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8" firstSheet="0" activeTab="6"/>
  </bookViews>
  <sheets>
    <sheet name="dw" sheetId="1" state="visible" r:id="rId2"/>
    <sheet name="fluxes_2" sheetId="2" state="visible" r:id="rId3"/>
    <sheet name="fluxes" sheetId="3" state="visible" r:id="rId4"/>
    <sheet name="Sediments" sheetId="4" state="visible" r:id="rId5"/>
    <sheet name="Ratios_HID" sheetId="5" state="hidden" r:id="rId6"/>
    <sheet name="Ratios_HID1" sheetId="6" state="hidden" r:id="rId7"/>
    <sheet name="%" sheetId="7" state="visible" r:id="rId8"/>
    <sheet name="Pruebas t y z (2 muestras)1" sheetId="8" state="visible" r:id="rId9"/>
    <sheet name="Pruebas t y z (2 muestras)" sheetId="9" state="visible" r:id="rId10"/>
    <sheet name="Graphs" sheetId="10" state="visible" r:id="rId11"/>
    <sheet name="Sheet11" sheetId="11" state="visible" r:id="rId12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  <definedName function="false" hidden="false" localSheetId="7" name="xdata1" vbProcedure="false">ROW(OFFSET('Pruebas t y z (2 muestras)1'!$B$1,0,0,792,1))-24*INT((-1/2+ROW(OFFSET('Pruebas t y z (2 muestras)1'!$B$1,0,0,792,1)))/24)</definedName>
    <definedName function="false" hidden="false" localSheetId="7" name="xdata2" vbProcedure="false">ROW(OFFSET('Pruebas t y z (2 muestras)1'!$B$1,0,0,792,1))-24*INT((-1/2+ROW(OFFSET('Pruebas t y z (2 muestras)1'!$B$1,0,0,792,1)))/24)</definedName>
    <definedName function="false" hidden="false" localSheetId="7" name="xdata3" vbProcedure="false">ROW(OFFSET('Pruebas t y z (2 muestras)1'!$B$1,0,0,792,1))-24*INT((-1/2+ROW(OFFSET('Pruebas t y z (2 muestras)1'!$B$1,0,0,792,1)))/24)</definedName>
    <definedName function="false" hidden="false" localSheetId="7" name="xdata4" vbProcedure="false">ROW(OFFSET('Pruebas t y z (2 muestras)1'!$B$1,0,0,792,1))-24*INT((-1/2+ROW(OFFSET('Pruebas t y z (2 muestras)1'!$B$1,0,0,792,1)))/24)</definedName>
    <definedName function="false" hidden="false" localSheetId="7" name="xdata5" vbProcedure="false">ROW(OFFSET('Pruebas t y z (2 muestras)1'!$B$1,0,0,792,1))-24*INT((-1/2+ROW(OFFSET('Pruebas t y z (2 muestras)1'!$B$1,0,0,792,1)))/24)</definedName>
    <definedName function="false" hidden="false" localSheetId="7" name="xdata6" vbProcedure="false">ROW(OFFSET('Pruebas t y z (2 muestras)1'!$B$1,0,0,792,1))-24*INT((-1/2+ROW(OFFSET('Pruebas t y z (2 muestras)1'!$B$1,0,0,792,1)))/24)</definedName>
    <definedName function="false" hidden="false" localSheetId="7" name="xdata7" vbProcedure="false">ROW(OFFSET('Pruebas t y z (2 muestras)1'!$B$1,0,0,792,1))-24*INT((-1/2+ROW(OFFSET('Pruebas t y z (2 muestras)1'!$B$1,0,0,792,1)))/24)</definedName>
    <definedName function="false" hidden="false" localSheetId="7" name="xdata8" vbProcedure="false">ROW(OFFSET('Pruebas t y z (2 muestras)1'!$B$1,0,0,558,1))-18*INT((-1/2+ROW(OFFSET('Pruebas t y z (2 muestras)1'!$B$1,0,0,558,1)))/18)</definedName>
    <definedName function="false" hidden="false" localSheetId="7" name="xdata9" vbProcedure="false">ROW(OFFSET('Pruebas t y z (2 muestras)1'!$B$1,0,0,792,1))-24*INT((-1/2+ROW(OFFSET('Pruebas t y z (2 muestras)1'!$B$1,0,0,792,1)))/24)</definedName>
    <definedName function="false" hidden="false" localSheetId="7" name="ydata1" vbProcedure="false">1+INT((ROW(OFFSET('Pruebas t y z (2 muestras)1'!$B$1,0,0,792,1))-1/2)/24)</definedName>
    <definedName function="false" hidden="false" localSheetId="7" name="ydata2" vbProcedure="false">1+INT((ROW(OFFSET('Pruebas t y z (2 muestras)1'!$B$1,0,0,792,1))-1/2)/24)</definedName>
    <definedName function="false" hidden="false" localSheetId="7" name="ydata3" vbProcedure="false">1+INT((ROW(OFFSET('Pruebas t y z (2 muestras)1'!$B$1,0,0,792,1))-1/2)/24)</definedName>
    <definedName function="false" hidden="false" localSheetId="7" name="ydata4" vbProcedure="false">1+INT((ROW(OFFSET('Pruebas t y z (2 muestras)1'!$B$1,0,0,792,1))-1/2)/24)</definedName>
    <definedName function="false" hidden="false" localSheetId="7" name="ydata5" vbProcedure="false">1+INT((ROW(OFFSET('Pruebas t y z (2 muestras)1'!$B$1,0,0,792,1))-1/2)/24)</definedName>
    <definedName function="false" hidden="false" localSheetId="7" name="ydata6" vbProcedure="false">1+INT((ROW(OFFSET('Pruebas t y z (2 muestras)1'!$B$1,0,0,792,1))-1/2)/24)</definedName>
    <definedName function="false" hidden="false" localSheetId="7" name="ydata7" vbProcedure="false">1+INT((ROW(OFFSET('Pruebas t y z (2 muestras)1'!$B$1,0,0,792,1))-1/2)/24)</definedName>
    <definedName function="false" hidden="false" localSheetId="7" name="ydata8" vbProcedure="false">1+INT((ROW(OFFSET('Pruebas t y z (2 muestras)1'!$B$1,0,0,558,1))-1/2)/18)</definedName>
    <definedName function="false" hidden="false" localSheetId="7" name="ydata9" vbProcedure="false">1+INT((ROW(OFFSET('Pruebas t y z (2 muestras)1'!$B$1,0,0,792,1))-1/2)/24)</definedName>
    <definedName function="false" hidden="false" localSheetId="8" name="xdata1" vbProcedure="false">ROW(OFFSET('Pruebas t y z (2 muestras)'!$B$1,0,0,792,1))-24*INT((-1/2+ROW(OFFSET('Pruebas t y z (2 muestras)'!$B$1,0,0,792,1)))/24)</definedName>
    <definedName function="false" hidden="false" localSheetId="8" name="xdata10" vbProcedure="false">ROW(OFFSET('Pruebas t y z (2 muestras)'!$B$1,0,0,744,1))-24*INT((-1/2+ROW(OFFSET('Pruebas t y z (2 muestras)'!$B$1,0,0,744,1)))/24)</definedName>
    <definedName function="false" hidden="false" localSheetId="8" name="xdata11" vbProcedure="false">ROW(OFFSET('Pruebas t y z (2 muestras)'!$B$1,0,0,408,1))-17*INT((-1/2+ROW(OFFSET('Pruebas t y z (2 muestras)'!$B$1,0,0,408,1)))/17)</definedName>
    <definedName function="false" hidden="false" localSheetId="8" name="xdata2" vbProcedure="false">ROW(OFFSET('Pruebas t y z (2 muestras)'!$B$1,0,0,759,1))-23*INT((-1/2+ROW(OFFSET('Pruebas t y z (2 muestras)'!$B$1,0,0,759,1)))/23)</definedName>
    <definedName function="false" hidden="false" localSheetId="8" name="xdata3" vbProcedure="false">ROW(OFFSET('Pruebas t y z (2 muestras)'!$B$1,0,0,768,1))-24*INT((-1/2+ROW(OFFSET('Pruebas t y z (2 muestras)'!$B$1,0,0,768,1)))/24)</definedName>
    <definedName function="false" hidden="false" localSheetId="8" name="xdata4" vbProcedure="false">ROW(OFFSET('Pruebas t y z (2 muestras)'!$B$1,0,0,759,1))-23*INT((-1/2+ROW(OFFSET('Pruebas t y z (2 muestras)'!$B$1,0,0,759,1)))/23)</definedName>
    <definedName function="false" hidden="false" localSheetId="8" name="xdata5" vbProcedure="false">ROW(OFFSET('Pruebas t y z (2 muestras)'!$B$1,0,0,759,1))-23*INT((-1/2+ROW(OFFSET('Pruebas t y z (2 muestras)'!$B$1,0,0,759,1)))/23)</definedName>
    <definedName function="false" hidden="false" localSheetId="8" name="xdata6" vbProcedure="false">ROW(OFFSET('Pruebas t y z (2 muestras)'!$B$1,0,0,432,1))-18*INT((-1/2+ROW(OFFSET('Pruebas t y z (2 muestras)'!$B$1,0,0,432,1)))/18)</definedName>
    <definedName function="false" hidden="false" localSheetId="8" name="xdata7" vbProcedure="false">ROW(OFFSET('Pruebas t y z (2 muestras)'!$B$1,0,0,744,1))-24*INT((-1/2+ROW(OFFSET('Pruebas t y z (2 muestras)'!$B$1,0,0,744,1)))/24)</definedName>
    <definedName function="false" hidden="false" localSheetId="8" name="xdata8" vbProcedure="false">ROW(OFFSET('Pruebas t y z (2 muestras)'!$B$1,0,0,768,1))-24*INT((-1/2+ROW(OFFSET('Pruebas t y z (2 muestras)'!$B$1,0,0,768,1)))/24)</definedName>
    <definedName function="false" hidden="false" localSheetId="8" name="xdata9" vbProcedure="false">ROW(OFFSET('Pruebas t y z (2 muestras)'!$B$1,0,0,792,1))-24*INT((-1/2+ROW(OFFSET('Pruebas t y z (2 muestras)'!$B$1,0,0,792,1)))/24)</definedName>
    <definedName function="false" hidden="false" localSheetId="8" name="ydata1" vbProcedure="false">1+INT((ROW(OFFSET('Pruebas t y z (2 muestras)'!$B$1,0,0,792,1))-1/2)/24)</definedName>
    <definedName function="false" hidden="false" localSheetId="8" name="ydata10" vbProcedure="false">1+INT((ROW(OFFSET('Pruebas t y z (2 muestras)'!$B$1,0,0,744,1))-1/2)/24)</definedName>
    <definedName function="false" hidden="false" localSheetId="8" name="ydata11" vbProcedure="false">1+INT((ROW(OFFSET('Pruebas t y z (2 muestras)'!$B$1,0,0,408,1))-1/2)/17)</definedName>
    <definedName function="false" hidden="false" localSheetId="8" name="ydata2" vbProcedure="false">1+INT((ROW(OFFSET('Pruebas t y z (2 muestras)'!$B$1,0,0,759,1))-1/2)/23)</definedName>
    <definedName function="false" hidden="false" localSheetId="8" name="ydata3" vbProcedure="false">1+INT((ROW(OFFSET('Pruebas t y z (2 muestras)'!$B$1,0,0,768,1))-1/2)/24)</definedName>
    <definedName function="false" hidden="false" localSheetId="8" name="ydata4" vbProcedure="false">1+INT((ROW(OFFSET('Pruebas t y z (2 muestras)'!$B$1,0,0,759,1))-1/2)/23)</definedName>
    <definedName function="false" hidden="false" localSheetId="8" name="ydata5" vbProcedure="false">1+INT((ROW(OFFSET('Pruebas t y z (2 muestras)'!$B$1,0,0,759,1))-1/2)/23)</definedName>
    <definedName function="false" hidden="false" localSheetId="8" name="ydata6" vbProcedure="false">1+INT((ROW(OFFSET('Pruebas t y z (2 muestras)'!$B$1,0,0,432,1))-1/2)/18)</definedName>
    <definedName function="false" hidden="false" localSheetId="8" name="ydata7" vbProcedure="false">1+INT((ROW(OFFSET('Pruebas t y z (2 muestras)'!$B$1,0,0,744,1))-1/2)/24)</definedName>
    <definedName function="false" hidden="false" localSheetId="8" name="ydata8" vbProcedure="false">1+INT((ROW(OFFSET('Pruebas t y z (2 muestras)'!$B$1,0,0,768,1))-1/2)/24)</definedName>
    <definedName function="false" hidden="false" localSheetId="8" name="ydata9" vbProcedure="false">1+INT((ROW(OFFSET('Pruebas t y z (2 muestras)'!$B$1,0,0,792,1))-1/2)/24)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<sst xmlns="http://schemas.openxmlformats.org/spreadsheetml/2006/main" count="1313" uniqueCount="250">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</sst>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;@"/>
    <numFmt numFmtId="166" formatCode="0.00"/>
    <numFmt numFmtId="167" formatCode="0.0"/>
    <numFmt numFmtId="168" formatCode="0"/>
    <numFmt numFmtId="169" formatCode="0.000"/>
    <numFmt numFmtId="170" formatCode="0.0000"/>
    <numFmt numFmtId="171" formatCode="M/D/YYYY"/>
    <numFmt numFmtId="172" formatCode="0.00000"/>
    <numFmt numFmtId="173" formatCode="&quot;] &quot;0.000,;&quot;] -&quot;0.000&quot; ,&quot;"/>
    <numFmt numFmtId="174" formatCode="0.000&quot; [&quot;;\-0.000&quot; [&quot;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Arial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color rgb="FF000000"/>
      <name val="Arial"/>
      <family val="2"/>
    </font>
    <font>
      <sz val="16"/>
      <color rgb="FFC55A11"/>
      <name val="Arial"/>
      <family val="2"/>
    </font>
    <font>
      <sz val="16"/>
      <color rgb="FFC55A11"/>
      <name val="Wingdings"/>
      <family val="0"/>
    </font>
    <font>
      <sz val="16"/>
      <color rgb="FFF4B183"/>
      <name val="Arial"/>
      <family val="2"/>
    </font>
    <font>
      <sz val="16"/>
      <color rgb="FFF4B183"/>
      <name val="Wingdings"/>
      <family val="0"/>
    </font>
    <font>
      <sz val="16"/>
      <color rgb="FFFFC000"/>
      <name val="Arial"/>
      <family val="2"/>
    </font>
    <font>
      <sz val="16"/>
      <color rgb="FFFFC000"/>
      <name val="Wingdings"/>
      <family val="0"/>
    </font>
    <font>
      <sz val="16"/>
      <color rgb="FF92D050"/>
      <name val="Arial"/>
      <family val="2"/>
    </font>
    <font>
      <sz val="16"/>
      <color rgb="FF92D050"/>
      <name val="Wingdings"/>
      <family val="0"/>
    </font>
    <font>
      <sz val="16"/>
      <color rgb="FF548235"/>
      <name val="Arial"/>
      <family val="2"/>
    </font>
    <font>
      <sz val="16"/>
      <color rgb="FF548235"/>
      <name val="Wingdings"/>
      <family val="0"/>
    </font>
    <font>
      <sz val="16"/>
      <color rgb="FF00CC99"/>
      <name val="Arial"/>
      <family val="2"/>
    </font>
    <font>
      <sz val="16"/>
      <color rgb="FF00CC99"/>
      <name val="Wingdings"/>
      <family val="0"/>
    </font>
    <font>
      <sz val="16"/>
      <color rgb="FF66FF33"/>
      <name val="Arial"/>
      <family val="2"/>
    </font>
    <font>
      <sz val="16"/>
      <color rgb="FF66FF33"/>
      <name val="Wingdings"/>
      <family val="0"/>
    </font>
    <font>
      <sz val="16"/>
      <color rgb="FF00B0F0"/>
      <name val="Wingdings"/>
      <family val="0"/>
    </font>
    <font>
      <sz val="16"/>
      <color rgb="FF0070C0"/>
      <name val="Wingdings"/>
      <family val="0"/>
    </font>
    <font>
      <sz val="16"/>
      <color rgb="FFD9D9D9"/>
      <name val="Wingdings"/>
      <family val="0"/>
    </font>
    <font>
      <b val="true"/>
      <sz val="10"/>
      <color rgb="FF000000"/>
      <name val="Arial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dw!$B$27:$B$59</c:f>
              <c:strCache>
                <c:ptCount val="33"/>
                <c:pt idx="0">
                  <c:v>12/1/2007</c:v>
                </c:pt>
                <c:pt idx="1">
                  <c:v>12/14/2007</c:v>
                </c:pt>
                <c:pt idx="2">
                  <c:v>1/18/2008</c:v>
                </c:pt>
                <c:pt idx="3">
                  <c:v>4/7/2008</c:v>
                </c:pt>
                <c:pt idx="4">
                  <c:v>5/2/2008</c:v>
                </c:pt>
                <c:pt idx="5">
                  <c:v>5/16/2008</c:v>
                </c:pt>
                <c:pt idx="6">
                  <c:v>8/1/2008</c:v>
                </c:pt>
                <c:pt idx="7">
                  <c:v>8/23/2008</c:v>
                </c:pt>
                <c:pt idx="8">
                  <c:v>12/16/2008</c:v>
                </c:pt>
                <c:pt idx="9">
                  <c:v>4/10/2009</c:v>
                </c:pt>
                <c:pt idx="10">
                  <c:v>10/22/2009</c:v>
                </c:pt>
                <c:pt idx="11">
                  <c:v>6/22/2010</c:v>
                </c:pt>
                <c:pt idx="12">
                  <c:v>2/12/2011</c:v>
                </c:pt>
                <c:pt idx="13">
                  <c:v>7/24/2011</c:v>
                </c:pt>
                <c:pt idx="14">
                  <c:v>10/15/2011</c:v>
                </c:pt>
                <c:pt idx="15">
                  <c:v>1/14/2012</c:v>
                </c:pt>
                <c:pt idx="16">
                  <c:v>2/21/2012</c:v>
                </c:pt>
                <c:pt idx="17">
                  <c:v>5/19/2012</c:v>
                </c:pt>
                <c:pt idx="18">
                  <c:v>7/23/2012</c:v>
                </c:pt>
                <c:pt idx="19">
                  <c:v>8/28/2012</c:v>
                </c:pt>
                <c:pt idx="20">
                  <c:v>3/12/2013</c:v>
                </c:pt>
                <c:pt idx="21">
                  <c:v>6/9/2013</c:v>
                </c:pt>
                <c:pt idx="22">
                  <c:v>10/10/2013</c:v>
                </c:pt>
                <c:pt idx="23">
                  <c:v>11/23/2013</c:v>
                </c:pt>
                <c:pt idx="24">
                  <c:v>4/16/2014</c:v>
                </c:pt>
                <c:pt idx="25">
                  <c:v>11/12/2014</c:v>
                </c:pt>
                <c:pt idx="26">
                  <c:v>1/16/2015</c:v>
                </c:pt>
                <c:pt idx="27">
                  <c:v>3/10/2015</c:v>
                </c:pt>
                <c:pt idx="28">
                  <c:v>4/29/2015</c:v>
                </c:pt>
                <c:pt idx="29">
                  <c:v>5/10/2015</c:v>
                </c:pt>
                <c:pt idx="30">
                  <c:v>6/23/2015</c:v>
                </c:pt>
                <c:pt idx="31">
                  <c:v>7/25/2015</c:v>
                </c:pt>
                <c:pt idx="32">
                  <c:v>11/8/2015</c:v>
                </c:pt>
              </c:strCache>
            </c:strRef>
          </c:cat>
          <c:val>
            <c:numRef>
              <c:f>dw!$C$27:$C$59</c:f>
              <c:numCache>
                <c:formatCode>General</c:formatCode>
                <c:ptCount val="33"/>
                <c:pt idx="0">
                  <c:v>3.53858734272796</c:v>
                </c:pt>
                <c:pt idx="1">
                  <c:v>3.42039888198792</c:v>
                </c:pt>
                <c:pt idx="2">
                  <c:v>0.493380323584876</c:v>
                </c:pt>
                <c:pt idx="3">
                  <c:v>7.06038611260178</c:v>
                </c:pt>
                <c:pt idx="4">
                  <c:v>3.38245179627073</c:v>
                </c:pt>
                <c:pt idx="5">
                  <c:v>0.345775482077364</c:v>
                </c:pt>
                <c:pt idx="6">
                  <c:v>6.36423889360699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</c:v>
                </c:pt>
                <c:pt idx="13">
                  <c:v>6.02739726027397</c:v>
                </c:pt>
                <c:pt idx="14">
                  <c:v>7.58904109589041</c:v>
                </c:pt>
                <c:pt idx="15">
                  <c:v>9.27611175354943</c:v>
                </c:pt>
                <c:pt idx="16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>
                  <c:v>2.68493150684931</c:v>
                </c:pt>
                <c:pt idx="20">
                  <c:v>1.78082191780822</c:v>
                </c:pt>
                <c:pt idx="21">
                  <c:v>1.75746122477666</c:v>
                </c:pt>
                <c:pt idx="22">
                  <c:v>2.57534246575342</c:v>
                </c:pt>
                <c:pt idx="23">
                  <c:v>16.8284070627646</c:v>
                </c:pt>
                <c:pt idx="24">
                  <c:v>3.12328767123288</c:v>
                </c:pt>
                <c:pt idx="25">
                  <c:v>5.82040956560976</c:v>
                </c:pt>
                <c:pt idx="26">
                  <c:v>4.50336523236666</c:v>
                </c:pt>
                <c:pt idx="27">
                  <c:v>4.49794458911554</c:v>
                </c:pt>
                <c:pt idx="28">
                  <c:v>2.02739726027397</c:v>
                </c:pt>
                <c:pt idx="29">
                  <c:v>3.57568105479791</c:v>
                </c:pt>
                <c:pt idx="30">
                  <c:v>7.01369863013699</c:v>
                </c:pt>
                <c:pt idx="31">
                  <c:v>1.53424657534247</c:v>
                </c:pt>
                <c:pt idx="32">
                  <c:v>3.04109589041096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2995520"/>
        <c:axId val="83014079"/>
      </c:lineChart>
      <c:scatterChart>
        <c:scatterStyle val="line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dw!$B$27:$B$59</c:f>
              <c:numCache>
                <c:formatCode>General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General</c:formatCode>
                <c:ptCount val="33"/>
                <c:pt idx="0">
                  <c:v>0.00841563</c:v>
                </c:pt>
                <c:pt idx="1">
                  <c:v>0.0126416</c:v>
                </c:pt>
                <c:pt idx="2">
                  <c:v>0.0122</c:v>
                </c:pt>
                <c:pt idx="3">
                  <c:v>0.0122</c:v>
                </c:pt>
                <c:pt idx="4">
                  <c:v>0.364</c:v>
                </c:pt>
                <c:pt idx="5">
                  <c:v>0.13845</c:v>
                </c:pt>
                <c:pt idx="6">
                  <c:v>0.7545</c:v>
                </c:pt>
                <c:pt idx="7">
                  <c:v>0.512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0.0174651905815287</c:v>
                </c:pt>
                <c:pt idx="12">
                  <c:v>0.87</c:v>
                </c:pt>
                <c:pt idx="13">
                  <c:v>0.35</c:v>
                </c:pt>
                <c:pt idx="14">
                  <c:v>0.2057</c:v>
                </c:pt>
                <c:pt idx="15">
                  <c:v>0.7451</c:v>
                </c:pt>
                <c:pt idx="16">
                  <c:v>0.256290070804651</c:v>
                </c:pt>
                <c:pt idx="17">
                  <c:v>0.157966917009894</c:v>
                </c:pt>
                <c:pt idx="18">
                  <c:v>0.342678276399</c:v>
                </c:pt>
                <c:pt idx="19">
                  <c:v>0.268100569298955</c:v>
                </c:pt>
                <c:pt idx="20">
                  <c:v>0.274838168122783</c:v>
                </c:pt>
                <c:pt idx="21">
                  <c:v>0.0331384376767369</c:v>
                </c:pt>
                <c:pt idx="22">
                  <c:v>0.126445268943807</c:v>
                </c:pt>
                <c:pt idx="23">
                  <c:v>0.535322032720861</c:v>
                </c:pt>
                <c:pt idx="24">
                  <c:v>0.415990409340632</c:v>
                </c:pt>
                <c:pt idx="25">
                  <c:v>0.32860834302005</c:v>
                </c:pt>
                <c:pt idx="26">
                  <c:v>0.23110426412406</c:v>
                </c:pt>
                <c:pt idx="27">
                  <c:v>0.205105039964668</c:v>
                </c:pt>
                <c:pt idx="28">
                  <c:v>0.164995568869331</c:v>
                </c:pt>
                <c:pt idx="29">
                  <c:v>0.1288315905977</c:v>
                </c:pt>
                <c:pt idx="30">
                  <c:v>0.382025596918642</c:v>
                </c:pt>
                <c:pt idx="31">
                  <c:v>0.0983728898345733</c:v>
                </c:pt>
                <c:pt idx="32">
                  <c:v>0.135915575793596</c:v>
                </c:pt>
              </c:numCache>
            </c:numRef>
          </c:yVal>
          <c:smooth val="0"/>
        </c:ser>
        <c:axId val="89088955"/>
        <c:axId val="21142882"/>
      </c:scatterChart>
      <c:catAx>
        <c:axId val="8299552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3014079"/>
        <c:crosses val="autoZero"/>
        <c:auto val="1"/>
        <c:lblAlgn val="ctr"/>
        <c:lblOffset val="100"/>
      </c:catAx>
      <c:valAx>
        <c:axId val="8301407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82995520"/>
        <c:crosses val="max"/>
      </c:valAx>
      <c:catAx>
        <c:axId val="8908895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1142882"/>
        <c:crosses val="autoZero"/>
        <c:auto val="1"/>
        <c:lblAlgn val="ctr"/>
        <c:lblOffset val="100"/>
      </c:catAx>
      <c:valAx>
        <c:axId val="2114288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8908895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30402234"/>
        <c:axId val="4179523"/>
      </c:scatterChart>
      <c:valAx>
        <c:axId val="30402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79523"/>
        <c:crosses val="autoZero"/>
      </c:valAx>
      <c:valAx>
        <c:axId val="41795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40223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53104413"/>
        <c:axId val="20658535"/>
      </c:scatterChart>
      <c:valAx>
        <c:axId val="53104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658535"/>
        <c:crosses val="autoZero"/>
      </c:valAx>
      <c:valAx>
        <c:axId val="20658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10441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89617802"/>
        <c:axId val="68891290"/>
      </c:scatterChart>
      <c:valAx>
        <c:axId val="89617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891290"/>
        <c:crosses val="autoZero"/>
      </c:valAx>
      <c:valAx>
        <c:axId val="6889129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61780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0.946807939716396</c:v>
                </c:pt>
                <c:pt idx="22">
                  <c:v>0.875175764683092</c:v>
                </c:pt>
                <c:pt idx="23">
                  <c:v>0.961036538783943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0.0429078895919489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0.0194021221042469</c:v>
                </c:pt>
                <c:pt idx="39">
                  <c:v>0.129932792850327</c:v>
                </c:pt>
                <c:pt idx="40">
                  <c:v>0.275750523211366</c:v>
                </c:pt>
                <c:pt idx="41">
                  <c:v>0.0433161253816452</c:v>
                </c:pt>
                <c:pt idx="42">
                  <c:v>0.142671693996222</c:v>
                </c:pt>
                <c:pt idx="43">
                  <c:v>0.397294354276696</c:v>
                </c:pt>
                <c:pt idx="44">
                  <c:v>0.316399761037157</c:v>
                </c:pt>
                <c:pt idx="45">
                  <c:v>0.130467045919612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</c:numCache>
            </c:numRef>
          </c:yVal>
          <c:smooth val="0"/>
        </c:ser>
        <c:axId val="22369486"/>
        <c:axId val="56697898"/>
      </c:scatterChart>
      <c:valAx>
        <c:axId val="22369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697898"/>
        <c:crosses val="autoZero"/>
      </c:valAx>
      <c:valAx>
        <c:axId val="566978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36948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0.0743100475278481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69619320"/>
        <c:axId val="83621012"/>
      </c:scatterChart>
      <c:valAx>
        <c:axId val="6961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3621012"/>
        <c:crosses val="autoZero"/>
      </c:valAx>
      <c:valAx>
        <c:axId val="836210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961932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  <c:pt idx="20">
                  <c:v>0.971868576130832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0.29253592502886</c:v>
                </c:pt>
                <c:pt idx="25">
                  <c:v>0.420094908364899</c:v>
                </c:pt>
                <c:pt idx="26">
                  <c:v>0.355639603684711</c:v>
                </c:pt>
                <c:pt idx="27">
                  <c:v>0.219110413616591</c:v>
                </c:pt>
                <c:pt idx="28">
                  <c:v>0.554398148148148</c:v>
                </c:pt>
                <c:pt idx="29">
                  <c:v>0.565933412940504</c:v>
                </c:pt>
                <c:pt idx="30">
                  <c:v>0.879087661445452</c:v>
                </c:pt>
                <c:pt idx="31">
                  <c:v>0.797621014373038</c:v>
                </c:pt>
                <c:pt idx="32">
                  <c:v/>
                </c:pt>
                <c:pt idx="33">
                  <c:v>0.66809927192655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0.572040504961529</c:v>
                </c:pt>
                <c:pt idx="38">
                  <c:v>0.304621372381598</c:v>
                </c:pt>
                <c:pt idx="39">
                  <c:v>0.427549863099027</c:v>
                </c:pt>
                <c:pt idx="40">
                  <c:v>0.658705023206354</c:v>
                </c:pt>
                <c:pt idx="41">
                  <c:v/>
                </c:pt>
                <c:pt idx="42">
                  <c:v>0.7952246565483</c:v>
                </c:pt>
                <c:pt idx="43">
                  <c:v>0.964972943616979</c:v>
                </c:pt>
                <c:pt idx="44">
                  <c:v>0.647137488657804</c:v>
                </c:pt>
                <c:pt idx="45">
                  <c:v>0.688648555381138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</c:numCache>
            </c:numRef>
          </c:yVal>
          <c:smooth val="0"/>
        </c:ser>
        <c:axId val="53850040"/>
        <c:axId val="52614841"/>
      </c:scatterChart>
      <c:valAx>
        <c:axId val="5385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614841"/>
        <c:crosses val="autoZero"/>
      </c:valAx>
      <c:valAx>
        <c:axId val="5261484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85004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66635092"/>
        <c:axId val="95455347"/>
      </c:scatterChart>
      <c:valAx>
        <c:axId val="66635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5455347"/>
        <c:crosses val="autoZero"/>
      </c:valAx>
      <c:valAx>
        <c:axId val="954553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63509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0.946807939716396</c:v>
                </c:pt>
                <c:pt idx="22">
                  <c:v>0.875175764683092</c:v>
                </c:pt>
                <c:pt idx="23">
                  <c:v>0.961036538783943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0.0429078895919489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0.0194021221042469</c:v>
                </c:pt>
                <c:pt idx="39">
                  <c:v>0.129932792850327</c:v>
                </c:pt>
                <c:pt idx="40">
                  <c:v>0.275750523211366</c:v>
                </c:pt>
                <c:pt idx="41">
                  <c:v>0.0433161253816452</c:v>
                </c:pt>
                <c:pt idx="42">
                  <c:v>0.142671693996222</c:v>
                </c:pt>
                <c:pt idx="43">
                  <c:v>0.397294354276696</c:v>
                </c:pt>
                <c:pt idx="44">
                  <c:v>0.316399761037157</c:v>
                </c:pt>
                <c:pt idx="45">
                  <c:v>0.130467045919612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</c:numCache>
            </c:numRef>
          </c:yVal>
          <c:smooth val="0"/>
        </c:ser>
        <c:axId val="26274075"/>
        <c:axId val="48099833"/>
      </c:scatterChart>
      <c:valAx>
        <c:axId val="26274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099833"/>
        <c:crosses val="autoZero"/>
      </c:valAx>
      <c:valAx>
        <c:axId val="480998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627407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/>
                </c:pt>
                <c:pt idx="39">
                  <c:v/>
                </c:pt>
                <c:pt idx="40">
                  <c:v>0.0983574934755771</c:v>
                </c:pt>
                <c:pt idx="41">
                  <c:v>0.0123067136505927</c:v>
                </c:pt>
                <c:pt idx="42">
                  <c:v>0.0413988162841081</c:v>
                </c:pt>
                <c:pt idx="43">
                  <c:v>0.305568796778944</c:v>
                </c:pt>
                <c:pt idx="44">
                  <c:v>0.149468988231565</c:v>
                </c:pt>
                <c:pt idx="45">
                  <c:v>0.0212920658609006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yVal>
          <c:smooth val="0"/>
        </c:ser>
        <c:axId val="17640888"/>
        <c:axId val="41333862"/>
      </c:scatterChart>
      <c:valAx>
        <c:axId val="1764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333862"/>
        <c:crosses val="autoZero"/>
      </c:valAx>
      <c:valAx>
        <c:axId val="413338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64088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dw!$C$3:$C$22</c:f>
              <c:numCache>
                <c:formatCode>General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General</c:formatCode>
                <c:ptCount val="20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</c:numCache>
            </c:numRef>
          </c:yVal>
          <c:smooth val="0"/>
        </c:ser>
        <c:axId val="70177621"/>
        <c:axId val="91013518"/>
      </c:scatterChart>
      <c:valAx>
        <c:axId val="70177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013518"/>
        <c:crosses val="autoZero"/>
      </c:valAx>
      <c:valAx>
        <c:axId val="9101351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177621"/>
        <c:crosses val="autoZero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dw!$AE$3:$AE$26</c:f>
              <c:numCache>
                <c:formatCode>General</c:formatCode>
                <c:ptCount val="24"/>
                <c:pt idx="0">
                  <c:v>229.013114415178</c:v>
                </c:pt>
                <c:pt idx="1">
                  <c:v>435.32885676</c:v>
                </c:pt>
                <c:pt idx="2">
                  <c:v>16.7610289591781</c:v>
                </c:pt>
                <c:pt idx="3">
                  <c:v>11.6168989457072</c:v>
                </c:pt>
                <c:pt idx="4">
                  <c:v>21.6833260912806</c:v>
                </c:pt>
                <c:pt idx="5">
                  <c:v>169.520930675147</c:v>
                </c:pt>
                <c:pt idx="6">
                  <c:v>23.1175125228168</c:v>
                </c:pt>
                <c:pt idx="7">
                  <c:v>9.56924472894764</c:v>
                </c:pt>
                <c:pt idx="8">
                  <c:v>43.1096084958494</c:v>
                </c:pt>
                <c:pt idx="9">
                  <c:v>154.62285602441</c:v>
                </c:pt>
                <c:pt idx="10">
                  <c:v>64.0423873239036</c:v>
                </c:pt>
                <c:pt idx="11">
                  <c:v>3044.3528653759</c:v>
                </c:pt>
                <c:pt idx="12">
                  <c:v>150.700436710959</c:v>
                </c:pt>
                <c:pt idx="13">
                  <c:v>77.0862971178083</c:v>
                </c:pt>
                <c:pt idx="14">
                  <c:v>245.784547945205</c:v>
                </c:pt>
                <c:pt idx="15">
                  <c:v>308.023424657534</c:v>
                </c:pt>
                <c:pt idx="16">
                  <c:v>2382.91499807232</c:v>
                </c:pt>
                <c:pt idx="17">
                  <c:v>65.117689375308</c:v>
                </c:pt>
                <c:pt idx="18">
                  <c:v>1156.48772035211</c:v>
                </c:pt>
                <c:pt idx="19">
                  <c:v>73.2087261302224</c:v>
                </c:pt>
                <c:pt idx="20">
                  <c:v>25.6198154979331</c:v>
                </c:pt>
                <c:pt idx="21">
                  <c:v>82.1087859656923</c:v>
                </c:pt>
                <c:pt idx="22">
                  <c:v>1650.77008679256</c:v>
                </c:pt>
                <c:pt idx="23">
                  <c:v>539.201641721914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dw!$AE$3:$AE$26</c:f>
              <c:numCache>
                <c:formatCode>General</c:formatCode>
                <c:ptCount val="24"/>
                <c:pt idx="0">
                  <c:v>229.013114415178</c:v>
                </c:pt>
                <c:pt idx="1">
                  <c:v>435.32885676</c:v>
                </c:pt>
                <c:pt idx="2">
                  <c:v>16.7610289591781</c:v>
                </c:pt>
                <c:pt idx="3">
                  <c:v>11.6168989457072</c:v>
                </c:pt>
                <c:pt idx="4">
                  <c:v>21.6833260912806</c:v>
                </c:pt>
                <c:pt idx="5">
                  <c:v>169.520930675147</c:v>
                </c:pt>
                <c:pt idx="6">
                  <c:v>23.1175125228168</c:v>
                </c:pt>
                <c:pt idx="7">
                  <c:v>9.56924472894764</c:v>
                </c:pt>
                <c:pt idx="8">
                  <c:v>43.1096084958494</c:v>
                </c:pt>
                <c:pt idx="9">
                  <c:v>154.62285602441</c:v>
                </c:pt>
                <c:pt idx="10">
                  <c:v>64.0423873239036</c:v>
                </c:pt>
                <c:pt idx="11">
                  <c:v>3044.3528653759</c:v>
                </c:pt>
                <c:pt idx="12">
                  <c:v>150.700436710959</c:v>
                </c:pt>
                <c:pt idx="13">
                  <c:v>77.0862971178083</c:v>
                </c:pt>
                <c:pt idx="14">
                  <c:v>245.784547945205</c:v>
                </c:pt>
                <c:pt idx="15">
                  <c:v>308.023424657534</c:v>
                </c:pt>
                <c:pt idx="16">
                  <c:v>2382.91499807232</c:v>
                </c:pt>
                <c:pt idx="17">
                  <c:v>65.117689375308</c:v>
                </c:pt>
                <c:pt idx="18">
                  <c:v>1156.48772035211</c:v>
                </c:pt>
                <c:pt idx="19">
                  <c:v>73.2087261302224</c:v>
                </c:pt>
                <c:pt idx="20">
                  <c:v>25.6198154979331</c:v>
                </c:pt>
                <c:pt idx="21">
                  <c:v>82.1087859656923</c:v>
                </c:pt>
                <c:pt idx="22">
                  <c:v>1650.77008679256</c:v>
                </c:pt>
                <c:pt idx="23">
                  <c:v>539.201641721914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8948389"/>
        <c:axId val="69669189"/>
      </c:lineChart>
      <c:catAx>
        <c:axId val="289483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9669189"/>
        <c:crosses val="autoZero"/>
        <c:auto val="1"/>
        <c:lblAlgn val="ctr"/>
        <c:lblOffset val="100"/>
      </c:catAx>
      <c:valAx>
        <c:axId val="6966918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28948389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>
                  <c:v>32.0218181818182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18.264</c:v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5.89098670145904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1.5775339156448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1142891"/>
        <c:axId val="16114269"/>
      </c:lineChart>
      <c:catAx>
        <c:axId val="111428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16114269"/>
        <c:crosses val="autoZero"/>
        <c:auto val="1"/>
        <c:lblAlgn val="ctr"/>
        <c:lblOffset val="100"/>
      </c:catAx>
      <c:valAx>
        <c:axId val="1611426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11142891"/>
        <c:crosses val="max"/>
        <c:majorUnit val="6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"Coprostanol"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dw!$AF$3:$AF$26</c:f>
              <c:numCache>
                <c:formatCode>General</c:formatCode>
                <c:ptCount val="24"/>
                <c:pt idx="0">
                  <c:v>4.672430786</c:v>
                </c:pt>
                <c:pt idx="1">
                  <c:v>7.773729585</c:v>
                </c:pt>
                <c:pt idx="2">
                  <c:v>0.45350449</c:v>
                </c:pt>
                <c:pt idx="3">
                  <c:v>0.540837769793765</c:v>
                </c:pt>
                <c:pt idx="4">
                  <c:v>0.581942207596871</c:v>
                </c:pt>
                <c:pt idx="5">
                  <c:v>2.51832070396535</c:v>
                </c:pt>
                <c:pt idx="6">
                  <c:v>0.363702244432248</c:v>
                </c:pt>
                <c:pt idx="7">
                  <c:v>0.262023580350029</c:v>
                </c:pt>
                <c:pt idx="8">
                  <c:v>0.757218821029116</c:v>
                </c:pt>
                <c:pt idx="9">
                  <c:v>1.55689220548716</c:v>
                </c:pt>
                <c:pt idx="10">
                  <c:v>0.880100578811176</c:v>
                </c:pt>
                <c:pt idx="11">
                  <c:v>17.97458421</c:v>
                </c:pt>
                <c:pt idx="12">
                  <c:v>4.044533779375</c:v>
                </c:pt>
                <c:pt idx="13">
                  <c:v>1.5842623</c:v>
                </c:pt>
                <c:pt idx="14">
                  <c:v>3.488</c:v>
                </c:pt>
                <c:pt idx="15">
                  <c:v>3.215</c:v>
                </c:pt>
                <c:pt idx="16">
                  <c:v>16.24512466</c:v>
                </c:pt>
                <c:pt idx="17">
                  <c:v>1.62571522722212</c:v>
                </c:pt>
                <c:pt idx="18">
                  <c:v>8.814324868</c:v>
                </c:pt>
                <c:pt idx="19">
                  <c:v>0.72160910174267</c:v>
                </c:pt>
                <c:pt idx="20">
                  <c:v>0.501944855434545</c:v>
                </c:pt>
                <c:pt idx="21">
                  <c:v>0.676517085270375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7822795"/>
        <c:axId val="46159118"/>
      </c:lineChart>
      <c:catAx>
        <c:axId val="978227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46159118"/>
        <c:crosses val="autoZero"/>
        <c:auto val="1"/>
        <c:lblAlgn val="ctr"/>
        <c:lblOffset val="100"/>
      </c:catAx>
      <c:valAx>
        <c:axId val="46159118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97822795"/>
        <c:crosses val="max"/>
        <c:majorUnit val="6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0.0694866667310927</c:v>
                </c:pt>
                <c:pt idx="1">
                  <c:v>0.00355495857846617</c:v>
                </c:pt>
                <c:pt idx="2">
                  <c:v>0.0097622352699403</c:v>
                </c:pt>
                <c:pt idx="3">
                  <c:v>0.00578380222498941</c:v>
                </c:pt>
                <c:pt idx="4">
                  <c:v>0.00420997793422414</c:v>
                </c:pt>
                <c:pt idx="5">
                  <c:v>0.000401229845937585</c:v>
                </c:pt>
                <c:pt idx="6">
                  <c:v>0.00132633408703086</c:v>
                </c:pt>
                <c:pt idx="7">
                  <c:v>0.000419878178487971</c:v>
                </c:pt>
                <c:pt idx="8">
                  <c:v>8.6491231596E-006</c:v>
                </c:pt>
                <c:pt idx="9">
                  <c:v>0.0158165224275827</c:v>
                </c:pt>
                <c:pt idx="10">
                  <c:v>0.00196052316938205</c:v>
                </c:pt>
                <c:pt idx="11">
                  <c:v>0.00324065352308549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6.28902202895279</c:v>
                </c:pt>
                <c:pt idx="1">
                  <c:v>35.0607793099184</c:v>
                </c:pt>
                <c:pt idx="2">
                  <c:v>6.86023436547357</c:v>
                </c:pt>
                <c:pt idx="3">
                  <c:v>8.73734960781525</c:v>
                </c:pt>
                <c:pt idx="4">
                  <c:v>8.91433496735555</c:v>
                </c:pt>
                <c:pt idx="5">
                  <c:v>10.105348109062</c:v>
                </c:pt>
                <c:pt idx="6">
                  <c:v>12.9643565375915</c:v>
                </c:pt>
                <c:pt idx="7">
                  <c:v>10.9927780227709</c:v>
                </c:pt>
                <c:pt idx="8">
                  <c:v>10.7067414296811</c:v>
                </c:pt>
                <c:pt idx="9">
                  <c:v>4.33439671740942</c:v>
                </c:pt>
                <c:pt idx="10">
                  <c:v>10.486491901084</c:v>
                </c:pt>
                <c:pt idx="11">
                  <c:v>5.48488227400302</c:v>
                </c:pt>
              </c:numCache>
            </c:numRef>
          </c:yVal>
          <c:smooth val="0"/>
        </c:ser>
        <c:axId val="45718835"/>
        <c:axId val="36798963"/>
      </c:scatterChart>
      <c:valAx>
        <c:axId val="457188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36798963"/>
        <c:crosses val="autoZero"/>
      </c:valAx>
      <c:valAx>
        <c:axId val="3679896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457188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General</c:formatCode>
                <c:ptCount val="17"/>
                <c:pt idx="0">
                  <c:v>6.28902202895279</c:v>
                </c:pt>
                <c:pt idx="1">
                  <c:v>35.0607793099184</c:v>
                </c:pt>
                <c:pt idx="2">
                  <c:v>6.86023436547357</c:v>
                </c:pt>
                <c:pt idx="3">
                  <c:v>8.73734960781525</c:v>
                </c:pt>
                <c:pt idx="4">
                  <c:v>133.092867664227</c:v>
                </c:pt>
                <c:pt idx="5">
                  <c:v>8.91433496735554</c:v>
                </c:pt>
                <c:pt idx="6">
                  <c:v>0.776713929826118</c:v>
                </c:pt>
                <c:pt idx="7">
                  <c:v>10.105348109062</c:v>
                </c:pt>
                <c:pt idx="8">
                  <c:v>12.9643565375915</c:v>
                </c:pt>
                <c:pt idx="9">
                  <c:v>10.9927780227709</c:v>
                </c:pt>
                <c:pt idx="10">
                  <c:v>10.7067414296811</c:v>
                </c:pt>
                <c:pt idx="11">
                  <c:v>3.66157564255034</c:v>
                </c:pt>
                <c:pt idx="12">
                  <c:v>23.6245936473331</c:v>
                </c:pt>
                <c:pt idx="13">
                  <c:v>4.33439671740941</c:v>
                </c:pt>
                <c:pt idx="14">
                  <c:v>10.486491901084</c:v>
                </c:pt>
                <c:pt idx="15">
                  <c:v>5.48488227400302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General</c:formatCode>
                <c:ptCount val="17"/>
                <c:pt idx="0">
                  <c:v>3.01825406661899</c:v>
                </c:pt>
                <c:pt idx="1">
                  <c:v>7.80609071669354</c:v>
                </c:pt>
                <c:pt idx="2">
                  <c:v>3.22916065712986</c:v>
                </c:pt>
                <c:pt idx="3">
                  <c:v>5.13720652758975</c:v>
                </c:pt>
                <c:pt idx="4">
                  <c:v>26.0800549652301</c:v>
                </c:pt>
                <c:pt idx="5">
                  <c:v>4.10916929963042</c:v>
                </c:pt>
                <c:pt idx="6">
                  <c:v>3.87682920892082</c:v>
                </c:pt>
                <c:pt idx="7">
                  <c:v>4.08257630392034</c:v>
                </c:pt>
                <c:pt idx="8">
                  <c:v>4.58352325026315</c:v>
                </c:pt>
                <c:pt idx="9">
                  <c:v>4.44210816927732</c:v>
                </c:pt>
                <c:pt idx="10">
                  <c:v>2.53598024414819</c:v>
                </c:pt>
                <c:pt idx="11">
                  <c:v>6.27477113730404</c:v>
                </c:pt>
                <c:pt idx="12">
                  <c:v>17.2531903951354</c:v>
                </c:pt>
                <c:pt idx="13">
                  <c:v>2.41494549104059</c:v>
                </c:pt>
                <c:pt idx="14">
                  <c:v>5.93651003991128</c:v>
                </c:pt>
                <c:pt idx="15">
                  <c:v>2.87576086821446</c:v>
                </c:pt>
                <c:pt idx="16">
                  <c:v>1.44601866082084</c:v>
                </c:pt>
              </c:numCache>
            </c:numRef>
          </c:val>
        </c:ser>
        <c:gapWidth val="100"/>
        <c:overlap val="0"/>
        <c:axId val="15059787"/>
        <c:axId val="22077788"/>
      </c:barChart>
      <c:catAx>
        <c:axId val="150597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22077788"/>
        <c:crosses val="autoZero"/>
        <c:auto val="1"/>
        <c:lblAlgn val="ctr"/>
        <c:lblOffset val="100"/>
      </c:catAx>
      <c:valAx>
        <c:axId val="220777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150597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gapWidth val="219"/>
        <c:overlap val="-27"/>
        <c:axId val="73372630"/>
        <c:axId val="69809028"/>
      </c:barChart>
      <c:catAx>
        <c:axId val="73372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9809028"/>
        <c:crosses val="autoZero"/>
        <c:auto val="1"/>
        <c:lblAlgn val="ctr"/>
        <c:lblOffset val="100"/>
      </c:catAx>
      <c:valAx>
        <c:axId val="69809028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73372630"/>
        <c:crosses val="autoZero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0.0743100475278481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93420295"/>
        <c:axId val="54292924"/>
      </c:scatterChart>
      <c:valAx>
        <c:axId val="93420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292924"/>
        <c:crosses val="autoZero"/>
      </c:valAx>
      <c:valAx>
        <c:axId val="542929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342029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0.269272084885046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0.357834302560887</c:v>
                </c:pt>
                <c:pt idx="20">
                  <c:v>0.328057094673278</c:v>
                </c:pt>
                <c:pt idx="21">
                  <c:v>0.26557964912672</c:v>
                </c:pt>
                <c:pt idx="22">
                  <c:v>0.274077751164308</c:v>
                </c:pt>
                <c:pt idx="23">
                  <c:v>0.145118962866012</c:v>
                </c:pt>
                <c:pt idx="24">
                  <c:v>0.489594742606791</c:v>
                </c:pt>
                <c:pt idx="25">
                  <c:v>0.412758360936549</c:v>
                </c:pt>
                <c:pt idx="26">
                  <c:v>0.486114942100058</c:v>
                </c:pt>
                <c:pt idx="27">
                  <c:v>0.452511008780228</c:v>
                </c:pt>
                <c:pt idx="28">
                  <c:v>0.486037511164037</c:v>
                </c:pt>
                <c:pt idx="29">
                  <c:v>0.533161290322581</c:v>
                </c:pt>
                <c:pt idx="30">
                  <c:v>0.508212560386473</c:v>
                </c:pt>
                <c:pt idx="31">
                  <c:v>0.384756385998108</c:v>
                </c:pt>
                <c:pt idx="32">
                  <c:v>0.302226866678227</c:v>
                </c:pt>
                <c:pt idx="33">
                  <c:v>0.342717521838735</c:v>
                </c:pt>
                <c:pt idx="34">
                  <c:v>0.490433289051755</c:v>
                </c:pt>
                <c:pt idx="35">
                  <c:v>0.572500673657651</c:v>
                </c:pt>
                <c:pt idx="36">
                  <c:v>0.28801774588904</c:v>
                </c:pt>
                <c:pt idx="37">
                  <c:v>0.501801852889715</c:v>
                </c:pt>
                <c:pt idx="38">
                  <c:v>0.34473058043875</c:v>
                </c:pt>
                <c:pt idx="39">
                  <c:v>0.479050995235548</c:v>
                </c:pt>
                <c:pt idx="40">
                  <c:v>0.286513331833373</c:v>
                </c:pt>
                <c:pt idx="41">
                  <c:v>0.39345358795202</c:v>
                </c:pt>
                <c:pt idx="42">
                  <c:v>0.402510033437791</c:v>
                </c:pt>
                <c:pt idx="43">
                  <c:v>0.505122311483201</c:v>
                </c:pt>
                <c:pt idx="44">
                  <c:v>0.502075412453799</c:v>
                </c:pt>
                <c:pt idx="45">
                  <c:v>0.682589092783917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0.269272084885046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0.357834302560887</c:v>
                </c:pt>
              </c:numCache>
            </c:numRef>
          </c:yVal>
          <c:smooth val="0"/>
        </c:ser>
        <c:axId val="82499875"/>
        <c:axId val="29604566"/>
      </c:scatterChart>
      <c:valAx>
        <c:axId val="82499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9604566"/>
        <c:crosses val="autoZero"/>
      </c:valAx>
      <c:valAx>
        <c:axId val="296045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249987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38976168"/>
        <c:axId val="64701619"/>
      </c:scatterChart>
      <c:valAx>
        <c:axId val="3897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701619"/>
        <c:crosses val="autoZero"/>
      </c:valAx>
      <c:valAx>
        <c:axId val="647016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97616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55039462"/>
        <c:axId val="10004502"/>
      </c:scatterChart>
      <c:valAx>
        <c:axId val="55039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0004502"/>
        <c:crosses val="autoZero"/>
      </c:valAx>
      <c:valAx>
        <c:axId val="100045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503946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33183338"/>
        <c:axId val="71631648"/>
      </c:scatterChart>
      <c:valAx>
        <c:axId val="33183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1631648"/>
        <c:crosses val="autoZero"/>
      </c:valAx>
      <c:valAx>
        <c:axId val="7163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318333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4" Type="http://schemas.openxmlformats.org/officeDocument/2006/relationships/chart" Target="../charts/chart17.xml"/><Relationship Id="rId15" Type="http://schemas.openxmlformats.org/officeDocument/2006/relationships/chart" Target="../charts/chart18.xml"/><Relationship Id="rId16" Type="http://schemas.openxmlformats.org/officeDocument/2006/relationships/chart" Target="../charts/chart19.xml"/><Relationship Id="rId17" Type="http://schemas.openxmlformats.org/officeDocument/2006/relationships/chart" Target="../charts/chart20.xml"/><Relationship Id="rId18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429120</xdr:colOff>
      <xdr:row>25</xdr:row>
      <xdr:rowOff>167400</xdr:rowOff>
    </xdr:from>
    <xdr:to>
      <xdr:col>17</xdr:col>
      <xdr:colOff>576360</xdr:colOff>
      <xdr:row>39</xdr:row>
      <xdr:rowOff>115200</xdr:rowOff>
    </xdr:to>
    <xdr:graphicFrame>
      <xdr:nvGraphicFramePr>
        <xdr:cNvPr id="0" name="Gráfico 3"/>
        <xdr:cNvGraphicFramePr/>
      </xdr:nvGraphicFramePr>
      <xdr:xfrm>
        <a:off x="4340520" y="4844160"/>
        <a:ext cx="8071920" cy="24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333000</xdr:colOff>
      <xdr:row>22</xdr:row>
      <xdr:rowOff>99000</xdr:rowOff>
    </xdr:from>
    <xdr:to>
      <xdr:col>19</xdr:col>
      <xdr:colOff>51840</xdr:colOff>
      <xdr:row>37</xdr:row>
      <xdr:rowOff>134280</xdr:rowOff>
    </xdr:to>
    <xdr:graphicFrame>
      <xdr:nvGraphicFramePr>
        <xdr:cNvPr id="1" name="Gráfico 4"/>
        <xdr:cNvGraphicFramePr/>
      </xdr:nvGraphicFramePr>
      <xdr:xfrm>
        <a:off x="7546320" y="4232520"/>
        <a:ext cx="5662440" cy="27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>
      <xdr:nvGraphicFramePr>
        <xdr:cNvPr id="2" name="Gráfico 1"/>
        <xdr:cNvGraphicFramePr/>
      </xdr:nvGraphicFramePr>
      <xdr:xfrm>
        <a:off x="18428040" y="10177560"/>
        <a:ext cx="8706240" cy="505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282600</xdr:colOff>
      <xdr:row>22</xdr:row>
      <xdr:rowOff>5400</xdr:rowOff>
    </xdr:from>
    <xdr:to>
      <xdr:col>3</xdr:col>
      <xdr:colOff>7560</xdr:colOff>
      <xdr:row>37</xdr:row>
      <xdr:rowOff>103320</xdr:rowOff>
    </xdr:to>
    <xdr:sp>
      <xdr:nvSpPr>
        <xdr:cNvPr id="3" name="CustomShape 1"/>
        <xdr:cNvSpPr/>
      </xdr:nvSpPr>
      <xdr:spPr>
        <a:xfrm>
          <a:off x="226368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154440</xdr:colOff>
      <xdr:row>22</xdr:row>
      <xdr:rowOff>5400</xdr:rowOff>
    </xdr:from>
    <xdr:to>
      <xdr:col>3</xdr:col>
      <xdr:colOff>819000</xdr:colOff>
      <xdr:row>37</xdr:row>
      <xdr:rowOff>103320</xdr:rowOff>
    </xdr:to>
    <xdr:sp>
      <xdr:nvSpPr>
        <xdr:cNvPr id="4" name="CustomShape 1"/>
        <xdr:cNvSpPr/>
      </xdr:nvSpPr>
      <xdr:spPr>
        <a:xfrm>
          <a:off x="307512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34560</xdr:colOff>
      <xdr:row>22</xdr:row>
      <xdr:rowOff>5400</xdr:rowOff>
    </xdr:from>
    <xdr:to>
      <xdr:col>4</xdr:col>
      <xdr:colOff>698760</xdr:colOff>
      <xdr:row>37</xdr:row>
      <xdr:rowOff>103320</xdr:rowOff>
    </xdr:to>
    <xdr:sp>
      <xdr:nvSpPr>
        <xdr:cNvPr id="5" name="CustomShape 1"/>
        <xdr:cNvSpPr/>
      </xdr:nvSpPr>
      <xdr:spPr>
        <a:xfrm>
          <a:off x="38952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854640</xdr:colOff>
      <xdr:row>22</xdr:row>
      <xdr:rowOff>5400</xdr:rowOff>
    </xdr:from>
    <xdr:to>
      <xdr:col>5</xdr:col>
      <xdr:colOff>578520</xdr:colOff>
      <xdr:row>37</xdr:row>
      <xdr:rowOff>103320</xdr:rowOff>
    </xdr:to>
    <xdr:sp>
      <xdr:nvSpPr>
        <xdr:cNvPr id="6" name="CustomShape 1"/>
        <xdr:cNvSpPr/>
      </xdr:nvSpPr>
      <xdr:spPr>
        <a:xfrm>
          <a:off x="47152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734040</xdr:colOff>
      <xdr:row>22</xdr:row>
      <xdr:rowOff>5400</xdr:rowOff>
    </xdr:from>
    <xdr:to>
      <xdr:col>6</xdr:col>
      <xdr:colOff>458280</xdr:colOff>
      <xdr:row>37</xdr:row>
      <xdr:rowOff>103320</xdr:rowOff>
    </xdr:to>
    <xdr:sp>
      <xdr:nvSpPr>
        <xdr:cNvPr id="7" name="CustomShape 1"/>
        <xdr:cNvSpPr/>
      </xdr:nvSpPr>
      <xdr:spPr>
        <a:xfrm>
          <a:off x="553428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613800</xdr:colOff>
      <xdr:row>22</xdr:row>
      <xdr:rowOff>5400</xdr:rowOff>
    </xdr:from>
    <xdr:to>
      <xdr:col>7</xdr:col>
      <xdr:colOff>338040</xdr:colOff>
      <xdr:row>37</xdr:row>
      <xdr:rowOff>103320</xdr:rowOff>
    </xdr:to>
    <xdr:sp>
      <xdr:nvSpPr>
        <xdr:cNvPr id="8" name="CustomShape 1"/>
        <xdr:cNvSpPr/>
      </xdr:nvSpPr>
      <xdr:spPr>
        <a:xfrm>
          <a:off x="63540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454320</xdr:colOff>
      <xdr:row>22</xdr:row>
      <xdr:rowOff>5400</xdr:rowOff>
    </xdr:from>
    <xdr:to>
      <xdr:col>8</xdr:col>
      <xdr:colOff>178200</xdr:colOff>
      <xdr:row>37</xdr:row>
      <xdr:rowOff>103320</xdr:rowOff>
    </xdr:to>
    <xdr:sp>
      <xdr:nvSpPr>
        <xdr:cNvPr id="9" name="CustomShape 1"/>
        <xdr:cNvSpPr/>
      </xdr:nvSpPr>
      <xdr:spPr>
        <a:xfrm>
          <a:off x="71344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339480</xdr:colOff>
      <xdr:row>52</xdr:row>
      <xdr:rowOff>15840</xdr:rowOff>
    </xdr:from>
    <xdr:to>
      <xdr:col>23</xdr:col>
      <xdr:colOff>549000</xdr:colOff>
      <xdr:row>68</xdr:row>
      <xdr:rowOff>15120</xdr:rowOff>
    </xdr:to>
    <xdr:sp>
      <xdr:nvSpPr>
        <xdr:cNvPr id="10" name="CustomShape 1"/>
        <xdr:cNvSpPr/>
      </xdr:nvSpPr>
      <xdr:spPr>
        <a:xfrm>
          <a:off x="19236960" y="9921600"/>
          <a:ext cx="3028680" cy="3047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Others</a:t>
          </a:r>
          <a:endParaRPr/>
        </a:p>
      </xdr:txBody>
    </xdr:sp>
    <xdr:clientData/>
  </xdr:twoCellAnchor>
  <xdr:twoCellAnchor editAs="oneCell">
    <xdr:from>
      <xdr:col>28</xdr:col>
      <xdr:colOff>779400</xdr:colOff>
      <xdr:row>61</xdr:row>
      <xdr:rowOff>24120</xdr:rowOff>
    </xdr:from>
    <xdr:to>
      <xdr:col>30</xdr:col>
      <xdr:colOff>6480</xdr:colOff>
      <xdr:row>62</xdr:row>
      <xdr:rowOff>147600</xdr:rowOff>
    </xdr:to>
    <xdr:sp>
      <xdr:nvSpPr>
        <xdr:cNvPr id="11" name="CustomShape 1"/>
        <xdr:cNvSpPr/>
      </xdr:nvSpPr>
      <xdr:spPr>
        <a:xfrm>
          <a:off x="27195120" y="11644560"/>
          <a:ext cx="1106640" cy="313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734040</xdr:colOff>
      <xdr:row>55</xdr:row>
      <xdr:rowOff>100440</xdr:rowOff>
    </xdr:from>
    <xdr:to>
      <xdr:col>30</xdr:col>
      <xdr:colOff>52200</xdr:colOff>
      <xdr:row>57</xdr:row>
      <xdr:rowOff>33480</xdr:rowOff>
    </xdr:to>
    <xdr:sp>
      <xdr:nvSpPr>
        <xdr:cNvPr id="12" name="CustomShape 1"/>
        <xdr:cNvSpPr/>
      </xdr:nvSpPr>
      <xdr:spPr>
        <a:xfrm>
          <a:off x="27149760" y="10577880"/>
          <a:ext cx="1197720" cy="313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716760</xdr:colOff>
      <xdr:row>63</xdr:row>
      <xdr:rowOff>92160</xdr:rowOff>
    </xdr:from>
    <xdr:to>
      <xdr:col>30</xdr:col>
      <xdr:colOff>69120</xdr:colOff>
      <xdr:row>65</xdr:row>
      <xdr:rowOff>25200</xdr:rowOff>
    </xdr:to>
    <xdr:sp>
      <xdr:nvSpPr>
        <xdr:cNvPr id="13" name="CustomShape 1"/>
        <xdr:cNvSpPr/>
      </xdr:nvSpPr>
      <xdr:spPr>
        <a:xfrm>
          <a:off x="27132480" y="12093480"/>
          <a:ext cx="1231920" cy="313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279720</xdr:colOff>
      <xdr:row>57</xdr:row>
      <xdr:rowOff>163800</xdr:rowOff>
    </xdr:from>
    <xdr:to>
      <xdr:col>29</xdr:col>
      <xdr:colOff>862200</xdr:colOff>
      <xdr:row>59</xdr:row>
      <xdr:rowOff>96840</xdr:rowOff>
    </xdr:to>
    <xdr:sp>
      <xdr:nvSpPr>
        <xdr:cNvPr id="14" name="CustomShape 1"/>
        <xdr:cNvSpPr/>
      </xdr:nvSpPr>
      <xdr:spPr>
        <a:xfrm>
          <a:off x="27635400" y="11022120"/>
          <a:ext cx="582480" cy="313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735840</xdr:colOff>
      <xdr:row>55</xdr:row>
      <xdr:rowOff>37080</xdr:rowOff>
    </xdr:from>
    <xdr:to>
      <xdr:col>44</xdr:col>
      <xdr:colOff>308880</xdr:colOff>
      <xdr:row>76</xdr:row>
      <xdr:rowOff>139320</xdr:rowOff>
    </xdr:to>
    <xdr:graphicFrame>
      <xdr:nvGraphicFramePr>
        <xdr:cNvPr id="15" name="Gráfico 23"/>
        <xdr:cNvGraphicFramePr/>
      </xdr:nvGraphicFramePr>
      <xdr:xfrm>
        <a:off x="32790600" y="10514520"/>
        <a:ext cx="8970840" cy="410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915480</xdr:colOff>
      <xdr:row>104</xdr:row>
      <xdr:rowOff>26280</xdr:rowOff>
    </xdr:from>
    <xdr:to>
      <xdr:col>29</xdr:col>
      <xdr:colOff>515160</xdr:colOff>
      <xdr:row>118</xdr:row>
      <xdr:rowOff>99000</xdr:rowOff>
    </xdr:to>
    <xdr:graphicFrame>
      <xdr:nvGraphicFramePr>
        <xdr:cNvPr id="16" name="Gráfico 24"/>
        <xdr:cNvGraphicFramePr/>
      </xdr:nvGraphicFramePr>
      <xdr:xfrm>
        <a:off x="21692520" y="19838160"/>
        <a:ext cx="61783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597960</xdr:colOff>
      <xdr:row>87</xdr:row>
      <xdr:rowOff>90000</xdr:rowOff>
    </xdr:from>
    <xdr:to>
      <xdr:col>8</xdr:col>
      <xdr:colOff>19800</xdr:colOff>
      <xdr:row>101</xdr:row>
      <xdr:rowOff>162720</xdr:rowOff>
    </xdr:to>
    <xdr:graphicFrame>
      <xdr:nvGraphicFramePr>
        <xdr:cNvPr id="17" name="Gráfico 25"/>
        <xdr:cNvGraphicFramePr/>
      </xdr:nvGraphicFramePr>
      <xdr:xfrm>
        <a:off x="1537560" y="16663320"/>
        <a:ext cx="610200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597960</xdr:colOff>
      <xdr:row>87</xdr:row>
      <xdr:rowOff>79200</xdr:rowOff>
    </xdr:from>
    <xdr:to>
      <xdr:col>15</xdr:col>
      <xdr:colOff>19440</xdr:colOff>
      <xdr:row>101</xdr:row>
      <xdr:rowOff>151920</xdr:rowOff>
    </xdr:to>
    <xdr:graphicFrame>
      <xdr:nvGraphicFramePr>
        <xdr:cNvPr id="18" name="Gráfico 26"/>
        <xdr:cNvGraphicFramePr/>
      </xdr:nvGraphicFramePr>
      <xdr:xfrm>
        <a:off x="8217720" y="16652520"/>
        <a:ext cx="60001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322920</xdr:colOff>
      <xdr:row>87</xdr:row>
      <xdr:rowOff>90000</xdr:rowOff>
    </xdr:from>
    <xdr:to>
      <xdr:col>21</xdr:col>
      <xdr:colOff>684360</xdr:colOff>
      <xdr:row>101</xdr:row>
      <xdr:rowOff>162720</xdr:rowOff>
    </xdr:to>
    <xdr:graphicFrame>
      <xdr:nvGraphicFramePr>
        <xdr:cNvPr id="19" name="Gráfico 27"/>
        <xdr:cNvGraphicFramePr/>
      </xdr:nvGraphicFramePr>
      <xdr:xfrm>
        <a:off x="14521320" y="16663320"/>
        <a:ext cx="60001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270000</xdr:colOff>
      <xdr:row>87</xdr:row>
      <xdr:rowOff>100440</xdr:rowOff>
    </xdr:from>
    <xdr:to>
      <xdr:col>28</xdr:col>
      <xdr:colOff>631440</xdr:colOff>
      <xdr:row>101</xdr:row>
      <xdr:rowOff>173160</xdr:rowOff>
    </xdr:to>
    <xdr:graphicFrame>
      <xdr:nvGraphicFramePr>
        <xdr:cNvPr id="20" name="Gráfico 28"/>
        <xdr:cNvGraphicFramePr/>
      </xdr:nvGraphicFramePr>
      <xdr:xfrm>
        <a:off x="21047040" y="16673760"/>
        <a:ext cx="60001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270000</xdr:colOff>
      <xdr:row>104</xdr:row>
      <xdr:rowOff>142920</xdr:rowOff>
    </xdr:from>
    <xdr:to>
      <xdr:col>7</xdr:col>
      <xdr:colOff>631440</xdr:colOff>
      <xdr:row>119</xdr:row>
      <xdr:rowOff>25200</xdr:rowOff>
    </xdr:to>
    <xdr:graphicFrame>
      <xdr:nvGraphicFramePr>
        <xdr:cNvPr id="21" name="Gráfico 29"/>
        <xdr:cNvGraphicFramePr/>
      </xdr:nvGraphicFramePr>
      <xdr:xfrm>
        <a:off x="1209600" y="19954800"/>
        <a:ext cx="610200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767520</xdr:colOff>
      <xdr:row>104</xdr:row>
      <xdr:rowOff>110880</xdr:rowOff>
    </xdr:from>
    <xdr:to>
      <xdr:col>15</xdr:col>
      <xdr:colOff>367200</xdr:colOff>
      <xdr:row>118</xdr:row>
      <xdr:rowOff>183600</xdr:rowOff>
    </xdr:to>
    <xdr:graphicFrame>
      <xdr:nvGraphicFramePr>
        <xdr:cNvPr id="22" name="Gráfico 30"/>
        <xdr:cNvGraphicFramePr/>
      </xdr:nvGraphicFramePr>
      <xdr:xfrm>
        <a:off x="8387280" y="19922760"/>
        <a:ext cx="61783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270000</xdr:colOff>
      <xdr:row>104</xdr:row>
      <xdr:rowOff>100440</xdr:rowOff>
    </xdr:from>
    <xdr:to>
      <xdr:col>22</xdr:col>
      <xdr:colOff>631440</xdr:colOff>
      <xdr:row>118</xdr:row>
      <xdr:rowOff>173160</xdr:rowOff>
    </xdr:to>
    <xdr:graphicFrame>
      <xdr:nvGraphicFramePr>
        <xdr:cNvPr id="23" name="Gráfico 31"/>
        <xdr:cNvGraphicFramePr/>
      </xdr:nvGraphicFramePr>
      <xdr:xfrm>
        <a:off x="15408360" y="19912320"/>
        <a:ext cx="60001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630000</xdr:colOff>
      <xdr:row>104</xdr:row>
      <xdr:rowOff>15840</xdr:rowOff>
    </xdr:from>
    <xdr:to>
      <xdr:col>36</xdr:col>
      <xdr:colOff>51480</xdr:colOff>
      <xdr:row>118</xdr:row>
      <xdr:rowOff>88560</xdr:rowOff>
    </xdr:to>
    <xdr:graphicFrame>
      <xdr:nvGraphicFramePr>
        <xdr:cNvPr id="24" name="Gráfico 32"/>
        <xdr:cNvGraphicFramePr/>
      </xdr:nvGraphicFramePr>
      <xdr:xfrm>
        <a:off x="27985680" y="19827720"/>
        <a:ext cx="60001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270000</xdr:colOff>
      <xdr:row>122</xdr:row>
      <xdr:rowOff>100440</xdr:rowOff>
    </xdr:from>
    <xdr:to>
      <xdr:col>7</xdr:col>
      <xdr:colOff>631440</xdr:colOff>
      <xdr:row>136</xdr:row>
      <xdr:rowOff>173160</xdr:rowOff>
    </xdr:to>
    <xdr:graphicFrame>
      <xdr:nvGraphicFramePr>
        <xdr:cNvPr id="25" name="Gráfico 33"/>
        <xdr:cNvGraphicFramePr/>
      </xdr:nvGraphicFramePr>
      <xdr:xfrm>
        <a:off x="1209600" y="23341320"/>
        <a:ext cx="610200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270000</xdr:colOff>
      <xdr:row>122</xdr:row>
      <xdr:rowOff>100440</xdr:rowOff>
    </xdr:from>
    <xdr:to>
      <xdr:col>14</xdr:col>
      <xdr:colOff>631440</xdr:colOff>
      <xdr:row>136</xdr:row>
      <xdr:rowOff>173160</xdr:rowOff>
    </xdr:to>
    <xdr:graphicFrame>
      <xdr:nvGraphicFramePr>
        <xdr:cNvPr id="26" name="Gráfico 34"/>
        <xdr:cNvGraphicFramePr/>
      </xdr:nvGraphicFramePr>
      <xdr:xfrm>
        <a:off x="7889760" y="23341320"/>
        <a:ext cx="60001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270000</xdr:colOff>
      <xdr:row>122</xdr:row>
      <xdr:rowOff>100440</xdr:rowOff>
    </xdr:from>
    <xdr:to>
      <xdr:col>21</xdr:col>
      <xdr:colOff>631440</xdr:colOff>
      <xdr:row>136</xdr:row>
      <xdr:rowOff>173160</xdr:rowOff>
    </xdr:to>
    <xdr:graphicFrame>
      <xdr:nvGraphicFramePr>
        <xdr:cNvPr id="27" name="Gráfico 35"/>
        <xdr:cNvGraphicFramePr/>
      </xdr:nvGraphicFramePr>
      <xdr:xfrm>
        <a:off x="14468400" y="23341320"/>
        <a:ext cx="60001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39240</xdr:colOff>
      <xdr:row>121</xdr:row>
      <xdr:rowOff>153360</xdr:rowOff>
    </xdr:from>
    <xdr:to>
      <xdr:col>28</xdr:col>
      <xdr:colOff>578880</xdr:colOff>
      <xdr:row>136</xdr:row>
      <xdr:rowOff>35640</xdr:rowOff>
    </xdr:to>
    <xdr:graphicFrame>
      <xdr:nvGraphicFramePr>
        <xdr:cNvPr id="28" name="Gráfico 36"/>
        <xdr:cNvGraphicFramePr/>
      </xdr:nvGraphicFramePr>
      <xdr:xfrm>
        <a:off x="20816280" y="23203800"/>
        <a:ext cx="61783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270000</xdr:colOff>
      <xdr:row>121</xdr:row>
      <xdr:rowOff>100440</xdr:rowOff>
    </xdr:from>
    <xdr:to>
      <xdr:col>35</xdr:col>
      <xdr:colOff>631440</xdr:colOff>
      <xdr:row>135</xdr:row>
      <xdr:rowOff>173160</xdr:rowOff>
    </xdr:to>
    <xdr:graphicFrame>
      <xdr:nvGraphicFramePr>
        <xdr:cNvPr id="29" name="Gráfico 37"/>
        <xdr:cNvGraphicFramePr/>
      </xdr:nvGraphicFramePr>
      <xdr:xfrm>
        <a:off x="27625680" y="23150880"/>
        <a:ext cx="60001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681480</xdr:colOff>
      <xdr:row>0</xdr:row>
      <xdr:rowOff>0</xdr:rowOff>
    </xdr:from>
    <xdr:to>
      <xdr:col>21</xdr:col>
      <xdr:colOff>88920</xdr:colOff>
      <xdr:row>19</xdr:row>
      <xdr:rowOff>37080</xdr:rowOff>
    </xdr:to>
    <xdr:graphicFrame>
      <xdr:nvGraphicFramePr>
        <xdr:cNvPr id="30" name="Gráfico 41"/>
        <xdr:cNvGraphicFramePr/>
      </xdr:nvGraphicFramePr>
      <xdr:xfrm>
        <a:off x="12060360" y="0"/>
        <a:ext cx="7865640" cy="365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918720</xdr:colOff>
      <xdr:row>18</xdr:row>
      <xdr:rowOff>141120</xdr:rowOff>
    </xdr:from>
    <xdr:to>
      <xdr:col>16</xdr:col>
      <xdr:colOff>481320</xdr:colOff>
      <xdr:row>27</xdr:row>
      <xdr:rowOff>27360</xdr:rowOff>
    </xdr:to>
    <xdr:graphicFrame>
      <xdr:nvGraphicFramePr>
        <xdr:cNvPr id="31" name="Gráfico 5"/>
        <xdr:cNvGraphicFramePr/>
      </xdr:nvGraphicFramePr>
      <xdr:xfrm>
        <a:off x="13237560" y="3569760"/>
        <a:ext cx="2382120" cy="160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521280</xdr:colOff>
      <xdr:row>1</xdr:row>
      <xdr:rowOff>138240</xdr:rowOff>
    </xdr:from>
    <xdr:to>
      <xdr:col>8</xdr:col>
      <xdr:colOff>681840</xdr:colOff>
      <xdr:row>17</xdr:row>
      <xdr:rowOff>9360</xdr:rowOff>
    </xdr:to>
    <xdr:sp>
      <xdr:nvSpPr>
        <xdr:cNvPr id="32" name="CustomShape 1"/>
        <xdr:cNvSpPr/>
      </xdr:nvSpPr>
      <xdr:spPr>
        <a:xfrm>
          <a:off x="8141040" y="328680"/>
          <a:ext cx="160560" cy="291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615960</xdr:colOff>
      <xdr:row>1</xdr:row>
      <xdr:rowOff>132120</xdr:rowOff>
    </xdr:from>
    <xdr:to>
      <xdr:col>8</xdr:col>
      <xdr:colOff>56520</xdr:colOff>
      <xdr:row>17</xdr:row>
      <xdr:rowOff>3600</xdr:rowOff>
    </xdr:to>
    <xdr:sp>
      <xdr:nvSpPr>
        <xdr:cNvPr id="33" name="CustomShape 1"/>
        <xdr:cNvSpPr/>
      </xdr:nvSpPr>
      <xdr:spPr>
        <a:xfrm>
          <a:off x="729612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779040</xdr:colOff>
      <xdr:row>1</xdr:row>
      <xdr:rowOff>132120</xdr:rowOff>
    </xdr:from>
    <xdr:to>
      <xdr:col>7</xdr:col>
      <xdr:colOff>218880</xdr:colOff>
      <xdr:row>17</xdr:row>
      <xdr:rowOff>3600</xdr:rowOff>
    </xdr:to>
    <xdr:sp>
      <xdr:nvSpPr>
        <xdr:cNvPr id="34" name="CustomShape 1"/>
        <xdr:cNvSpPr/>
      </xdr:nvSpPr>
      <xdr:spPr>
        <a:xfrm>
          <a:off x="651924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912240</xdr:colOff>
      <xdr:row>1</xdr:row>
      <xdr:rowOff>132120</xdr:rowOff>
    </xdr:from>
    <xdr:to>
      <xdr:col>6</xdr:col>
      <xdr:colOff>352080</xdr:colOff>
      <xdr:row>17</xdr:row>
      <xdr:rowOff>3600</xdr:rowOff>
    </xdr:to>
    <xdr:sp>
      <xdr:nvSpPr>
        <xdr:cNvPr id="35" name="CustomShape 1"/>
        <xdr:cNvSpPr/>
      </xdr:nvSpPr>
      <xdr:spPr>
        <a:xfrm>
          <a:off x="571248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93240</xdr:colOff>
      <xdr:row>1</xdr:row>
      <xdr:rowOff>132120</xdr:rowOff>
    </xdr:from>
    <xdr:to>
      <xdr:col>5</xdr:col>
      <xdr:colOff>472320</xdr:colOff>
      <xdr:row>17</xdr:row>
      <xdr:rowOff>3600</xdr:rowOff>
    </xdr:to>
    <xdr:sp>
      <xdr:nvSpPr>
        <xdr:cNvPr id="36" name="CustomShape 1"/>
        <xdr:cNvSpPr/>
      </xdr:nvSpPr>
      <xdr:spPr>
        <a:xfrm>
          <a:off x="4893480" y="322560"/>
          <a:ext cx="37908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219600</xdr:colOff>
      <xdr:row>1</xdr:row>
      <xdr:rowOff>132120</xdr:rowOff>
    </xdr:from>
    <xdr:to>
      <xdr:col>4</xdr:col>
      <xdr:colOff>599760</xdr:colOff>
      <xdr:row>17</xdr:row>
      <xdr:rowOff>3600</xdr:rowOff>
    </xdr:to>
    <xdr:sp>
      <xdr:nvSpPr>
        <xdr:cNvPr id="37" name="CustomShape 1"/>
        <xdr:cNvSpPr/>
      </xdr:nvSpPr>
      <xdr:spPr>
        <a:xfrm>
          <a:off x="408024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352800</xdr:colOff>
      <xdr:row>1</xdr:row>
      <xdr:rowOff>132120</xdr:rowOff>
    </xdr:from>
    <xdr:to>
      <xdr:col>3</xdr:col>
      <xdr:colOff>732960</xdr:colOff>
      <xdr:row>17</xdr:row>
      <xdr:rowOff>3600</xdr:rowOff>
    </xdr:to>
    <xdr:sp>
      <xdr:nvSpPr>
        <xdr:cNvPr id="38" name="CustomShape 1"/>
        <xdr:cNvSpPr/>
      </xdr:nvSpPr>
      <xdr:spPr>
        <a:xfrm>
          <a:off x="32734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486000</xdr:colOff>
      <xdr:row>1</xdr:row>
      <xdr:rowOff>132120</xdr:rowOff>
    </xdr:from>
    <xdr:to>
      <xdr:col>2</xdr:col>
      <xdr:colOff>866160</xdr:colOff>
      <xdr:row>17</xdr:row>
      <xdr:rowOff>3600</xdr:rowOff>
    </xdr:to>
    <xdr:sp>
      <xdr:nvSpPr>
        <xdr:cNvPr id="39" name="CustomShape 1"/>
        <xdr:cNvSpPr/>
      </xdr:nvSpPr>
      <xdr:spPr>
        <a:xfrm>
          <a:off x="24670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313920</xdr:colOff>
      <xdr:row>0</xdr:row>
      <xdr:rowOff>183240</xdr:rowOff>
    </xdr:from>
    <xdr:to>
      <xdr:col>9</xdr:col>
      <xdr:colOff>547560</xdr:colOff>
      <xdr:row>20</xdr:row>
      <xdr:rowOff>84960</xdr:rowOff>
    </xdr:to>
    <xdr:graphicFrame>
      <xdr:nvGraphicFramePr>
        <xdr:cNvPr id="40" name="Gráfico 44"/>
        <xdr:cNvGraphicFramePr/>
      </xdr:nvGraphicFramePr>
      <xdr:xfrm>
        <a:off x="1253520" y="183240"/>
        <a:ext cx="7853760" cy="371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391320</xdr:colOff>
      <xdr:row>9</xdr:row>
      <xdr:rowOff>41760</xdr:rowOff>
    </xdr:from>
    <xdr:to>
      <xdr:col>12</xdr:col>
      <xdr:colOff>459720</xdr:colOff>
      <xdr:row>27</xdr:row>
      <xdr:rowOff>121680</xdr:rowOff>
    </xdr:to>
    <xdr:graphicFrame>
      <xdr:nvGraphicFramePr>
        <xdr:cNvPr id="41" name="Gráfico 40"/>
        <xdr:cNvGraphicFramePr/>
      </xdr:nvGraphicFramePr>
      <xdr:xfrm>
        <a:off x="4455000" y="1756080"/>
        <a:ext cx="5758200" cy="350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H2:AA59 C3"/>
    </sheetView>
  </sheetViews>
  <sheetFormatPr defaultRowHeight="15"/>
  <cols>
    <col collapsed="false" hidden="false" max="3" min="1" style="1" width="11.4251012145749"/>
    <col collapsed="false" hidden="false" max="4" min="4" style="2" width="4.85425101214575"/>
    <col collapsed="false" hidden="false" max="5" min="5" style="1" width="4.85425101214575"/>
    <col collapsed="false" hidden="false" max="11" min="6" style="2" width="7.4251012145749"/>
    <col collapsed="false" hidden="false" max="27" min="12" style="1" width="7.4251012145749"/>
    <col collapsed="false" hidden="false" max="28" min="28" style="3" width="9.99595141700405"/>
    <col collapsed="false" hidden="false" max="29" min="29" style="3" width="7.4251012145749"/>
    <col collapsed="false" hidden="false" max="30" min="30" style="3" width="6"/>
    <col collapsed="false" hidden="false" max="32" min="31" style="3" width="9.57085020242915"/>
    <col collapsed="false" hidden="false" max="43" min="33" style="4" width="9.57085020242915"/>
    <col collapsed="false" hidden="false" max="1021" min="44" style="1" width="11.4251012145749"/>
    <col collapsed="false" hidden="false" max="1025" min="1022" style="0" width="11.4251012145749"/>
  </cols>
  <sheetData>
    <row r="1" customFormat="false" ht="1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1"/>
      <c r="K1" s="1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s="5" customFormat="true" ht="12.7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="7" customFormat="true" ht="12.75" hidden="false" customHeight="false" outlineLevel="0" collapsed="false">
      <c r="A3" s="7" t="s">
        <v>45</v>
      </c>
      <c r="B3" s="8" t="n">
        <v>38642</v>
      </c>
      <c r="C3" s="9" t="n">
        <v>49.013698630137</v>
      </c>
      <c r="D3" s="10" t="s">
        <v>46</v>
      </c>
      <c r="E3" s="7" t="s">
        <v>47</v>
      </c>
      <c r="F3" s="11" t="n">
        <v>2.261</v>
      </c>
      <c r="G3" s="11" t="n">
        <v>29</v>
      </c>
      <c r="H3" s="11" t="n">
        <v>7.79655172413793</v>
      </c>
      <c r="I3" s="11"/>
      <c r="J3" s="11"/>
      <c r="K3" s="12" t="n">
        <v>4672.430786</v>
      </c>
      <c r="L3" s="12" t="n">
        <v>119.194662908163</v>
      </c>
      <c r="M3" s="12" t="n">
        <v>443.31528</v>
      </c>
      <c r="N3" s="12" t="n">
        <v>283.803683</v>
      </c>
      <c r="O3" s="12" t="n">
        <v>0</v>
      </c>
      <c r="P3" s="12" t="n">
        <v>263.189031</v>
      </c>
      <c r="Q3" s="12" t="n">
        <v>0</v>
      </c>
      <c r="R3" s="12" t="n">
        <v>0</v>
      </c>
      <c r="S3" s="12" t="n">
        <v>20.465327</v>
      </c>
      <c r="T3" s="12" t="n">
        <v>0</v>
      </c>
      <c r="U3" s="12" t="n">
        <v>0.2055</v>
      </c>
      <c r="V3" s="12" t="n">
        <v>0</v>
      </c>
      <c r="W3" s="12" t="n">
        <v>0</v>
      </c>
      <c r="X3" s="12" t="n">
        <v>832.853641</v>
      </c>
      <c r="Y3" s="12" t="n">
        <v>143.298591</v>
      </c>
      <c r="Z3" s="12" t="n">
        <v>180.173317</v>
      </c>
      <c r="AA3" s="12" t="n">
        <v>0</v>
      </c>
      <c r="AB3" s="13" t="n">
        <f aca="false">SUM(K3:AA3)</f>
        <v>6958.92981890816</v>
      </c>
      <c r="AC3" s="14" t="n">
        <f aca="false">SUM(K3:O3)</f>
        <v>5518.74441190816</v>
      </c>
      <c r="AD3" s="14" t="n">
        <f aca="false">SUM(P3:W3)</f>
        <v>283.859858</v>
      </c>
      <c r="AE3" s="15" t="n">
        <f aca="false">(C3*K3)/1000</f>
        <v>229.013114415178</v>
      </c>
      <c r="AF3" s="15" t="n">
        <f aca="false">+K3/1000</f>
        <v>4.672430786</v>
      </c>
      <c r="AG3" s="16" t="n">
        <f aca="false">(K3)/(K3+L3)</f>
        <v>0.975124378109453</v>
      </c>
      <c r="AH3" s="16" t="n">
        <f aca="false">X3/(AC3+X3)</f>
        <v>0.131125054523667</v>
      </c>
      <c r="AI3" s="16" t="n">
        <f aca="false">AD3/(AD3+X3)</f>
        <v>0.254192197241452</v>
      </c>
      <c r="AJ3" s="16" t="n">
        <f aca="false">P3/(P3+X3)</f>
        <v>0.24012662802603</v>
      </c>
      <c r="AK3" s="16" t="n">
        <f aca="false">AC3/(AC3+AD3)</f>
        <v>0.951080610567901</v>
      </c>
      <c r="AL3" s="17" t="n">
        <f aca="false">(K3+L3)/(K3+L3+Y3)</f>
        <v>0.970962351225437</v>
      </c>
      <c r="AM3" s="16" t="n">
        <f aca="false">(K3)/(X3+K3)</f>
        <v>0.848717418319866</v>
      </c>
      <c r="AN3" s="18" t="n">
        <f aca="false">K3/(M3+K3)</f>
        <v>0.913342985699322</v>
      </c>
      <c r="AO3" s="16" t="n">
        <f aca="false">(K3+L3)/(Y3+X3)</f>
        <v>4.90868666979411</v>
      </c>
      <c r="AP3" s="16" t="n">
        <f aca="false">P3/(M3+P3)</f>
        <v>0.372522894626753</v>
      </c>
      <c r="AQ3" s="19" t="n">
        <f aca="false">Y3/(Y3+X3)</f>
        <v>0.146799429743044</v>
      </c>
      <c r="AR3" s="20" t="n">
        <f aca="false">(AB3*C3)/1000</f>
        <v>341.082888932238</v>
      </c>
    </row>
    <row r="4" customFormat="false" ht="15" hidden="false" customHeight="false" outlineLevel="0" collapsed="false">
      <c r="A4" s="7" t="s">
        <v>48</v>
      </c>
      <c r="B4" s="8" t="n">
        <v>38706</v>
      </c>
      <c r="C4" s="9" t="n">
        <v>56</v>
      </c>
      <c r="D4" s="10" t="s">
        <v>46</v>
      </c>
      <c r="E4" s="7" t="s">
        <v>47</v>
      </c>
      <c r="F4" s="11" t="n">
        <v>1.62</v>
      </c>
      <c r="G4" s="11" t="n">
        <v>19</v>
      </c>
      <c r="H4" s="11" t="n">
        <v>8.52631578947369</v>
      </c>
      <c r="I4" s="11"/>
      <c r="J4" s="11"/>
      <c r="K4" s="12" t="n">
        <v>7773.729585</v>
      </c>
      <c r="L4" s="12" t="n">
        <v>155.4745917</v>
      </c>
      <c r="M4" s="12" t="n">
        <v>1298.4868</v>
      </c>
      <c r="N4" s="12" t="n">
        <v>310.2723155</v>
      </c>
      <c r="O4" s="12" t="n">
        <v>0</v>
      </c>
      <c r="P4" s="12" t="n">
        <v>293.008094</v>
      </c>
      <c r="Q4" s="12" t="n">
        <v>35.817095</v>
      </c>
      <c r="R4" s="12" t="n">
        <v>58.932675</v>
      </c>
      <c r="S4" s="12" t="n">
        <v>24.905119</v>
      </c>
      <c r="T4" s="12" t="n">
        <v>0</v>
      </c>
      <c r="U4" s="12" t="n">
        <v>0.322</v>
      </c>
      <c r="V4" s="12" t="n">
        <v>0.0205</v>
      </c>
      <c r="W4" s="12" t="n">
        <v>1.4576695</v>
      </c>
      <c r="X4" s="12" t="n">
        <v>1472.5794245</v>
      </c>
      <c r="Y4" s="12" t="n">
        <v>339.969305</v>
      </c>
      <c r="Z4" s="12" t="n">
        <v>290.0490705</v>
      </c>
      <c r="AA4" s="12" t="n">
        <v>0</v>
      </c>
      <c r="AB4" s="13" t="n">
        <f aca="false">SUM(K4:AA4)</f>
        <v>12055.0242447</v>
      </c>
      <c r="AC4" s="13" t="n">
        <f aca="false">SUM(K4:O4)</f>
        <v>9537.9632922</v>
      </c>
      <c r="AD4" s="13" t="n">
        <f aca="false">SUM(P4:W4)</f>
        <v>414.4631525</v>
      </c>
      <c r="AE4" s="15" t="n">
        <f aca="false">(C4*K4)/1000</f>
        <v>435.32885676</v>
      </c>
      <c r="AF4" s="15" t="n">
        <f aca="false">+K4/1000</f>
        <v>7.773729585</v>
      </c>
      <c r="AG4" s="16" t="n">
        <f aca="false">(K4)/(K4+L4)</f>
        <v>0.980392156862745</v>
      </c>
      <c r="AH4" s="16" t="n">
        <f aca="false">X4/(AC4+X4)</f>
        <v>0.133742673943447</v>
      </c>
      <c r="AI4" s="16" t="n">
        <f aca="false">AD4/(AD4+X4)</f>
        <v>0.219636354553753</v>
      </c>
      <c r="AJ4" s="16"/>
      <c r="AK4" s="16" t="n">
        <f aca="false">AC4/(AC4+AD4)</f>
        <v>0.958355567378173</v>
      </c>
      <c r="AL4" s="17" t="n">
        <f aca="false">(K4+L4)/(K4+L4+Y4)</f>
        <v>0.958887148062335</v>
      </c>
      <c r="AM4" s="16" t="n">
        <f aca="false">(K4)/(X4+K4)</f>
        <v>0.840738674968896</v>
      </c>
      <c r="AN4" s="16" t="n">
        <f aca="false">K4/(M4+K4)</f>
        <v>0.856872152857055</v>
      </c>
      <c r="AO4" s="16" t="n">
        <f aca="false">(K4+L4)/(Y4+X4)</f>
        <v>4.37461572626922</v>
      </c>
      <c r="AP4" s="16" t="n">
        <f aca="false">P4/(M4+P4)</f>
        <v>0.184108723882591</v>
      </c>
      <c r="AQ4" s="19"/>
      <c r="AR4" s="20" t="n">
        <f aca="false">(AB4*C4)/1000</f>
        <v>675.0813577032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5" hidden="false" customHeight="false" outlineLevel="0" collapsed="false">
      <c r="A5" s="7" t="s">
        <v>49</v>
      </c>
      <c r="B5" s="8" t="n">
        <v>38770</v>
      </c>
      <c r="C5" s="9" t="n">
        <v>36.958904109589</v>
      </c>
      <c r="D5" s="10" t="s">
        <v>46</v>
      </c>
      <c r="E5" s="7" t="s">
        <v>47</v>
      </c>
      <c r="F5" s="11" t="n">
        <v>1.2</v>
      </c>
      <c r="G5" s="11" t="n">
        <v>68</v>
      </c>
      <c r="H5" s="11" t="n">
        <v>6.20588235294118</v>
      </c>
      <c r="I5" s="11"/>
      <c r="J5" s="11"/>
      <c r="K5" s="12" t="n">
        <v>453.50449</v>
      </c>
      <c r="L5" s="12" t="n">
        <v>112.06140541604</v>
      </c>
      <c r="M5" s="12" t="n">
        <v>88.2383</v>
      </c>
      <c r="N5" s="12" t="n">
        <v>42.24494</v>
      </c>
      <c r="O5" s="12" t="n">
        <v>0</v>
      </c>
      <c r="P5" s="12" t="n">
        <v>23.17661</v>
      </c>
      <c r="Q5" s="12" t="n">
        <v>3.20884</v>
      </c>
      <c r="R5" s="12" t="n">
        <v>12.87055</v>
      </c>
      <c r="S5" s="12" t="n">
        <v>16.86939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133.00318</v>
      </c>
      <c r="Y5" s="12" t="n">
        <v>32.51474</v>
      </c>
      <c r="Z5" s="12" t="n">
        <v>37.82499</v>
      </c>
      <c r="AA5" s="12" t="n">
        <v>0</v>
      </c>
      <c r="AB5" s="13" t="n">
        <f aca="false">SUM(K5:AA5)</f>
        <v>955.51743541604</v>
      </c>
      <c r="AC5" s="13" t="n">
        <f aca="false">SUM(K5:O5)</f>
        <v>696.04913541604</v>
      </c>
      <c r="AD5" s="13" t="n">
        <f aca="false">SUM(P5:W5)</f>
        <v>56.12539</v>
      </c>
      <c r="AE5" s="15" t="n">
        <f aca="false">(C5*K5)/1000</f>
        <v>16.7610289591781</v>
      </c>
      <c r="AF5" s="15" t="n">
        <f aca="false">+K5/1000</f>
        <v>0.45350449</v>
      </c>
      <c r="AG5" s="16" t="n">
        <f aca="false">(K5)/(K5+L5)</f>
        <v>0.801859683682649</v>
      </c>
      <c r="AH5" s="16" t="n">
        <f aca="false">X5/(AC5+X5)</f>
        <v>0.160427970016893</v>
      </c>
      <c r="AI5" s="16" t="n">
        <f aca="false">AD5/(AD5+X5)</f>
        <v>0.296757861596479</v>
      </c>
      <c r="AJ5" s="16" t="n">
        <f aca="false">P5/(P5+X5)</f>
        <v>0.14839698529496</v>
      </c>
      <c r="AK5" s="16" t="n">
        <f aca="false">AC5/(AC5+AD5)</f>
        <v>0.925382490228639</v>
      </c>
      <c r="AL5" s="17" t="n">
        <f aca="false">(K5+L5)/(K5+L5+Y5)</f>
        <v>0.945634855779302</v>
      </c>
      <c r="AM5" s="16" t="n">
        <f aca="false">(K5)/(X5+K5)</f>
        <v>0.773228575169358</v>
      </c>
      <c r="AN5" s="16" t="n">
        <f aca="false">K5/(M5+K5)</f>
        <v>0.837121413281753</v>
      </c>
      <c r="AO5" s="16" t="n">
        <f aca="false">(K5+L5)/(Y5+X5)</f>
        <v>3.41694660865748</v>
      </c>
      <c r="AP5" s="16" t="n">
        <f aca="false">P5/(M5+P5)</f>
        <v>0.2080207218226</v>
      </c>
      <c r="AQ5" s="19" t="n">
        <f aca="false">Y5/(Y5+X5)</f>
        <v>0.19644241541943</v>
      </c>
      <c r="AR5" s="20" t="n">
        <f aca="false">(AB5*C5)/1000</f>
        <v>35.3148772705818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5" hidden="false" customHeight="false" outlineLevel="0" collapsed="false">
      <c r="A6" s="7" t="s">
        <v>50</v>
      </c>
      <c r="B6" s="8" t="n">
        <v>38864</v>
      </c>
      <c r="C6" s="9" t="n">
        <v>21.4794520547945</v>
      </c>
      <c r="D6" s="10" t="s">
        <v>46</v>
      </c>
      <c r="E6" s="7" t="s">
        <v>51</v>
      </c>
      <c r="F6" s="11" t="n">
        <v>2.051</v>
      </c>
      <c r="G6" s="11" t="n">
        <v>39.2</v>
      </c>
      <c r="H6" s="11" t="n">
        <v>5.23214285714286</v>
      </c>
      <c r="I6" s="11" t="n">
        <v>113.146836097857</v>
      </c>
      <c r="J6" s="11" t="n">
        <v>118.265521440821</v>
      </c>
      <c r="K6" s="12" t="n">
        <v>540.837769793765</v>
      </c>
      <c r="L6" s="12" t="n">
        <v>127.523556168962</v>
      </c>
      <c r="M6" s="12" t="n">
        <v>94.3015976886409</v>
      </c>
      <c r="N6" s="12" t="n">
        <v>52.1050408631439</v>
      </c>
      <c r="O6" s="12" t="n">
        <v>0</v>
      </c>
      <c r="P6" s="12" t="n">
        <v>60.1265309029888</v>
      </c>
      <c r="Q6" s="12" t="n">
        <v>0</v>
      </c>
      <c r="R6" s="12" t="n">
        <v>22.922118398076</v>
      </c>
      <c r="S6" s="12" t="n">
        <v>20.1249846441354</v>
      </c>
      <c r="T6" s="12" t="n">
        <v>18.3052658034222</v>
      </c>
      <c r="U6" s="12" t="n">
        <v>0</v>
      </c>
      <c r="V6" s="12" t="n">
        <v>0</v>
      </c>
      <c r="W6" s="12" t="n">
        <v>0</v>
      </c>
      <c r="X6" s="12" t="n">
        <v>145.668128722413</v>
      </c>
      <c r="Y6" s="12" t="n">
        <v>23.6697778264967</v>
      </c>
      <c r="Z6" s="12" t="n">
        <v>34.5943452407351</v>
      </c>
      <c r="AA6" s="12" t="n">
        <v>0</v>
      </c>
      <c r="AB6" s="13" t="n">
        <f aca="false">SUM(K6:AA6)</f>
        <v>1140.17911605278</v>
      </c>
      <c r="AC6" s="13" t="n">
        <f aca="false">SUM(K6:O6)</f>
        <v>814.767964514512</v>
      </c>
      <c r="AD6" s="13" t="n">
        <f aca="false">SUM(P6:W6)</f>
        <v>121.478899748622</v>
      </c>
      <c r="AE6" s="15" t="n">
        <f aca="false">(C6*K6)/1000</f>
        <v>11.6168989457072</v>
      </c>
      <c r="AF6" s="15" t="n">
        <f aca="false">+K6/1000</f>
        <v>0.540837769793765</v>
      </c>
      <c r="AG6" s="16" t="n">
        <f aca="false">(K6)/(K6+L6)</f>
        <v>0.809199678055469</v>
      </c>
      <c r="AH6" s="16" t="n">
        <f aca="false">X6/(AC6+X6)</f>
        <v>0.151668736471026</v>
      </c>
      <c r="AI6" s="16" t="n">
        <f aca="false">AD6/(AD6+X6)</f>
        <v>0.454726748951255</v>
      </c>
      <c r="AJ6" s="16" t="n">
        <f aca="false">P6/(P6+X6)</f>
        <v>0.292167595662755</v>
      </c>
      <c r="AK6" s="16" t="n">
        <f aca="false">AC6/(AC6+AD6)</f>
        <v>0.870249071707993</v>
      </c>
      <c r="AL6" s="17" t="n">
        <f aca="false">(K6+L6)/(K6+L6+Y6)</f>
        <v>0.96579665610853</v>
      </c>
      <c r="AM6" s="16" t="n">
        <f aca="false">(K6)/(X6+K6)</f>
        <v>0.787812269294027</v>
      </c>
      <c r="AN6" s="16" t="n">
        <f aca="false">K6/(M6+K6)</f>
        <v>0.851526133449359</v>
      </c>
      <c r="AO6" s="16" t="n">
        <f aca="false">(K6+L6)/(Y6+X6)</f>
        <v>3.94690910962505</v>
      </c>
      <c r="AP6" s="16" t="n">
        <f aca="false">P6/(M6+P6)</f>
        <v>0.38934960522631</v>
      </c>
      <c r="AQ6" s="19" t="n">
        <f aca="false">Y6/(Y6+X6)</f>
        <v>0.139778377499076</v>
      </c>
      <c r="AR6" s="20" t="n">
        <f aca="false">(AB6*C6)/1000</f>
        <v>24.4904226571336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5" hidden="false" customHeight="false" outlineLevel="0" collapsed="false">
      <c r="A7" s="7" t="s">
        <v>52</v>
      </c>
      <c r="B7" s="8" t="n">
        <v>38990</v>
      </c>
      <c r="C7" s="9" t="n">
        <v>37.2602739726027</v>
      </c>
      <c r="D7" s="10" t="s">
        <v>46</v>
      </c>
      <c r="E7" s="7" t="s">
        <v>47</v>
      </c>
      <c r="F7" s="11" t="n">
        <v>0.84</v>
      </c>
      <c r="G7" s="11" t="n">
        <v>29</v>
      </c>
      <c r="H7" s="11" t="n">
        <v>2.89655172413793</v>
      </c>
      <c r="I7" s="11" t="n">
        <v>69.8912466666667</v>
      </c>
      <c r="J7" s="11" t="n">
        <v>106.607366666667</v>
      </c>
      <c r="K7" s="12" t="n">
        <v>581.942207596871</v>
      </c>
      <c r="L7" s="12" t="n">
        <v>49.4081679720293</v>
      </c>
      <c r="M7" s="12" t="n">
        <v>78.7450634590728</v>
      </c>
      <c r="N7" s="12" t="n">
        <v>96.9109288460883</v>
      </c>
      <c r="O7" s="12" t="n">
        <v>0</v>
      </c>
      <c r="P7" s="12" t="n">
        <v>48.8450552564352</v>
      </c>
      <c r="Q7" s="12" t="n">
        <v>0</v>
      </c>
      <c r="R7" s="12" t="n">
        <v>17.0144710585482</v>
      </c>
      <c r="S7" s="12" t="n">
        <v>18.8277103294119</v>
      </c>
      <c r="T7" s="12" t="n">
        <v>19.2051609478803</v>
      </c>
      <c r="U7" s="12" t="n">
        <v>0.018445</v>
      </c>
      <c r="V7" s="12" t="n">
        <v>0.0632</v>
      </c>
      <c r="W7" s="12" t="n">
        <v>0</v>
      </c>
      <c r="X7" s="12" t="n">
        <v>181.877021820195</v>
      </c>
      <c r="Y7" s="12"/>
      <c r="Z7" s="12" t="n">
        <v>35.7952637914399</v>
      </c>
      <c r="AA7" s="12" t="n">
        <v>0</v>
      </c>
      <c r="AB7" s="13" t="n">
        <f aca="false">SUM(K7:AA7)</f>
        <v>1128.65269607797</v>
      </c>
      <c r="AC7" s="13" t="n">
        <f aca="false">SUM(K7:O7)</f>
        <v>807.006367874061</v>
      </c>
      <c r="AD7" s="13" t="n">
        <f aca="false">SUM(P7:W7)</f>
        <v>103.974042592276</v>
      </c>
      <c r="AE7" s="15" t="n">
        <f aca="false">(C7*K7)/1000</f>
        <v>21.6833260912806</v>
      </c>
      <c r="AF7" s="15" t="n">
        <f aca="false">+K7/1000</f>
        <v>0.581942207596871</v>
      </c>
      <c r="AG7" s="16" t="n">
        <f aca="false">(K7)/(K7+L7)</f>
        <v>0.921742078750633</v>
      </c>
      <c r="AH7" s="16" t="n">
        <f aca="false">X7/(AC7+X7)</f>
        <v>0.183921606648108</v>
      </c>
      <c r="AI7" s="16" t="n">
        <f aca="false">AD7/(AD7+X7)</f>
        <v>0.36373501986421</v>
      </c>
      <c r="AJ7" s="16" t="n">
        <f aca="false">P7/(P7+X7)</f>
        <v>0.211705164392275</v>
      </c>
      <c r="AK7" s="16" t="n">
        <f aca="false">AC7/(AC7+AD7)</f>
        <v>0.885865775599883</v>
      </c>
      <c r="AL7" s="17"/>
      <c r="AM7" s="16" t="n">
        <f aca="false">(K7)/(X7+K7)</f>
        <v>0.761884730292794</v>
      </c>
      <c r="AN7" s="16" t="n">
        <f aca="false">K7/(M7+K7)</f>
        <v>0.880813409144059</v>
      </c>
      <c r="AO7" s="16" t="n">
        <f aca="false">(K7+L7)/(Y7+X7)</f>
        <v>3.47130368229285</v>
      </c>
      <c r="AP7" s="16" t="n">
        <f aca="false">P7/(M7+P7)</f>
        <v>0.38282788469965</v>
      </c>
      <c r="AQ7" s="19"/>
      <c r="AR7" s="20" t="n">
        <f aca="false">(AB7*C7)/1000</f>
        <v>42.0539086757819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5" hidden="false" customHeight="false" outlineLevel="0" collapsed="false">
      <c r="A8" s="7" t="s">
        <v>53</v>
      </c>
      <c r="B8" s="8" t="n">
        <v>39128</v>
      </c>
      <c r="C8" s="9" t="n">
        <v>67.3150684931507</v>
      </c>
      <c r="D8" s="10" t="s">
        <v>46</v>
      </c>
      <c r="E8" s="7" t="s">
        <v>47</v>
      </c>
      <c r="F8" s="11" t="n">
        <v>0.95231</v>
      </c>
      <c r="G8" s="11" t="n">
        <v>26.6</v>
      </c>
      <c r="H8" s="11" t="n">
        <v>3.58011278195489</v>
      </c>
      <c r="I8" s="11" t="n">
        <v>104.259535</v>
      </c>
      <c r="J8" s="11" t="n">
        <v>94.2266633333333</v>
      </c>
      <c r="K8" s="12" t="n">
        <v>2518.32070396535</v>
      </c>
      <c r="L8" s="12" t="n">
        <v>110.848334016481</v>
      </c>
      <c r="M8" s="12" t="n">
        <v>535.758030717113</v>
      </c>
      <c r="N8" s="12" t="n">
        <v>446.1447652642</v>
      </c>
      <c r="O8" s="12" t="n">
        <v>0</v>
      </c>
      <c r="P8" s="12" t="n">
        <v>356.018369384581</v>
      </c>
      <c r="Q8" s="12" t="n">
        <v>0</v>
      </c>
      <c r="R8" s="12" t="n">
        <v>122.513550374496</v>
      </c>
      <c r="S8" s="12" t="n">
        <v>81.6394823885313</v>
      </c>
      <c r="T8" s="12" t="n">
        <v>78.3728554153384</v>
      </c>
      <c r="U8" s="12" t="n">
        <v>0.3015</v>
      </c>
      <c r="V8" s="12" t="n">
        <v>0.2081</v>
      </c>
      <c r="W8" s="12" t="n">
        <v>0</v>
      </c>
      <c r="X8" s="12" t="n">
        <v>646.178985565674</v>
      </c>
      <c r="Y8" s="12" t="n">
        <v>124.513682616781</v>
      </c>
      <c r="Z8" s="12" t="n">
        <v>104.145139401464</v>
      </c>
      <c r="AA8" s="12" t="n">
        <v>0</v>
      </c>
      <c r="AB8" s="13" t="n">
        <f aca="false">SUM(K8:AA8)</f>
        <v>5124.96349911001</v>
      </c>
      <c r="AC8" s="13" t="n">
        <f aca="false">SUM(K8:O8)</f>
        <v>3611.07183396314</v>
      </c>
      <c r="AD8" s="13" t="n">
        <f aca="false">SUM(P8:W8)</f>
        <v>639.053857562947</v>
      </c>
      <c r="AE8" s="15" t="n">
        <f aca="false">(C8*K8)/1000</f>
        <v>169.520930675147</v>
      </c>
      <c r="AF8" s="15" t="n">
        <f aca="false">+K8/1000</f>
        <v>2.51832070396535</v>
      </c>
      <c r="AG8" s="16" t="n">
        <f aca="false">(K8)/(K8+L8)</f>
        <v>0.957839023503194</v>
      </c>
      <c r="AH8" s="16" t="n">
        <f aca="false">X8/(AC8+X8)</f>
        <v>0.151783160766927</v>
      </c>
      <c r="AI8" s="16" t="n">
        <f aca="false">AD8/(AD8+X8)</f>
        <v>0.497228078927168</v>
      </c>
      <c r="AJ8" s="16" t="n">
        <f aca="false">P8/(P8+X8)</f>
        <v>0.355237785877266</v>
      </c>
      <c r="AK8" s="16" t="n">
        <f aca="false">AC8/(AC8+AD8)</f>
        <v>0.849638833308602</v>
      </c>
      <c r="AL8" s="17" t="n">
        <f aca="false">(K8+L8)/(K8+L8+Y8)</f>
        <v>0.954782850730997</v>
      </c>
      <c r="AM8" s="16" t="n">
        <f aca="false">(K8)/(X8+K8)</f>
        <v>0.795803744995331</v>
      </c>
      <c r="AN8" s="16" t="n">
        <f aca="false">K8/(M8+K8)</f>
        <v>0.824576221747991</v>
      </c>
      <c r="AO8" s="16" t="n">
        <f aca="false">(K8+L8)/(Y8+X8)</f>
        <v>3.41143642144964</v>
      </c>
      <c r="AP8" s="16" t="n">
        <f aca="false">P8/(M8+P8)</f>
        <v>0.399223806936338</v>
      </c>
      <c r="AQ8" s="19" t="n">
        <f aca="false">Y8/(Y8+X8)</f>
        <v>0.161560746270527</v>
      </c>
      <c r="AR8" s="20" t="n">
        <f aca="false">(AB8*C8)/1000</f>
        <v>344.987268967488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5" hidden="false" customHeight="false" outlineLevel="0" collapsed="false">
      <c r="A9" s="7" t="s">
        <v>54</v>
      </c>
      <c r="B9" s="8" t="n">
        <v>39217</v>
      </c>
      <c r="C9" s="9" t="n">
        <v>63.5616438356164</v>
      </c>
      <c r="D9" s="10" t="s">
        <v>46</v>
      </c>
      <c r="E9" s="7" t="s">
        <v>51</v>
      </c>
      <c r="F9" s="11" t="n">
        <v>2.5463</v>
      </c>
      <c r="G9" s="11" t="n">
        <v>72</v>
      </c>
      <c r="H9" s="11" t="n">
        <v>3.53652777777778</v>
      </c>
      <c r="I9" s="11" t="n">
        <v>111.017960814107</v>
      </c>
      <c r="J9" s="11" t="n">
        <v>111.525467880589</v>
      </c>
      <c r="K9" s="12" t="n">
        <v>363.702244432248</v>
      </c>
      <c r="L9" s="12" t="n">
        <v>315.66405293381</v>
      </c>
      <c r="M9" s="12" t="n">
        <v>69.043601921826</v>
      </c>
      <c r="N9" s="12" t="n">
        <v>37.7503602755915</v>
      </c>
      <c r="O9" s="12" t="n">
        <v>2.55698269505565</v>
      </c>
      <c r="P9" s="12" t="n">
        <v>37.3568918767571</v>
      </c>
      <c r="Q9" s="12" t="n">
        <v>0</v>
      </c>
      <c r="R9" s="12" t="n">
        <v>14.4801482513942</v>
      </c>
      <c r="S9" s="12" t="n">
        <v>15.6822195130268</v>
      </c>
      <c r="T9" s="12" t="n">
        <v>14.8772883620043</v>
      </c>
      <c r="U9" s="12" t="n">
        <v>0</v>
      </c>
      <c r="V9" s="12" t="n">
        <v>0</v>
      </c>
      <c r="W9" s="12" t="n">
        <v>0</v>
      </c>
      <c r="X9" s="12" t="n">
        <v>101.375988260837</v>
      </c>
      <c r="Y9" s="12"/>
      <c r="Z9" s="12" t="n">
        <v>20.7853702077459</v>
      </c>
      <c r="AA9" s="12" t="n">
        <v>0</v>
      </c>
      <c r="AB9" s="13" t="n">
        <f aca="false">SUM(K9:AA9)</f>
        <v>993.275148730296</v>
      </c>
      <c r="AC9" s="13" t="n">
        <f aca="false">SUM(K9:O9)</f>
        <v>788.717242258531</v>
      </c>
      <c r="AD9" s="13" t="n">
        <f aca="false">SUM(P9:W9)</f>
        <v>82.3965480031824</v>
      </c>
      <c r="AE9" s="15" t="n">
        <f aca="false">(C9*K9)/1000</f>
        <v>23.1175125228168</v>
      </c>
      <c r="AF9" s="15" t="n">
        <f aca="false">+K9/1000</f>
        <v>0.363702244432248</v>
      </c>
      <c r="AG9" s="16" t="n">
        <f aca="false">(K9)/(K9+L9)</f>
        <v>0.535355147646185</v>
      </c>
      <c r="AH9" s="16" t="n">
        <f aca="false">X9/(AC9+X9)</f>
        <v>0.113893674038712</v>
      </c>
      <c r="AI9" s="16" t="n">
        <f aca="false">AD9/(AD9+X9)</f>
        <v>0.448361597865778</v>
      </c>
      <c r="AJ9" s="16" t="n">
        <f aca="false">P9/(P9+X9)</f>
        <v>0.269272084885046</v>
      </c>
      <c r="AK9" s="16" t="n">
        <f aca="false">AC9/(AC9+AD9)</f>
        <v>0.90541241692612</v>
      </c>
      <c r="AL9" s="17"/>
      <c r="AM9" s="16" t="n">
        <f aca="false">(K9)/(X9+K9)</f>
        <v>0.782023794848861</v>
      </c>
      <c r="AN9" s="16" t="n">
        <f aca="false">K9/(M9+K9)</f>
        <v>0.840452305889184</v>
      </c>
      <c r="AO9" s="16" t="n">
        <f aca="false">(K9+L9)/(Y9+X9)</f>
        <v>6.70145178380971</v>
      </c>
      <c r="AP9" s="16" t="n">
        <f aca="false">P9/(M9+P9)</f>
        <v>0.351096978435777</v>
      </c>
      <c r="AQ9" s="19"/>
      <c r="AR9" s="20" t="n">
        <f aca="false">(AB9*C9)/1000</f>
        <v>63.134201234364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5" hidden="false" customHeight="false" outlineLevel="0" collapsed="false">
      <c r="A10" s="7" t="s">
        <v>55</v>
      </c>
      <c r="B10" s="8" t="n">
        <v>39296</v>
      </c>
      <c r="C10" s="9" t="n">
        <v>36.5205479452055</v>
      </c>
      <c r="D10" s="10" t="s">
        <v>46</v>
      </c>
      <c r="E10" s="7" t="s">
        <v>51</v>
      </c>
      <c r="F10" s="11" t="n">
        <v>1.02</v>
      </c>
      <c r="G10" s="11" t="n">
        <v>63.9</v>
      </c>
      <c r="H10" s="11" t="n">
        <v>1.5962441314554</v>
      </c>
      <c r="I10" s="11" t="n">
        <v>98.8176177685715</v>
      </c>
      <c r="J10" s="11" t="n">
        <v>105.706927492554</v>
      </c>
      <c r="K10" s="12" t="n">
        <v>262.023580350029</v>
      </c>
      <c r="L10" s="12" t="n">
        <v>123.679166200363</v>
      </c>
      <c r="M10" s="12" t="n">
        <v>49.0186914696951</v>
      </c>
      <c r="N10" s="12" t="n">
        <v>23.9733204686936</v>
      </c>
      <c r="O10" s="12" t="n">
        <v>0</v>
      </c>
      <c r="P10" s="12" t="n">
        <v>23.3299510528226</v>
      </c>
      <c r="Q10" s="12" t="n">
        <v>0</v>
      </c>
      <c r="R10" s="12" t="n">
        <v>11.3284073984531</v>
      </c>
      <c r="S10" s="12" t="n">
        <v>12.4994195543856</v>
      </c>
      <c r="T10" s="12" t="n">
        <v>9.40791747690068</v>
      </c>
      <c r="U10" s="12" t="n">
        <v>0.0284</v>
      </c>
      <c r="V10" s="12" t="n">
        <v>0.0096</v>
      </c>
      <c r="W10" s="12" t="n">
        <v>0</v>
      </c>
      <c r="X10" s="12" t="n">
        <v>52.4719203756411</v>
      </c>
      <c r="Y10" s="12" t="n">
        <v>7.16338546253682</v>
      </c>
      <c r="Z10" s="12" t="n">
        <v>23.2057033918505</v>
      </c>
      <c r="AA10" s="12" t="n">
        <v>0</v>
      </c>
      <c r="AB10" s="13" t="n">
        <f aca="false">SUM(K10:AA10)</f>
        <v>598.139463201371</v>
      </c>
      <c r="AC10" s="13" t="n">
        <f aca="false">SUM(K10:O10)</f>
        <v>458.694758488781</v>
      </c>
      <c r="AD10" s="13" t="n">
        <f aca="false">SUM(P10:W10)</f>
        <v>56.603695482562</v>
      </c>
      <c r="AE10" s="15" t="n">
        <f aca="false">(C10*K10)/1000</f>
        <v>9.56924472894764</v>
      </c>
      <c r="AF10" s="15" t="n">
        <f aca="false">+K10/1000</f>
        <v>0.262023580350029</v>
      </c>
      <c r="AG10" s="16" t="n">
        <f aca="false">(K10)/(K10+L10)</f>
        <v>0.679340716895299</v>
      </c>
      <c r="AH10" s="16" t="n">
        <f aca="false">X10/(AC10+X10)</f>
        <v>0.102651292709865</v>
      </c>
      <c r="AI10" s="16" t="n">
        <f aca="false">AD10/(AD10+X10)</f>
        <v>0.518939957727546</v>
      </c>
      <c r="AJ10" s="16" t="n">
        <f aca="false">P10/(P10+X10)</f>
        <v>0.307775396743862</v>
      </c>
      <c r="AK10" s="16" t="n">
        <f aca="false">AC10/(AC10+AD10)</f>
        <v>0.89015357013722</v>
      </c>
      <c r="AL10" s="17" t="n">
        <f aca="false">(K10+L10)/(K10+L10+Y10)</f>
        <v>0.981766345126688</v>
      </c>
      <c r="AM10" s="16" t="n">
        <f aca="false">(K10)/(X10+K10)</f>
        <v>0.833155258963747</v>
      </c>
      <c r="AN10" s="16" t="n">
        <f aca="false">K10/(M10+K10)</f>
        <v>0.842405049375071</v>
      </c>
      <c r="AO10" s="16" t="n">
        <f aca="false">(K10+L10)/(Y10+X10)</f>
        <v>6.46769126324274</v>
      </c>
      <c r="AP10" s="16" t="n">
        <f aca="false">P10/(M10+P10)</f>
        <v>0.322465636387876</v>
      </c>
      <c r="AQ10" s="19" t="n">
        <f aca="false">Y10/(Y10+X10)</f>
        <v>0.120119874659063</v>
      </c>
      <c r="AR10" s="20" t="n">
        <f aca="false">(AB10*C10)/1000</f>
        <v>21.8443809437652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5" hidden="false" customHeight="false" outlineLevel="0" collapsed="false">
      <c r="A11" s="7" t="s">
        <v>56</v>
      </c>
      <c r="B11" s="8" t="n">
        <v>39662</v>
      </c>
      <c r="C11" s="9" t="n">
        <v>56.9315068493151</v>
      </c>
      <c r="D11" s="10" t="s">
        <v>46</v>
      </c>
      <c r="E11" s="7" t="s">
        <v>51</v>
      </c>
      <c r="F11" s="11" t="n">
        <v>1.7151</v>
      </c>
      <c r="G11" s="11" t="n">
        <v>38.54</v>
      </c>
      <c r="H11" s="11" t="n">
        <v>4.45018162947587</v>
      </c>
      <c r="I11" s="11" t="n">
        <v>103.838725</v>
      </c>
      <c r="J11" s="11" t="n">
        <v>86.0920133333333</v>
      </c>
      <c r="K11" s="12" t="n">
        <v>757.218821029116</v>
      </c>
      <c r="L11" s="12" t="n">
        <v>131.462291762185</v>
      </c>
      <c r="M11" s="12" t="n">
        <v>71.285</v>
      </c>
      <c r="N11" s="12" t="n">
        <v>128.621572760512</v>
      </c>
      <c r="O11" s="12" t="n">
        <v>0</v>
      </c>
      <c r="P11" s="12" t="n">
        <v>81.3658759590688</v>
      </c>
      <c r="Q11" s="12" t="n">
        <v>0</v>
      </c>
      <c r="R11" s="12" t="n">
        <v>20.3218778317025</v>
      </c>
      <c r="S11" s="12" t="n">
        <v>35.7252265457213</v>
      </c>
      <c r="T11" s="12" t="n">
        <v>27.8002459240881</v>
      </c>
      <c r="U11" s="12" t="n">
        <v>0.0174</v>
      </c>
      <c r="V11" s="12" t="n">
        <v>0.04152</v>
      </c>
      <c r="W11" s="12" t="n">
        <v>0</v>
      </c>
      <c r="X11" s="12" t="n">
        <v>199.750773612763</v>
      </c>
      <c r="Y11" s="12" t="n">
        <v>48.1048410428714</v>
      </c>
      <c r="Z11" s="12" t="n">
        <v>39.8464043643506</v>
      </c>
      <c r="AA11" s="12" t="n">
        <v>0</v>
      </c>
      <c r="AB11" s="13" t="n">
        <f aca="false">SUM(K11:AA11)</f>
        <v>1541.56185083238</v>
      </c>
      <c r="AC11" s="13" t="n">
        <f aca="false">SUM(K11:O11)</f>
        <v>1088.58768555181</v>
      </c>
      <c r="AD11" s="13" t="n">
        <f aca="false">SUM(P11:W11)</f>
        <v>165.272146260581</v>
      </c>
      <c r="AE11" s="15" t="n">
        <f aca="false">(C11*K11)/1000</f>
        <v>43.1096084958494</v>
      </c>
      <c r="AF11" s="15" t="n">
        <f aca="false">+K11/1000</f>
        <v>0.757218821029116</v>
      </c>
      <c r="AG11" s="16" t="n">
        <f aca="false">(K11)/(K11+L11)</f>
        <v>0.852070343489951</v>
      </c>
      <c r="AH11" s="16" t="n">
        <f aca="false">X11/(AC11+X11)</f>
        <v>0.155045261741462</v>
      </c>
      <c r="AI11" s="16" t="n">
        <f aca="false">AD11/(AD11+X11)</f>
        <v>0.452771969272305</v>
      </c>
      <c r="AJ11" s="16" t="n">
        <f aca="false">P11/(P11+X11)</f>
        <v>0.289438125002546</v>
      </c>
      <c r="AK11" s="16" t="n">
        <f aca="false">AC11/(AC11+AD11)</f>
        <v>0.868189296708159</v>
      </c>
      <c r="AL11" s="17" t="n">
        <f aca="false">(K11+L11)/(K11+L11+Y11)</f>
        <v>0.948649058148254</v>
      </c>
      <c r="AM11" s="16" t="n">
        <f aca="false">(K11)/(X11+K11)</f>
        <v>0.791267377008447</v>
      </c>
      <c r="AN11" s="16" t="n">
        <f aca="false">K11/(M11+K11)</f>
        <v>0.91395935879758</v>
      </c>
      <c r="AO11" s="16" t="n">
        <f aca="false">(K11+L11)/(Y11+X11)</f>
        <v>3.58547904604064</v>
      </c>
      <c r="AP11" s="16" t="n">
        <f aca="false">P11/(M11+P11)</f>
        <v>0.53301938457848</v>
      </c>
      <c r="AQ11" s="19" t="n">
        <f aca="false">Y11/(Y11+X11)</f>
        <v>0.194084128817123</v>
      </c>
      <c r="AR11" s="20" t="n">
        <f aca="false">(AB11*C11)/1000</f>
        <v>87.7634390693064</v>
      </c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5" hidden="false" customHeight="false" outlineLevel="0" collapsed="false">
      <c r="A12" s="7" t="s">
        <v>57</v>
      </c>
      <c r="B12" s="8" t="n">
        <v>39775</v>
      </c>
      <c r="C12" s="9" t="n">
        <v>99.3150684931507</v>
      </c>
      <c r="D12" s="10" t="s">
        <v>46</v>
      </c>
      <c r="E12" s="7" t="s">
        <v>47</v>
      </c>
      <c r="F12" s="11" t="n">
        <v>3.96163</v>
      </c>
      <c r="G12" s="11" t="n">
        <v>73.4</v>
      </c>
      <c r="H12" s="11" t="n">
        <v>5.39731607629428</v>
      </c>
      <c r="I12" s="11" t="n">
        <v>95.58745875</v>
      </c>
      <c r="J12" s="11" t="n">
        <v>86.483285</v>
      </c>
      <c r="K12" s="12" t="n">
        <v>1556.89220548716</v>
      </c>
      <c r="L12" s="12" t="n">
        <v>150.637346324099</v>
      </c>
      <c r="M12" s="12" t="n">
        <v>306.014994557476</v>
      </c>
      <c r="N12" s="12" t="n">
        <v>150.256173484379</v>
      </c>
      <c r="O12" s="12" t="n">
        <v>0</v>
      </c>
      <c r="P12" s="12" t="n">
        <v>186.650936318302</v>
      </c>
      <c r="Q12" s="12" t="n">
        <v>0</v>
      </c>
      <c r="R12" s="12" t="n">
        <v>52.0472149891961</v>
      </c>
      <c r="S12" s="12" t="n">
        <v>67.1204494020743</v>
      </c>
      <c r="T12" s="12" t="n">
        <v>51.1891003841035</v>
      </c>
      <c r="U12" s="12" t="n">
        <v>0</v>
      </c>
      <c r="V12" s="12" t="n">
        <v>0</v>
      </c>
      <c r="W12" s="12" t="n">
        <v>0</v>
      </c>
      <c r="X12" s="12" t="n">
        <v>487.682492969054</v>
      </c>
      <c r="Y12" s="12" t="n">
        <v>55.8952093977266</v>
      </c>
      <c r="Z12" s="12" t="n">
        <v>71.4078227880092</v>
      </c>
      <c r="AA12" s="12" t="n">
        <v>0</v>
      </c>
      <c r="AB12" s="13" t="n">
        <f aca="false">SUM(K12:AA12)</f>
        <v>3135.79394610158</v>
      </c>
      <c r="AC12" s="13" t="n">
        <f aca="false">SUM(K12:O12)</f>
        <v>2163.80071985311</v>
      </c>
      <c r="AD12" s="13" t="n">
        <f aca="false">SUM(P12:W12)</f>
        <v>357.007701093676</v>
      </c>
      <c r="AE12" s="15" t="n">
        <f aca="false">(C12*K12)/1000</f>
        <v>154.62285602441</v>
      </c>
      <c r="AF12" s="15" t="n">
        <f aca="false">+K12/1000</f>
        <v>1.55689220548716</v>
      </c>
      <c r="AG12" s="16" t="n">
        <f aca="false">(K12)/(K12+L12)</f>
        <v>0.911780533365112</v>
      </c>
      <c r="AH12" s="16" t="n">
        <f aca="false">X12/(AC12+X12)</f>
        <v>0.183928184274634</v>
      </c>
      <c r="AI12" s="16" t="n">
        <f aca="false">AD12/(AD12+X12)</f>
        <v>0.422649278520171</v>
      </c>
      <c r="AJ12" s="16" t="n">
        <f aca="false">P12/(P12+X12)</f>
        <v>0.276793242351276</v>
      </c>
      <c r="AK12" s="16" t="n">
        <f aca="false">AC12/(AC12+AD12)</f>
        <v>0.858375710693799</v>
      </c>
      <c r="AL12" s="17" t="n">
        <f aca="false">(K12+L12)/(K12+L12+Y12)</f>
        <v>0.968303037006577</v>
      </c>
      <c r="AM12" s="16" t="n">
        <f aca="false">(K12)/(X12+K12)</f>
        <v>0.76147484690225</v>
      </c>
      <c r="AN12" s="16" t="n">
        <f aca="false">K12/(M12+K12)</f>
        <v>0.835732561154875</v>
      </c>
      <c r="AO12" s="16" t="n">
        <f aca="false">(K12+L12)/(Y12+X12)</f>
        <v>3.14127960800552</v>
      </c>
      <c r="AP12" s="16" t="n">
        <f aca="false">P12/(M12+P12)</f>
        <v>0.378859029254379</v>
      </c>
      <c r="AQ12" s="19" t="n">
        <f aca="false">Y12/(Y12+X12)</f>
        <v>0.102828370542711</v>
      </c>
      <c r="AR12" s="20" t="n">
        <f aca="false">(AB12*C12)/1000</f>
        <v>311.431590537486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5" hidden="false" customHeight="false" outlineLevel="0" collapsed="false">
      <c r="A13" s="7" t="s">
        <v>58</v>
      </c>
      <c r="B13" s="8" t="n">
        <v>40026</v>
      </c>
      <c r="C13" s="9" t="n">
        <v>72.7671232876712</v>
      </c>
      <c r="D13" s="10" t="s">
        <v>46</v>
      </c>
      <c r="E13" s="7" t="s">
        <v>51</v>
      </c>
      <c r="F13" s="11" t="n">
        <v>2.2515</v>
      </c>
      <c r="G13" s="11" t="n">
        <v>42.884</v>
      </c>
      <c r="H13" s="11" t="n">
        <v>5.25020986848242</v>
      </c>
      <c r="I13" s="11" t="n">
        <v>106.733821875</v>
      </c>
      <c r="J13" s="11" t="n">
        <v>91.68083125</v>
      </c>
      <c r="K13" s="12" t="n">
        <v>880.100578811176</v>
      </c>
      <c r="L13" s="12" t="n">
        <v>350.167726514736</v>
      </c>
      <c r="M13" s="12" t="n">
        <v>180.51021716806</v>
      </c>
      <c r="N13" s="12" t="n">
        <v>129.134326164608</v>
      </c>
      <c r="O13" s="12" t="n">
        <v>0</v>
      </c>
      <c r="P13" s="12" t="n">
        <v>120.905371124282</v>
      </c>
      <c r="Q13" s="12" t="n">
        <v>0</v>
      </c>
      <c r="R13" s="12" t="n">
        <v>29.6625540586676</v>
      </c>
      <c r="S13" s="12" t="n">
        <v>54.7739112330706</v>
      </c>
      <c r="T13" s="12" t="n">
        <v>45.7496500298628</v>
      </c>
      <c r="U13" s="12" t="n">
        <v>0</v>
      </c>
      <c r="V13" s="12" t="n">
        <v>0</v>
      </c>
      <c r="W13" s="12" t="n">
        <v>0</v>
      </c>
      <c r="X13" s="12" t="n">
        <v>268.452108668749</v>
      </c>
      <c r="Y13" s="12" t="n">
        <v>90</v>
      </c>
      <c r="Z13" s="12" t="n">
        <v>55.9167765730784</v>
      </c>
      <c r="AA13" s="12" t="n">
        <v>0</v>
      </c>
      <c r="AB13" s="13" t="n">
        <f aca="false">SUM(K13:AA13)</f>
        <v>2205.37322034629</v>
      </c>
      <c r="AC13" s="13" t="n">
        <f aca="false">SUM(K13:O13)</f>
        <v>1539.91284865858</v>
      </c>
      <c r="AD13" s="13" t="n">
        <f aca="false">SUM(P13:W13)</f>
        <v>251.091486445883</v>
      </c>
      <c r="AE13" s="15" t="n">
        <f aca="false">(C13*K13)/1000</f>
        <v>64.0423873239036</v>
      </c>
      <c r="AF13" s="15" t="n">
        <f aca="false">+K13/1000</f>
        <v>0.880100578811176</v>
      </c>
      <c r="AG13" s="16" t="n">
        <f aca="false">(K13)/(K13+L13)</f>
        <v>0.715372878421043</v>
      </c>
      <c r="AH13" s="16" t="n">
        <f aca="false">X13/(AC13+X13)</f>
        <v>0.148450182901967</v>
      </c>
      <c r="AI13" s="16" t="n">
        <f aca="false">AD13/(AD13+X13)</f>
        <v>0.483292429753623</v>
      </c>
      <c r="AJ13" s="16" t="n">
        <f aca="false">P13/(P13+X13)</f>
        <v>0.310525358825907</v>
      </c>
      <c r="AK13" s="16" t="n">
        <f aca="false">AC13/(AC13+AD13)</f>
        <v>0.859804087838102</v>
      </c>
      <c r="AL13" s="17" t="n">
        <f aca="false">(K13+L13)/(K13+L13+Y13)</f>
        <v>0.931832037747976</v>
      </c>
      <c r="AM13" s="16" t="n">
        <f aca="false">(K13)/(X13+K13)</f>
        <v>0.766269225961442</v>
      </c>
      <c r="AN13" s="16" t="n">
        <f aca="false">K13/(M13+K13)</f>
        <v>0.829805412265864</v>
      </c>
      <c r="AO13" s="16" t="n">
        <f aca="false">(K13+L13)/(Y13+X13)</f>
        <v>3.43216925099141</v>
      </c>
      <c r="AP13" s="16" t="n">
        <f aca="false">P13/(M13+P13)</f>
        <v>0.401125143557659</v>
      </c>
      <c r="AQ13" s="19" t="n">
        <f aca="false">Y13/(Y13+X13)</f>
        <v>0.251079566344999</v>
      </c>
      <c r="AR13" s="20" t="n">
        <f aca="false">(AB13*C13)/1000</f>
        <v>160.478665020267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5" hidden="false" customHeight="false" outlineLevel="0" collapsed="false">
      <c r="A14" s="7" t="s">
        <v>59</v>
      </c>
      <c r="B14" s="8" t="n">
        <v>40238</v>
      </c>
      <c r="C14" s="9" t="n">
        <v>169.369863013699</v>
      </c>
      <c r="D14" s="10" t="s">
        <v>46</v>
      </c>
      <c r="E14" s="7" t="s">
        <v>47</v>
      </c>
      <c r="F14" s="11" t="n">
        <v>1.52</v>
      </c>
      <c r="G14" s="11" t="n">
        <v>16.85</v>
      </c>
      <c r="H14" s="11" t="n">
        <v>9.02077151335311</v>
      </c>
      <c r="I14" s="11"/>
      <c r="J14" s="11"/>
      <c r="K14" s="12" t="n">
        <v>17974.58421</v>
      </c>
      <c r="L14" s="12" t="n">
        <v>138.9435359433</v>
      </c>
      <c r="M14" s="12" t="n">
        <v>998.92711</v>
      </c>
      <c r="N14" s="12" t="n">
        <v>936.563417</v>
      </c>
      <c r="O14" s="12" t="n">
        <v>0</v>
      </c>
      <c r="P14" s="12" t="n">
        <v>600.364975</v>
      </c>
      <c r="Q14" s="12" t="n">
        <v>88.043025</v>
      </c>
      <c r="R14" s="12" t="n">
        <v>49.3815935</v>
      </c>
      <c r="S14" s="12" t="n">
        <v>173.6267865</v>
      </c>
      <c r="T14" s="12" t="n">
        <v>0</v>
      </c>
      <c r="U14" s="12" t="n">
        <v>0.441</v>
      </c>
      <c r="V14" s="12" t="n">
        <v>0</v>
      </c>
      <c r="W14" s="12" t="n">
        <v>8.054133</v>
      </c>
      <c r="X14" s="12" t="n">
        <v>3724.734223</v>
      </c>
      <c r="Y14" s="12" t="n">
        <v>842.556</v>
      </c>
      <c r="Z14" s="12" t="n">
        <v>723.9458875</v>
      </c>
      <c r="AA14" s="12" t="n">
        <v>0</v>
      </c>
      <c r="AB14" s="13" t="n">
        <f aca="false">SUM(K14:AA14)</f>
        <v>26260.1658964433</v>
      </c>
      <c r="AC14" s="13" t="n">
        <f aca="false">SUM(K14:O14)</f>
        <v>20049.0182729433</v>
      </c>
      <c r="AD14" s="13" t="n">
        <f aca="false">SUM(P14:W14)</f>
        <v>919.911513</v>
      </c>
      <c r="AE14" s="15" t="n">
        <f aca="false">(C14*K14)/1000</f>
        <v>3044.3528653759</v>
      </c>
      <c r="AF14" s="15" t="n">
        <f aca="false">+K14/1000</f>
        <v>17.97458421</v>
      </c>
      <c r="AG14" s="16" t="n">
        <f aca="false">(K14)/(K14+L14)</f>
        <v>0.992329294553104</v>
      </c>
      <c r="AH14" s="16" t="n">
        <f aca="false">X14/(AC14+X14)</f>
        <v>0.156674223963406</v>
      </c>
      <c r="AI14" s="16" t="n">
        <f aca="false">AD14/(AD14+X14)</f>
        <v>0.198058488265293</v>
      </c>
      <c r="AJ14" s="16" t="n">
        <f aca="false">P14/(P14+X14)</f>
        <v>0.138809527253761</v>
      </c>
      <c r="AK14" s="16" t="n">
        <f aca="false">AC14/(AC14+AD14)</f>
        <v>0.956129782378466</v>
      </c>
      <c r="AL14" s="17" t="n">
        <f aca="false">(K14+L14)/(K14+L14+Y14)</f>
        <v>0.955552211559505</v>
      </c>
      <c r="AM14" s="16" t="n">
        <f aca="false">(K14)/(X14+K14)</f>
        <v>0.828347870256815</v>
      </c>
      <c r="AN14" s="16" t="n">
        <f aca="false">K14/(M14+K14)</f>
        <v>0.947351489497517</v>
      </c>
      <c r="AO14" s="16" t="n">
        <f aca="false">(K14+L14)/(Y14+X14)</f>
        <v>3.96592440189744</v>
      </c>
      <c r="AP14" s="16" t="n">
        <f aca="false">P14/(M14+P14)</f>
        <v>0.375394201366288</v>
      </c>
      <c r="AQ14" s="19" t="n">
        <f aca="false">Y14/(Y14+X14)</f>
        <v>0.184476124542524</v>
      </c>
      <c r="AR14" s="20" t="n">
        <f aca="false">(AB14*C14)/1000</f>
        <v>4447.68070059761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5" hidden="false" customHeight="false" outlineLevel="0" collapsed="false">
      <c r="A15" s="7" t="s">
        <v>60</v>
      </c>
      <c r="B15" s="8" t="n">
        <v>40309</v>
      </c>
      <c r="C15" s="9" t="n">
        <v>37.2602739726027</v>
      </c>
      <c r="D15" s="10" t="s">
        <v>46</v>
      </c>
      <c r="E15" s="7" t="s">
        <v>51</v>
      </c>
      <c r="F15" s="11" t="n">
        <v>1.12</v>
      </c>
      <c r="G15" s="11" t="n">
        <v>14</v>
      </c>
      <c r="H15" s="11" t="n">
        <v>8</v>
      </c>
      <c r="I15" s="11"/>
      <c r="J15" s="11"/>
      <c r="K15" s="12" t="n">
        <v>4044.533779375</v>
      </c>
      <c r="L15" s="12" t="n">
        <v>3986.085663708</v>
      </c>
      <c r="M15" s="12" t="n">
        <v>365.66384</v>
      </c>
      <c r="N15" s="12" t="n">
        <v>745.041772</v>
      </c>
      <c r="O15" s="12" t="n">
        <v>0</v>
      </c>
      <c r="P15" s="12" t="n">
        <v>647.1291</v>
      </c>
      <c r="Q15" s="12" t="n">
        <v>181.3378</v>
      </c>
      <c r="R15" s="12" t="n">
        <v>134.196084</v>
      </c>
      <c r="S15" s="12" t="n">
        <v>506.717368</v>
      </c>
      <c r="T15" s="12" t="n">
        <v>0</v>
      </c>
      <c r="U15" s="12" t="n">
        <v>0.8652</v>
      </c>
      <c r="V15" s="12" t="n">
        <v>0.248</v>
      </c>
      <c r="W15" s="12" t="n">
        <v>0</v>
      </c>
      <c r="X15" s="12" t="n">
        <v>1255.941672</v>
      </c>
      <c r="Y15" s="12" t="n">
        <v>100</v>
      </c>
      <c r="Z15" s="12" t="n">
        <v>724.938424</v>
      </c>
      <c r="AA15" s="12" t="n">
        <v>0</v>
      </c>
      <c r="AB15" s="13" t="n">
        <f aca="false">SUM(K15:AA15)</f>
        <v>12692.698703083</v>
      </c>
      <c r="AC15" s="13" t="n">
        <f aca="false">SUM(K15:O15)</f>
        <v>9141.325055083</v>
      </c>
      <c r="AD15" s="13" t="n">
        <f aca="false">SUM(P15:W15)</f>
        <v>1470.493552</v>
      </c>
      <c r="AE15" s="15" t="n">
        <f aca="false">(C15*K15)/1000</f>
        <v>150.700436710959</v>
      </c>
      <c r="AF15" s="15" t="n">
        <f aca="false">+K15/1000</f>
        <v>4.044533779375</v>
      </c>
      <c r="AG15" s="16" t="n">
        <f aca="false">(K15)/(K15+L15)</f>
        <v>0.503639078908</v>
      </c>
      <c r="AH15" s="16" t="n">
        <f aca="false">X15/(AC15+X15)</f>
        <v>0.120795369106815</v>
      </c>
      <c r="AI15" s="16" t="n">
        <f aca="false">AD15/(AD15+X15)</f>
        <v>0.53934659406381</v>
      </c>
      <c r="AJ15" s="16" t="n">
        <f aca="false">P15/(P15+X15)</f>
        <v>0.340044684370782</v>
      </c>
      <c r="AK15" s="16" t="n">
        <f aca="false">AC15/(AC15+AD15)</f>
        <v>0.861428695076026</v>
      </c>
      <c r="AL15" s="17"/>
      <c r="AM15" s="16" t="n">
        <f aca="false">(K15)/(X15+K15)</f>
        <v>0.763051129371009</v>
      </c>
      <c r="AN15" s="16" t="n">
        <f aca="false">K15/(M15+K15)</f>
        <v>0.917086744958195</v>
      </c>
      <c r="AO15" s="16" t="n">
        <f aca="false">(K15+L15)/(Y15+X15)</f>
        <v>5.92254048158128</v>
      </c>
      <c r="AP15" s="16" t="n">
        <f aca="false">P15/(M15+P15)</f>
        <v>0.638954987186226</v>
      </c>
      <c r="AQ15" s="19"/>
      <c r="AR15" s="20" t="n">
        <f aca="false">(AB15*C15)/1000</f>
        <v>472.933431128571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5" hidden="false" customHeight="false" outlineLevel="0" collapsed="false">
      <c r="A16" s="7" t="s">
        <v>61</v>
      </c>
      <c r="B16" s="8" t="n">
        <v>40392</v>
      </c>
      <c r="C16" s="9" t="n">
        <v>48.6575342465754</v>
      </c>
      <c r="D16" s="10" t="s">
        <v>46</v>
      </c>
      <c r="E16" s="7" t="s">
        <v>51</v>
      </c>
      <c r="F16" s="11" t="n">
        <v>1.2</v>
      </c>
      <c r="G16" s="11" t="n">
        <v>23.9</v>
      </c>
      <c r="H16" s="11" t="n">
        <v>5.02092050209205</v>
      </c>
      <c r="I16" s="11"/>
      <c r="J16" s="11"/>
      <c r="K16" s="12" t="n">
        <v>1584.2623</v>
      </c>
      <c r="L16" s="12" t="n">
        <v>874.49</v>
      </c>
      <c r="M16" s="12" t="n">
        <v>148.64</v>
      </c>
      <c r="N16" s="12" t="n">
        <v>181.15</v>
      </c>
      <c r="O16" s="12" t="n">
        <v>20.15</v>
      </c>
      <c r="P16" s="12" t="n">
        <v>201.61</v>
      </c>
      <c r="Q16" s="12" t="n">
        <v>11.2</v>
      </c>
      <c r="R16" s="12" t="n">
        <v>34.84</v>
      </c>
      <c r="S16" s="12" t="n">
        <v>54.589</v>
      </c>
      <c r="T16" s="12" t="n">
        <v>74.32</v>
      </c>
      <c r="U16" s="12" t="n">
        <v>0.322</v>
      </c>
      <c r="V16" s="12" t="n">
        <v>0</v>
      </c>
      <c r="W16" s="12" t="n">
        <v>3.2</v>
      </c>
      <c r="X16" s="12" t="n">
        <v>522.1717</v>
      </c>
      <c r="Y16" s="12" t="n">
        <v>55.12</v>
      </c>
      <c r="Z16" s="12" t="n">
        <v>48.64</v>
      </c>
      <c r="AA16" s="12" t="n">
        <v>0</v>
      </c>
      <c r="AB16" s="13" t="n">
        <f aca="false">SUM(K16:AA16)</f>
        <v>3814.705</v>
      </c>
      <c r="AC16" s="13" t="n">
        <f aca="false">SUM(K16:Z16)</f>
        <v>3814.705</v>
      </c>
      <c r="AD16" s="13" t="n">
        <f aca="false">SUM(P16:W16)</f>
        <v>380.081</v>
      </c>
      <c r="AE16" s="15" t="n">
        <f aca="false">(C16*K16)/1000</f>
        <v>77.0862971178083</v>
      </c>
      <c r="AF16" s="15" t="n">
        <f aca="false">+K16/1000</f>
        <v>1.5842623</v>
      </c>
      <c r="AG16" s="16" t="n">
        <f aca="false">(K16)/(K16+L16)</f>
        <v>0.644335869050331</v>
      </c>
      <c r="AH16" s="16" t="n">
        <f aca="false">X16/(AC16+X16)</f>
        <v>0.12040270824393</v>
      </c>
      <c r="AI16" s="16" t="n">
        <f aca="false">AD16/(AD16+X16)</f>
        <v>0.421257813913996</v>
      </c>
      <c r="AJ16" s="16" t="n">
        <f aca="false">P16/(P16+X16)</f>
        <v>0.278550839293118</v>
      </c>
      <c r="AK16" s="16" t="n">
        <f aca="false">AC16/(AC16+AD16)</f>
        <v>0.909392040499801</v>
      </c>
      <c r="AL16" s="17" t="n">
        <f aca="false">(K16+L16)/(K16+L16+Y16)</f>
        <v>0.978073667465129</v>
      </c>
      <c r="AM16" s="16" t="n">
        <f aca="false">(K16)/(X16+K16)</f>
        <v>0.752106308576485</v>
      </c>
      <c r="AN16" s="16" t="n">
        <f aca="false">K16/(M16+K16)</f>
        <v>0.914224823869182</v>
      </c>
      <c r="AO16" s="16" t="n">
        <f aca="false">(K16+L16)/(Y16+X16)</f>
        <v>4.25911597204671</v>
      </c>
      <c r="AP16" s="16" t="n">
        <f aca="false">P16/(M16+P16)</f>
        <v>0.575617416131335</v>
      </c>
      <c r="AQ16" s="19" t="n">
        <f aca="false">Y16/(Y16+X16)</f>
        <v>0.0954803264969858</v>
      </c>
      <c r="AR16" s="20" t="n">
        <f aca="false">(AB16*C16)/1000</f>
        <v>185.614139178082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5" hidden="false" customHeight="false" outlineLevel="0" collapsed="false">
      <c r="A17" s="7" t="s">
        <v>62</v>
      </c>
      <c r="B17" s="8" t="n">
        <v>40464</v>
      </c>
      <c r="C17" s="9" t="n">
        <v>70.4657534246575</v>
      </c>
      <c r="D17" s="10" t="s">
        <v>46</v>
      </c>
      <c r="E17" s="7" t="s">
        <v>47</v>
      </c>
      <c r="F17" s="11" t="n">
        <v>2</v>
      </c>
      <c r="G17" s="11" t="n">
        <v>28.9</v>
      </c>
      <c r="H17" s="11" t="n">
        <v>6.9204152249135</v>
      </c>
      <c r="I17" s="11"/>
      <c r="J17" s="11"/>
      <c r="K17" s="12" t="n">
        <v>3488</v>
      </c>
      <c r="L17" s="12" t="n">
        <v>332.66</v>
      </c>
      <c r="M17" s="12" t="n">
        <v>204.1551</v>
      </c>
      <c r="N17" s="12" t="n">
        <v>28.47</v>
      </c>
      <c r="O17" s="12" t="n">
        <v>12.2</v>
      </c>
      <c r="P17" s="12" t="n">
        <v>308.44</v>
      </c>
      <c r="Q17" s="12" t="n">
        <v>0</v>
      </c>
      <c r="R17" s="12" t="n">
        <v>52.315</v>
      </c>
      <c r="S17" s="12" t="n">
        <v>69.84</v>
      </c>
      <c r="T17" s="12" t="n">
        <v>84.2356</v>
      </c>
      <c r="U17" s="12" t="n">
        <v>0.21</v>
      </c>
      <c r="V17" s="12" t="n">
        <v>0.14</v>
      </c>
      <c r="W17" s="12" t="n">
        <v>0</v>
      </c>
      <c r="X17" s="12" t="n">
        <v>701.1</v>
      </c>
      <c r="Y17" s="12" t="n">
        <v>84.66</v>
      </c>
      <c r="Z17" s="12" t="n">
        <v>33.96</v>
      </c>
      <c r="AA17" s="12" t="n">
        <v>0</v>
      </c>
      <c r="AB17" s="13" t="n">
        <f aca="false">SUM(K17:AA17)</f>
        <v>5400.3857</v>
      </c>
      <c r="AC17" s="13" t="n">
        <f aca="false">SUM(K17:Z17)</f>
        <v>5400.3857</v>
      </c>
      <c r="AD17" s="13" t="n">
        <f aca="false">SUM(P17:W17)</f>
        <v>515.1806</v>
      </c>
      <c r="AE17" s="15" t="n">
        <f aca="false">(C17*K17)/1000</f>
        <v>245.784547945205</v>
      </c>
      <c r="AF17" s="15" t="n">
        <f aca="false">+K17/1000</f>
        <v>3.488</v>
      </c>
      <c r="AG17" s="16" t="n">
        <f aca="false">(K17)/(K17+L17)</f>
        <v>0.91293127365429</v>
      </c>
      <c r="AH17" s="16" t="n">
        <f aca="false">X17/(AC17+X17)</f>
        <v>0.114906439918396</v>
      </c>
      <c r="AI17" s="16" t="n">
        <f aca="false">AD17/(AD17+X17)</f>
        <v>0.423570514895987</v>
      </c>
      <c r="AJ17" s="16" t="n">
        <f aca="false">P17/(P17+X17)</f>
        <v>0.305525288745369</v>
      </c>
      <c r="AK17" s="16" t="n">
        <f aca="false">AC17/(AC17+AD17)</f>
        <v>0.912911025948606</v>
      </c>
      <c r="AL17" s="17" t="n">
        <f aca="false">(K17+L17)/(K17+L17+Y17)</f>
        <v>0.978321878872922</v>
      </c>
      <c r="AM17" s="16" t="n">
        <f aca="false">(K17)/(X17+K17)</f>
        <v>0.832637081950777</v>
      </c>
      <c r="AN17" s="16" t="n">
        <f aca="false">K17/(M17+K17)</f>
        <v>0.944705708598211</v>
      </c>
      <c r="AO17" s="16" t="n">
        <f aca="false">(K17+L17)/(Y17+X17)</f>
        <v>4.86237527998371</v>
      </c>
      <c r="AP17" s="16" t="n">
        <f aca="false">P17/(M17+P17)</f>
        <v>0.601722490129149</v>
      </c>
      <c r="AQ17" s="19" t="n">
        <f aca="false">Y17/(Y17+X17)</f>
        <v>0.107742822235797</v>
      </c>
      <c r="AR17" s="20" t="n">
        <f aca="false">(AB17*C17)/1000</f>
        <v>380.542247134246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5" hidden="false" customHeight="false" outlineLevel="0" collapsed="false">
      <c r="A18" s="7" t="s">
        <v>63</v>
      </c>
      <c r="B18" s="8" t="n">
        <v>40695</v>
      </c>
      <c r="C18" s="9" t="n">
        <v>95.8082191780822</v>
      </c>
      <c r="D18" s="10" t="s">
        <v>46</v>
      </c>
      <c r="E18" s="7" t="s">
        <v>51</v>
      </c>
      <c r="F18" s="11" t="n">
        <v>2.4</v>
      </c>
      <c r="G18" s="11" t="n">
        <v>30.7</v>
      </c>
      <c r="H18" s="11" t="n">
        <v>7.81758957654723</v>
      </c>
      <c r="I18" s="11"/>
      <c r="J18" s="11"/>
      <c r="K18" s="12" t="n">
        <v>3215</v>
      </c>
      <c r="L18" s="12" t="n">
        <v>323.51</v>
      </c>
      <c r="M18" s="12" t="n">
        <v>315.051</v>
      </c>
      <c r="N18" s="12" t="n">
        <v>54.4085</v>
      </c>
      <c r="O18" s="12" t="n">
        <v>2.3</v>
      </c>
      <c r="P18" s="12" t="n">
        <v>174.485</v>
      </c>
      <c r="Q18" s="12" t="n">
        <v>0</v>
      </c>
      <c r="R18" s="12" t="n">
        <v>21.4</v>
      </c>
      <c r="S18" s="12" t="n">
        <v>70.31</v>
      </c>
      <c r="T18" s="12" t="n">
        <v>74.6521</v>
      </c>
      <c r="U18" s="12" t="n">
        <v>0</v>
      </c>
      <c r="V18" s="12" t="n">
        <v>0</v>
      </c>
      <c r="W18" s="12" t="n">
        <v>0</v>
      </c>
      <c r="X18" s="12" t="n">
        <v>602.51</v>
      </c>
      <c r="Y18" s="12" t="n">
        <v>90.485</v>
      </c>
      <c r="Z18" s="12" t="n">
        <v>55.99</v>
      </c>
      <c r="AA18" s="12" t="n">
        <v>0</v>
      </c>
      <c r="AB18" s="13" t="n">
        <f aca="false">SUM(K18:AA18)</f>
        <v>5000.1016</v>
      </c>
      <c r="AC18" s="13"/>
      <c r="AD18" s="13" t="n">
        <f aca="false">SUM(P18:W18)</f>
        <v>340.8471</v>
      </c>
      <c r="AE18" s="15" t="n">
        <f aca="false">(C18*K18)/1000</f>
        <v>308.023424657534</v>
      </c>
      <c r="AF18" s="15" t="n">
        <f aca="false">+K18/1000</f>
        <v>3.215</v>
      </c>
      <c r="AG18" s="16" t="n">
        <f aca="false">(K18)/(K18+L18)</f>
        <v>0.908574513001235</v>
      </c>
      <c r="AH18" s="16"/>
      <c r="AI18" s="16" t="n">
        <f aca="false">AD18/(AD18+X18)</f>
        <v>0.361312911091675</v>
      </c>
      <c r="AJ18" s="16" t="n">
        <f aca="false">P18/(P18+X18)</f>
        <v>0.224563864632334</v>
      </c>
      <c r="AK18" s="16"/>
      <c r="AL18" s="17" t="n">
        <f aca="false">(K18+L18)/(K18+L18+Y18)</f>
        <v>0.975066099567511</v>
      </c>
      <c r="AM18" s="16" t="n">
        <f aca="false">(K18)/(X18+K18)</f>
        <v>0.842171991690919</v>
      </c>
      <c r="AN18" s="16" t="n">
        <f aca="false">K18/(M18+K18)</f>
        <v>0.910751714352002</v>
      </c>
      <c r="AO18" s="16" t="n">
        <f aca="false">(K18+L18)/(Y18+X18)</f>
        <v>5.10611187670907</v>
      </c>
      <c r="AP18" s="16" t="n">
        <f aca="false">P18/(M18+P18)</f>
        <v>0.356429353510263</v>
      </c>
      <c r="AQ18" s="19" t="n">
        <f aca="false">Y18/(Y18+X18)</f>
        <v>0.130570927640171</v>
      </c>
      <c r="AR18" s="20" t="n">
        <f aca="false">(AB18*C18)/1000</f>
        <v>479.05083000548</v>
      </c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5" hidden="false" customHeight="false" outlineLevel="0" collapsed="false">
      <c r="A19" s="7" t="s">
        <v>64</v>
      </c>
      <c r="B19" s="8" t="n">
        <v>40954</v>
      </c>
      <c r="C19" s="9" t="n">
        <v>146.684931506849</v>
      </c>
      <c r="D19" s="10" t="s">
        <v>46</v>
      </c>
      <c r="E19" s="7" t="s">
        <v>47</v>
      </c>
      <c r="F19" s="11" t="n">
        <v>1.78</v>
      </c>
      <c r="G19" s="11" t="n">
        <v>19</v>
      </c>
      <c r="H19" s="11" t="n">
        <v>9.36842105263158</v>
      </c>
      <c r="I19" s="11"/>
      <c r="J19" s="11"/>
      <c r="K19" s="12" t="n">
        <v>16245.12466</v>
      </c>
      <c r="L19" s="12" t="n">
        <v>501.974351994</v>
      </c>
      <c r="M19" s="12" t="n">
        <v>2103.349266</v>
      </c>
      <c r="N19" s="12" t="n">
        <v>855.40563</v>
      </c>
      <c r="O19" s="12" t="n">
        <v>0</v>
      </c>
      <c r="P19" s="12" t="n">
        <v>453.975221</v>
      </c>
      <c r="Q19" s="12" t="n">
        <v>55.978108</v>
      </c>
      <c r="R19" s="12" t="n">
        <v>76.834379</v>
      </c>
      <c r="S19" s="12" t="n">
        <v>188.05745</v>
      </c>
      <c r="T19" s="12" t="n">
        <v>0</v>
      </c>
      <c r="U19" s="12" t="n">
        <v>1.205</v>
      </c>
      <c r="V19" s="12" t="n">
        <v>0.305</v>
      </c>
      <c r="W19" s="12" t="n">
        <v>0</v>
      </c>
      <c r="X19" s="12" t="n">
        <v>2688.913766</v>
      </c>
      <c r="Y19" s="12" t="n">
        <v>492.037314</v>
      </c>
      <c r="Z19" s="12" t="n">
        <v>556.477358</v>
      </c>
      <c r="AA19" s="12" t="n">
        <v>0</v>
      </c>
      <c r="AB19" s="13" t="n">
        <f aca="false">SUM(K19:AA19)</f>
        <v>24219.637503994</v>
      </c>
      <c r="AC19" s="13" t="n">
        <f aca="false">SUM(K19:O19)</f>
        <v>19705.853907994</v>
      </c>
      <c r="AD19" s="13" t="n">
        <f aca="false">SUM(P19:W19)</f>
        <v>776.355158</v>
      </c>
      <c r="AE19" s="15" t="n">
        <f aca="false">(C19*K19)/1000</f>
        <v>2382.91499807232</v>
      </c>
      <c r="AF19" s="15" t="n">
        <f aca="false">+K19/1000</f>
        <v>16.24512466</v>
      </c>
      <c r="AG19" s="16" t="n">
        <f aca="false">(K19)/(K19+L19)</f>
        <v>0.970026190707149</v>
      </c>
      <c r="AH19" s="16" t="n">
        <f aca="false">X19/(AC19+X19)</f>
        <v>0.120068839522837</v>
      </c>
      <c r="AI19" s="16" t="n">
        <f aca="false">AD19/(AD19+X19)</f>
        <v>0.224038934647486</v>
      </c>
      <c r="AJ19" s="16" t="n">
        <f aca="false">P19/(P19+X19)</f>
        <v>0.144445197675701</v>
      </c>
      <c r="AK19" s="16" t="n">
        <f aca="false">AC19/(AC19+AD19)</f>
        <v>0.962096121785567</v>
      </c>
      <c r="AL19" s="17" t="n">
        <f aca="false">(K19+L19)/(K19+L19+Y19)</f>
        <v>0.971458122686919</v>
      </c>
      <c r="AM19" s="16" t="n">
        <f aca="false">(K19)/(X19+K19)</f>
        <v>0.857985195471685</v>
      </c>
      <c r="AN19" s="16" t="n">
        <f aca="false">K19/(M19+K19)</f>
        <v>0.88536652832912</v>
      </c>
      <c r="AO19" s="16" t="n">
        <f aca="false">(K19+L19)/(Y19+X19)</f>
        <v>5.26480872883905</v>
      </c>
      <c r="AP19" s="16" t="n">
        <f aca="false">P19/(M19+P19)</f>
        <v>0.177519600390077</v>
      </c>
      <c r="AQ19" s="19" t="n">
        <f aca="false">Y19/(Y19+X19)</f>
        <v>0.154682452394081</v>
      </c>
      <c r="AR19" s="20" t="n">
        <f aca="false">(AB19*C19)/1000</f>
        <v>3552.65586839407</v>
      </c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5" hidden="false" customHeight="false" outlineLevel="0" collapsed="false">
      <c r="A20" s="7" t="s">
        <v>65</v>
      </c>
      <c r="B20" s="8" t="n">
        <v>41085</v>
      </c>
      <c r="C20" s="9" t="n">
        <v>40.054794520548</v>
      </c>
      <c r="D20" s="10" t="s">
        <v>46</v>
      </c>
      <c r="E20" s="7" t="s">
        <v>51</v>
      </c>
      <c r="F20" s="11" t="n">
        <v>1.8125</v>
      </c>
      <c r="G20" s="11" t="n">
        <v>20.61</v>
      </c>
      <c r="H20" s="11" t="n">
        <v>8.79427462396895</v>
      </c>
      <c r="I20" s="11" t="n">
        <v>97.7729106410714</v>
      </c>
      <c r="J20" s="11" t="n">
        <v>98.4998703250536</v>
      </c>
      <c r="K20" s="12" t="n">
        <v>1625.71522722212</v>
      </c>
      <c r="L20" s="12" t="n">
        <v>663.318311398454</v>
      </c>
      <c r="M20" s="12" t="n">
        <v>188.8</v>
      </c>
      <c r="N20" s="12" t="n">
        <v>121.191240977102</v>
      </c>
      <c r="O20" s="12" t="n">
        <v>0</v>
      </c>
      <c r="P20" s="12" t="n">
        <v>170.377699740651</v>
      </c>
      <c r="Q20" s="12" t="n">
        <v>0</v>
      </c>
      <c r="R20" s="12" t="n">
        <v>61.0240434352826</v>
      </c>
      <c r="S20" s="12" t="n">
        <v>56.9683072904669</v>
      </c>
      <c r="T20" s="12" t="n">
        <v>61.0676833325298</v>
      </c>
      <c r="U20" s="12" t="n">
        <v>0.11</v>
      </c>
      <c r="V20" s="12" t="n">
        <v>0</v>
      </c>
      <c r="W20" s="12" t="n">
        <v>0</v>
      </c>
      <c r="X20" s="12" t="n">
        <v>455.5406527563</v>
      </c>
      <c r="Y20" s="12" t="n">
        <v>53.9952278066615</v>
      </c>
      <c r="Z20" s="12" t="n">
        <v>88.1699150597775</v>
      </c>
      <c r="AA20" s="12" t="n">
        <v>0</v>
      </c>
      <c r="AB20" s="13" t="n">
        <f aca="false">SUM(K20:AA20)</f>
        <v>3546.27830901935</v>
      </c>
      <c r="AC20" s="13" t="n">
        <f aca="false">SUM(K20:O20)</f>
        <v>2599.02477959768</v>
      </c>
      <c r="AD20" s="13" t="n">
        <f aca="false">SUM(P20:W20)</f>
        <v>349.54773379893</v>
      </c>
      <c r="AE20" s="15" t="n">
        <f aca="false">(C20*K20)/1000</f>
        <v>65.117689375308</v>
      </c>
      <c r="AF20" s="15" t="n">
        <f aca="false">+K20/1000</f>
        <v>1.62571522722212</v>
      </c>
      <c r="AG20" s="16" t="n">
        <f aca="false">(K20)/(K20+L20)</f>
        <v>0.710219050875862</v>
      </c>
      <c r="AH20" s="16" t="n">
        <f aca="false">X20/(AC20+X20)</f>
        <v>0.149134357356111</v>
      </c>
      <c r="AI20" s="16" t="n">
        <f aca="false">AD20/(AD20+X20)</f>
        <v>0.434173116438254</v>
      </c>
      <c r="AJ20" s="16" t="n">
        <f aca="false">P20/(P20+X20)</f>
        <v>0.272204352310441</v>
      </c>
      <c r="AK20" s="16" t="n">
        <f aca="false">AC20/(AC20+AD20)</f>
        <v>0.88145187808311</v>
      </c>
      <c r="AL20" s="17" t="n">
        <f aca="false">(K20+L20)/(K20+L20+Y20)</f>
        <v>0.97695494456562</v>
      </c>
      <c r="AM20" s="16" t="n">
        <f aca="false">(K20)/(X20+K20)</f>
        <v>0.781122226661998</v>
      </c>
      <c r="AN20" s="16" t="n">
        <f aca="false">K20/(M20+K20)</f>
        <v>0.895950170509708</v>
      </c>
      <c r="AO20" s="16" t="n">
        <f aca="false">(K20+L20)/(Y20+X20)</f>
        <v>4.49238930159645</v>
      </c>
      <c r="AP20" s="16" t="n">
        <f aca="false">P20/(M20+P20)</f>
        <v>0.474354894147589</v>
      </c>
      <c r="AQ20" s="19" t="n">
        <f aca="false">Y20/(Y20+X20)</f>
        <v>0.105969431921074</v>
      </c>
      <c r="AR20" s="20" t="n">
        <f aca="false">(AB20*C20)/1000</f>
        <v>142.045448980446</v>
      </c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5" hidden="false" customHeight="false" outlineLevel="0" collapsed="false">
      <c r="A21" s="7" t="s">
        <v>66</v>
      </c>
      <c r="B21" s="8" t="n">
        <v>41182</v>
      </c>
      <c r="C21" s="9" t="n">
        <v>131.205479452055</v>
      </c>
      <c r="D21" s="10" t="s">
        <v>46</v>
      </c>
      <c r="E21" s="7" t="s">
        <v>47</v>
      </c>
      <c r="F21" s="11" t="n">
        <v>1.12</v>
      </c>
      <c r="G21" s="11" t="n">
        <v>12</v>
      </c>
      <c r="H21" s="11" t="n">
        <v>9.33333333333333</v>
      </c>
      <c r="I21" s="11"/>
      <c r="J21" s="11"/>
      <c r="K21" s="12" t="n">
        <v>8814.324868</v>
      </c>
      <c r="L21" s="12" t="n">
        <v>269.7183409608</v>
      </c>
      <c r="M21" s="12" t="n">
        <v>1498.83769</v>
      </c>
      <c r="N21" s="12" t="n">
        <v>407.1089535</v>
      </c>
      <c r="O21" s="12" t="n">
        <v>0</v>
      </c>
      <c r="P21" s="12" t="n">
        <v>263.3207325</v>
      </c>
      <c r="Q21" s="12" t="n">
        <v>22.667225</v>
      </c>
      <c r="R21" s="12" t="n">
        <v>16.7745105</v>
      </c>
      <c r="S21" s="12" t="n">
        <v>103.7698235</v>
      </c>
      <c r="T21" s="12" t="n">
        <v>0</v>
      </c>
      <c r="U21" s="12" t="n">
        <v>0.284</v>
      </c>
      <c r="V21" s="12" t="n">
        <v>0</v>
      </c>
      <c r="W21" s="12" t="n">
        <v>0</v>
      </c>
      <c r="X21" s="12" t="n">
        <v>1362.692777</v>
      </c>
      <c r="Y21" s="12" t="n">
        <v>210.707767</v>
      </c>
      <c r="Z21" s="12" t="n">
        <v>373.2853715</v>
      </c>
      <c r="AA21" s="12" t="n">
        <v>0</v>
      </c>
      <c r="AB21" s="13" t="n">
        <f aca="false">SUM(K21:AA21)</f>
        <v>13343.4920594608</v>
      </c>
      <c r="AC21" s="13" t="n">
        <f aca="false">SUM(K21:O21)</f>
        <v>10989.9898524608</v>
      </c>
      <c r="AD21" s="13" t="n">
        <f aca="false">SUM(P21:W21)</f>
        <v>406.8162915</v>
      </c>
      <c r="AE21" s="15" t="n">
        <f aca="false">(C21*K21)/1000</f>
        <v>1156.48772035211</v>
      </c>
      <c r="AF21" s="15" t="n">
        <f aca="false">+K21/1000</f>
        <v>8.814324868</v>
      </c>
      <c r="AG21" s="16" t="n">
        <f aca="false">(K21)/(K21+L21)</f>
        <v>0.970308558121483</v>
      </c>
      <c r="AH21" s="16" t="n">
        <f aca="false">X21/(AC21+X21)</f>
        <v>0.110315533708445</v>
      </c>
      <c r="AI21" s="16" t="n">
        <f aca="false">AD21/(AD21+X21)</f>
        <v>0.229903479299405</v>
      </c>
      <c r="AJ21" s="16" t="n">
        <f aca="false">P21/(P21+X21)</f>
        <v>0.161942524438786</v>
      </c>
      <c r="AK21" s="16" t="n">
        <f aca="false">AC21/(AC21+AD21)</f>
        <v>0.964304359803858</v>
      </c>
      <c r="AL21" s="17" t="n">
        <f aca="false">(K21+L21)/(K21+L21+Y21)</f>
        <v>0.97733045591593</v>
      </c>
      <c r="AM21" s="16" t="n">
        <f aca="false">(K21)/(X21+K21)</f>
        <v>0.866100971371559</v>
      </c>
      <c r="AN21" s="16" t="n">
        <f aca="false">K21/(M21+K21)</f>
        <v>0.854667500723399</v>
      </c>
      <c r="AO21" s="16" t="n">
        <f aca="false">(K21+L21)/(Y21+X21)</f>
        <v>5.77350964037852</v>
      </c>
      <c r="AP21" s="16" t="n">
        <f aca="false">P21/(M21+P21)</f>
        <v>0.149430794154377</v>
      </c>
      <c r="AQ21" s="19" t="n">
        <f aca="false">Y21/(Y21+X21)</f>
        <v>0.133918707352373</v>
      </c>
      <c r="AR21" s="20" t="n">
        <f aca="false">(AB21*C21)/1000</f>
        <v>1750.73927322624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5" hidden="false" customHeight="false" outlineLevel="0" collapsed="false">
      <c r="A22" s="7" t="s">
        <v>67</v>
      </c>
      <c r="B22" s="8" t="n">
        <v>41326</v>
      </c>
      <c r="C22" s="9" t="n">
        <v>101.452054794521</v>
      </c>
      <c r="D22" s="10" t="s">
        <v>46</v>
      </c>
      <c r="E22" s="7" t="s">
        <v>47</v>
      </c>
      <c r="F22" s="11" t="n">
        <v>0.7515</v>
      </c>
      <c r="G22" s="11" t="n">
        <v>48</v>
      </c>
      <c r="H22" s="11" t="n">
        <v>1.565625</v>
      </c>
      <c r="I22" s="11" t="n">
        <v>103.633697978393</v>
      </c>
      <c r="J22" s="11" t="n">
        <v>104.031987756607</v>
      </c>
      <c r="K22" s="12" t="n">
        <v>721.60910174267</v>
      </c>
      <c r="L22" s="12" t="n">
        <v>53.9044299233432</v>
      </c>
      <c r="M22" s="12" t="n">
        <v>147.64783121584</v>
      </c>
      <c r="N22" s="12" t="n">
        <v>82.7345956776729</v>
      </c>
      <c r="O22" s="12" t="n">
        <v>0</v>
      </c>
      <c r="P22" s="12" t="n">
        <v>117.414617849922</v>
      </c>
      <c r="Q22" s="12" t="n">
        <v>0</v>
      </c>
      <c r="R22" s="12" t="n">
        <v>9.37179504343696</v>
      </c>
      <c r="S22" s="12" t="n">
        <v>55.6045436016953</v>
      </c>
      <c r="T22" s="12" t="n">
        <v>51.0386384859101</v>
      </c>
      <c r="U22" s="12" t="n">
        <v>0</v>
      </c>
      <c r="V22" s="12" t="n">
        <v>0</v>
      </c>
      <c r="W22" s="12" t="n">
        <v>0</v>
      </c>
      <c r="X22" s="12" t="n">
        <v>210.711045368023</v>
      </c>
      <c r="Y22" s="12" t="n">
        <v>23.8332048045142</v>
      </c>
      <c r="Z22" s="12" t="n">
        <v>74.4700007981603</v>
      </c>
      <c r="AA22" s="12" t="n">
        <v>0</v>
      </c>
      <c r="AB22" s="13" t="n">
        <f aca="false">SUM(K22:AA22)</f>
        <v>1548.33980451119</v>
      </c>
      <c r="AC22" s="13" t="n">
        <f aca="false">SUM(K22:O22)</f>
        <v>1005.89595855953</v>
      </c>
      <c r="AD22" s="13" t="n">
        <f aca="false">SUM(P22:W22)</f>
        <v>233.429594980964</v>
      </c>
      <c r="AE22" s="15" t="n">
        <f aca="false">(C22*K22)/1000</f>
        <v>73.2087261302224</v>
      </c>
      <c r="AF22" s="15" t="n">
        <f aca="false">+K22/1000</f>
        <v>0.72160910174267</v>
      </c>
      <c r="AG22" s="16" t="n">
        <f aca="false">(K22)/(K22+L22)</f>
        <v>0.930491954398859</v>
      </c>
      <c r="AH22" s="16" t="n">
        <f aca="false">X22/(AC22+X22)</f>
        <v>0.173195653722022</v>
      </c>
      <c r="AI22" s="16" t="n">
        <f aca="false">AD22/(AD22+X22)</f>
        <v>0.525575850923133</v>
      </c>
      <c r="AJ22" s="16" t="n">
        <f aca="false">P22/(P22+X22)</f>
        <v>0.357834302560887</v>
      </c>
      <c r="AK22" s="16" t="n">
        <f aca="false">AC22/(AC22+AD22)</f>
        <v>0.811647880321595</v>
      </c>
      <c r="AL22" s="17" t="n">
        <f aca="false">(K22+L22)/(K22+L22+Y22)</f>
        <v>0.970184146982637</v>
      </c>
      <c r="AM22" s="16" t="n">
        <f aca="false">(K22)/(X22+K22)</f>
        <v>0.77399282207831</v>
      </c>
      <c r="AN22" s="16" t="n">
        <f aca="false">K22/(M22+K22)</f>
        <v>0.830144775822125</v>
      </c>
      <c r="AO22" s="16" t="n">
        <f aca="false">(K22+L22)/(Y22+X22)</f>
        <v>3.3064700204568</v>
      </c>
      <c r="AP22" s="16" t="n">
        <f aca="false">P22/(M22+P22)</f>
        <v>0.442969640791297</v>
      </c>
      <c r="AQ22" s="19" t="n">
        <f aca="false">Y22/(Y22+X22)</f>
        <v>0.101614960874043</v>
      </c>
      <c r="AR22" s="20" t="n">
        <f aca="false">(AB22*C22)/1000</f>
        <v>157.082254687807</v>
      </c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s="21" customFormat="true" ht="12.75" hidden="false" customHeight="false" outlineLevel="0" collapsed="false">
      <c r="A23" s="7" t="s">
        <v>68</v>
      </c>
      <c r="B23" s="8" t="n">
        <v>41404</v>
      </c>
      <c r="C23" s="9" t="n">
        <v>51.041095890411</v>
      </c>
      <c r="D23" s="10" t="s">
        <v>46</v>
      </c>
      <c r="E23" s="7" t="s">
        <v>51</v>
      </c>
      <c r="F23" s="11" t="n">
        <v>1.78</v>
      </c>
      <c r="G23" s="11" t="n">
        <v>28</v>
      </c>
      <c r="H23" s="11" t="n">
        <v>6.35714285714286</v>
      </c>
      <c r="I23" s="11" t="n">
        <v>80.3093088682143</v>
      </c>
      <c r="J23" s="11" t="n">
        <v>83.4904145011964</v>
      </c>
      <c r="K23" s="12" t="n">
        <v>501.944855434545</v>
      </c>
      <c r="L23" s="12" t="n">
        <v>139.290111037758</v>
      </c>
      <c r="M23" s="12" t="n">
        <v>92.053150997736</v>
      </c>
      <c r="N23" s="12" t="n">
        <v>48.5769737429106</v>
      </c>
      <c r="O23" s="12" t="n">
        <v>0</v>
      </c>
      <c r="P23" s="12" t="n">
        <v>68.4877401544876</v>
      </c>
      <c r="Q23" s="12" t="n">
        <v>0</v>
      </c>
      <c r="R23" s="12" t="n">
        <v>25.8165704585884</v>
      </c>
      <c r="S23" s="12" t="n">
        <v>12.7229934053329</v>
      </c>
      <c r="T23" s="12" t="n">
        <v>21.755615541091</v>
      </c>
      <c r="U23" s="12" t="n">
        <v>0</v>
      </c>
      <c r="V23" s="12" t="n">
        <v>0</v>
      </c>
      <c r="W23" s="12" t="n">
        <v>0</v>
      </c>
      <c r="X23" s="12" t="n">
        <v>140.280005663345</v>
      </c>
      <c r="Y23" s="12" t="n">
        <v>18.561</v>
      </c>
      <c r="Z23" s="12" t="n">
        <v>25.9773173453321</v>
      </c>
      <c r="AA23" s="12" t="n">
        <v>0</v>
      </c>
      <c r="AB23" s="13" t="n">
        <f aca="false">SUM(K23:AA23)</f>
        <v>1095.46633378113</v>
      </c>
      <c r="AC23" s="13" t="n">
        <f aca="false">SUM(K23:O23)</f>
        <v>781.86509121295</v>
      </c>
      <c r="AD23" s="13" t="n">
        <f aca="false">SUM(P23:W23)</f>
        <v>128.7829195595</v>
      </c>
      <c r="AE23" s="15" t="n">
        <f aca="false">(C23*K23)/1000</f>
        <v>25.6198154979331</v>
      </c>
      <c r="AF23" s="15" t="n">
        <f aca="false">+K23/1000</f>
        <v>0.501944855434545</v>
      </c>
      <c r="AG23" s="17" t="n">
        <f aca="false">(K23)/(K23+L23)</f>
        <v>0.782778360007331</v>
      </c>
      <c r="AH23" s="16" t="n">
        <f aca="false">X23/(AC23+X23)</f>
        <v>0.152123571592512</v>
      </c>
      <c r="AI23" s="16" t="n">
        <f aca="false">AD23/(AD23+X23)</f>
        <v>0.478634949251513</v>
      </c>
      <c r="AJ23" s="16" t="n">
        <f aca="false">P23/(P23+X23)</f>
        <v>0.328057094673278</v>
      </c>
      <c r="AK23" s="16" t="n">
        <f aca="false">AC23/(AC23+AD23)</f>
        <v>0.858581012601937</v>
      </c>
      <c r="AL23" s="17" t="n">
        <f aca="false">(K23+L23)/(K23+L23+Y23)</f>
        <v>0.971868576130832</v>
      </c>
      <c r="AM23" s="16" t="n">
        <f aca="false">(K23)/(X23+K23)</f>
        <v>0.781571822953825</v>
      </c>
      <c r="AN23" s="16" t="n">
        <f aca="false">K23/(M23+K23)</f>
        <v>0.845027845210065</v>
      </c>
      <c r="AO23" s="16" t="n">
        <f aca="false">(K23+L23)/(Y23+X23)</f>
        <v>4.03696113478006</v>
      </c>
      <c r="AP23" s="16" t="n">
        <f aca="false">P23/(M23+P23)</f>
        <v>0.426606203958019</v>
      </c>
      <c r="AQ23" s="19" t="n">
        <f aca="false">Y23/(Y23+X23)</f>
        <v>0.116852697592075</v>
      </c>
      <c r="AR23" s="20" t="n">
        <f aca="false">(AB23*C23)/1000</f>
        <v>55.9138021872395</v>
      </c>
    </row>
    <row r="24" customFormat="false" ht="15" hidden="false" customHeight="false" outlineLevel="0" collapsed="false">
      <c r="A24" s="22" t="s">
        <v>69</v>
      </c>
      <c r="B24" s="22" t="n">
        <v>41494</v>
      </c>
      <c r="C24" s="21" t="n">
        <v>121.369863013699</v>
      </c>
      <c r="D24" s="23" t="s">
        <v>46</v>
      </c>
      <c r="E24" s="21" t="s">
        <v>51</v>
      </c>
      <c r="F24" s="0"/>
      <c r="G24" s="0"/>
      <c r="H24" s="24"/>
      <c r="I24" s="24"/>
      <c r="J24" s="24"/>
      <c r="K24" s="24" t="n">
        <v>676.517085270375</v>
      </c>
      <c r="L24" s="24" t="n">
        <v>25.6426863195231</v>
      </c>
      <c r="M24" s="24" t="n">
        <v>383.320490317092</v>
      </c>
      <c r="N24" s="24" t="n">
        <v>269.378487162564</v>
      </c>
      <c r="O24" s="24" t="n">
        <v>0</v>
      </c>
      <c r="P24" s="24" t="n">
        <v>30.4613655954015</v>
      </c>
      <c r="Q24" s="24" t="n">
        <v>0</v>
      </c>
      <c r="R24" s="24" t="n">
        <v>6.69029659436895</v>
      </c>
      <c r="S24" s="24" t="n">
        <v>26.8225372083094</v>
      </c>
      <c r="T24" s="24" t="n">
        <v>10.0813235346107</v>
      </c>
      <c r="U24" s="24" t="n">
        <v>1.1</v>
      </c>
      <c r="V24" s="24" t="n">
        <v>0.961</v>
      </c>
      <c r="W24" s="24" t="n">
        <v>0</v>
      </c>
      <c r="X24" s="24" t="n">
        <v>84.2362992880512</v>
      </c>
      <c r="Y24" s="24"/>
      <c r="Z24" s="24" t="n">
        <v>71.4930418076547</v>
      </c>
      <c r="AA24" s="24" t="n">
        <v>0</v>
      </c>
      <c r="AB24" s="13" t="n">
        <f aca="false">SUM(K24:AA24)</f>
        <v>1586.70461309795</v>
      </c>
      <c r="AC24" s="13" t="n">
        <f aca="false">SUM(K24:O24)</f>
        <v>1354.85874906955</v>
      </c>
      <c r="AD24" s="13" t="n">
        <f aca="false">SUM(P24:W24)</f>
        <v>76.1165229326906</v>
      </c>
      <c r="AE24" s="15" t="n">
        <f aca="false">(C24*K24)/1000</f>
        <v>82.1087859656923</v>
      </c>
      <c r="AF24" s="15" t="n">
        <f aca="false">+K24/1000</f>
        <v>0.676517085270375</v>
      </c>
      <c r="AG24" s="17" t="n">
        <f aca="false">(K24)/(K24+L24)</f>
        <v>0.963480268512876</v>
      </c>
      <c r="AH24" s="16" t="n">
        <f aca="false">X24/(AC24+X24)</f>
        <v>0.0585342152237877</v>
      </c>
      <c r="AI24" s="16" t="n">
        <f aca="false">AD24/(AD24+X24)</f>
        <v>0.474681529632877</v>
      </c>
      <c r="AJ24" s="16" t="n">
        <f aca="false">P24/(P24+X24)</f>
        <v>0.26557964912672</v>
      </c>
      <c r="AK24" s="16" t="n">
        <f aca="false">AC24/(AC24+AD24)</f>
        <v>0.946807939716396</v>
      </c>
      <c r="AL24" s="17"/>
      <c r="AM24" s="16" t="n">
        <f aca="false">(K24)/(X24+K24)</f>
        <v>0.889272527736507</v>
      </c>
      <c r="AN24" s="16" t="n">
        <f aca="false">K24/(M24+K24)</f>
        <v>0.638321475717996</v>
      </c>
      <c r="AO24" s="16" t="n">
        <f aca="false">(K24+L24)/(Y24+X24)</f>
        <v>8.3355961447074</v>
      </c>
      <c r="AP24" s="16" t="n">
        <f aca="false">P24/(M24+P24)</f>
        <v>0.0736169678784646</v>
      </c>
      <c r="AQ24" s="19"/>
      <c r="AR24" s="20" t="n">
        <f aca="false">(AB24*C24)/1000</f>
        <v>192.578121534903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5" hidden="false" customHeight="false" outlineLevel="0" collapsed="false">
      <c r="A25" s="25" t="s">
        <v>70</v>
      </c>
      <c r="B25" s="25" t="n">
        <v>41597</v>
      </c>
      <c r="C25" s="21" t="n">
        <v>311.095890410959</v>
      </c>
      <c r="D25" s="23" t="s">
        <v>46</v>
      </c>
      <c r="E25" s="21" t="s">
        <v>47</v>
      </c>
      <c r="F25" s="0"/>
      <c r="G25" s="0"/>
      <c r="H25" s="24"/>
      <c r="I25" s="24"/>
      <c r="J25" s="24"/>
      <c r="K25" s="24" t="n">
        <v>5306.30631157449</v>
      </c>
      <c r="L25" s="24" t="n">
        <v>102.822448853872</v>
      </c>
      <c r="M25" s="24" t="n">
        <v>1357.3194183412</v>
      </c>
      <c r="N25" s="24" t="n">
        <v>983.00836620996</v>
      </c>
      <c r="O25" s="24" t="n">
        <v>0</v>
      </c>
      <c r="P25" s="24" t="n">
        <v>849.382640939476</v>
      </c>
      <c r="Q25" s="24" t="n">
        <v>0</v>
      </c>
      <c r="R25" s="24" t="n">
        <v>23.4644541586125</v>
      </c>
      <c r="S25" s="24" t="n">
        <v>165.723072908843</v>
      </c>
      <c r="T25" s="24" t="n">
        <v>64.795365720322</v>
      </c>
      <c r="U25" s="24" t="n">
        <v>1.51</v>
      </c>
      <c r="V25" s="24" t="n">
        <v>0.081</v>
      </c>
      <c r="W25" s="24" t="n">
        <v>0.33</v>
      </c>
      <c r="X25" s="24" t="n">
        <v>2249.67460588636</v>
      </c>
      <c r="Y25" s="24"/>
      <c r="Z25" s="24" t="n">
        <v>325.784493866186</v>
      </c>
      <c r="AA25" s="24" t="n">
        <v>0</v>
      </c>
      <c r="AB25" s="13" t="n">
        <f aca="false">SUM(K25:AA25)</f>
        <v>11430.2021784593</v>
      </c>
      <c r="AC25" s="13" t="n">
        <f aca="false">SUM(K25:O25)</f>
        <v>7749.45654497952</v>
      </c>
      <c r="AD25" s="13" t="n">
        <f aca="false">SUM(P25:W25)</f>
        <v>1105.28653372725</v>
      </c>
      <c r="AE25" s="15" t="n">
        <f aca="false">(C25*K25)/1000</f>
        <v>1650.77008679256</v>
      </c>
      <c r="AF25" s="15" t="n">
        <f aca="false">+K25/1000</f>
        <v>5.30630631157449</v>
      </c>
      <c r="AG25" s="17" t="n">
        <f aca="false">(K25)/(K25+L25)</f>
        <v>0.980990940795107</v>
      </c>
      <c r="AH25" s="16" t="n">
        <f aca="false">X25/(AC25+X25)</f>
        <v>0.224987008565394</v>
      </c>
      <c r="AI25" s="16" t="n">
        <f aca="false">AD25/(AD25+X25)</f>
        <v>0.329448386354349</v>
      </c>
      <c r="AJ25" s="16" t="n">
        <f aca="false">P25/(P25+X25)</f>
        <v>0.274077751164308</v>
      </c>
      <c r="AK25" s="16" t="n">
        <f aca="false">AC25/(AC25+AD25)</f>
        <v>0.875175764683092</v>
      </c>
      <c r="AL25" s="17"/>
      <c r="AM25" s="16" t="n">
        <f aca="false">(K25)/(X25+K25)</f>
        <v>0.70226571103592</v>
      </c>
      <c r="AN25" s="16" t="n">
        <f aca="false">K25/(M25+K25)</f>
        <v>0.796309175611762</v>
      </c>
      <c r="AO25" s="16" t="n">
        <f aca="false">(K25+L25)/(Y25+X25)</f>
        <v>2.40440495095387</v>
      </c>
      <c r="AP25" s="16" t="n">
        <f aca="false">P25/(M25+P25)</f>
        <v>0.384910431096598</v>
      </c>
      <c r="AQ25" s="19"/>
      <c r="AR25" s="20" t="n">
        <f aca="false">(AB25*C25)/1000</f>
        <v>3555.88892428509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5" hidden="false" customHeight="false" outlineLevel="0" collapsed="false">
      <c r="A26" s="22" t="s">
        <v>71</v>
      </c>
      <c r="B26" s="22" t="n">
        <v>41705</v>
      </c>
      <c r="C26" s="21" t="n">
        <v>225.123287671233</v>
      </c>
      <c r="D26" s="23" t="s">
        <v>46</v>
      </c>
      <c r="E26" s="21" t="s">
        <v>47</v>
      </c>
      <c r="F26" s="0"/>
      <c r="G26" s="0"/>
      <c r="H26" s="24"/>
      <c r="I26" s="24"/>
      <c r="J26" s="24"/>
      <c r="K26" s="24" t="n">
        <v>2395.13933587074</v>
      </c>
      <c r="L26" s="24" t="n">
        <v>46.9569634352612</v>
      </c>
      <c r="M26" s="24" t="n">
        <v>577.13931272121</v>
      </c>
      <c r="N26" s="24" t="n">
        <v>312.521744032643</v>
      </c>
      <c r="O26" s="24" t="n">
        <v>0</v>
      </c>
      <c r="P26" s="24" t="n">
        <v>53.6972031435293</v>
      </c>
      <c r="Q26" s="24" t="n">
        <v>0</v>
      </c>
      <c r="R26" s="24" t="n">
        <v>9.64789330032216</v>
      </c>
      <c r="S26" s="24" t="n">
        <v>53.022383773673</v>
      </c>
      <c r="T26" s="24" t="n">
        <v>16.4625019529932</v>
      </c>
      <c r="U26" s="24" t="n">
        <v>1.3</v>
      </c>
      <c r="V26" s="24" t="n">
        <v>0.95</v>
      </c>
      <c r="W26" s="24" t="n">
        <v>0</v>
      </c>
      <c r="X26" s="24" t="n">
        <v>316.324757343522</v>
      </c>
      <c r="Y26" s="24"/>
      <c r="Z26" s="24" t="n">
        <v>189.635265161118</v>
      </c>
      <c r="AA26" s="24" t="n">
        <v>0</v>
      </c>
      <c r="AB26" s="13" t="n">
        <f aca="false">SUM(K26:AA26)</f>
        <v>3972.79736073501</v>
      </c>
      <c r="AC26" s="13" t="n">
        <f aca="false">SUM(K26:O26)</f>
        <v>3331.75735605985</v>
      </c>
      <c r="AD26" s="13" t="n">
        <f aca="false">SUM(P26:W26)</f>
        <v>135.079982170518</v>
      </c>
      <c r="AE26" s="15" t="n">
        <f aca="false">(C26*K26)/1000</f>
        <v>539.201641721914</v>
      </c>
      <c r="AF26" s="15" t="n">
        <f aca="false">+K26/1000</f>
        <v>2.39513933587074</v>
      </c>
      <c r="AG26" s="17" t="n">
        <f aca="false">(K26)/(K26+L26)</f>
        <v>0.980771862498377</v>
      </c>
      <c r="AH26" s="16" t="n">
        <f aca="false">X26/(AC26+X26)</f>
        <v>0.0867098786459101</v>
      </c>
      <c r="AI26" s="16" t="n">
        <f aca="false">AD26/(AD26+X26)</f>
        <v>0.2992436063386</v>
      </c>
      <c r="AJ26" s="16" t="n">
        <f aca="false">P26/(P26+X26)</f>
        <v>0.145118962866012</v>
      </c>
      <c r="AK26" s="16" t="n">
        <f aca="false">AC26/(AC26+AD26)</f>
        <v>0.961036538783943</v>
      </c>
      <c r="AL26" s="17"/>
      <c r="AM26" s="16" t="n">
        <f aca="false">(K26)/(X26+K26)</f>
        <v>0.883338024598902</v>
      </c>
      <c r="AN26" s="16" t="n">
        <f aca="false">K26/(M26+K26)</f>
        <v>0.805825973619729</v>
      </c>
      <c r="AO26" s="16" t="n">
        <f aca="false">(K26+L26)/(Y26+X26)</f>
        <v>7.72021867594112</v>
      </c>
      <c r="AP26" s="16" t="n">
        <f aca="false">P26/(M26+P26)</f>
        <v>0.0851206323557889</v>
      </c>
      <c r="AQ26" s="19"/>
      <c r="AR26" s="20" t="n">
        <f aca="false">(AB26*C26)/1000</f>
        <v>894.369203100263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s="30" customFormat="true" ht="12.75" hidden="false" customHeight="false" outlineLevel="0" collapsed="false">
      <c r="A27" s="26" t="n">
        <v>129</v>
      </c>
      <c r="B27" s="27" t="n">
        <v>39417</v>
      </c>
      <c r="C27" s="28" t="n">
        <v>3.53858734272796</v>
      </c>
      <c r="D27" s="29" t="s">
        <v>72</v>
      </c>
      <c r="E27" s="30" t="s">
        <v>47</v>
      </c>
      <c r="F27" s="31"/>
      <c r="G27" s="31" t="n">
        <v>45.98</v>
      </c>
      <c r="H27" s="31"/>
      <c r="I27" s="31"/>
      <c r="J27" s="31"/>
      <c r="K27" s="32" t="n">
        <v>0.00841563</v>
      </c>
      <c r="L27" s="32" t="n">
        <v>0.010258</v>
      </c>
      <c r="M27" s="32" t="n">
        <v>0.12</v>
      </c>
      <c r="N27" s="32" t="n">
        <v>0</v>
      </c>
      <c r="O27" s="32" t="n">
        <v>0</v>
      </c>
      <c r="P27" s="32" t="n">
        <v>0.894</v>
      </c>
      <c r="Q27" s="32" t="n">
        <v>0</v>
      </c>
      <c r="R27" s="32" t="n">
        <v>0.5123</v>
      </c>
      <c r="S27" s="32" t="n">
        <v>0.2715</v>
      </c>
      <c r="T27" s="32" t="n">
        <v>0.8106</v>
      </c>
      <c r="U27" s="32" t="n">
        <v>0</v>
      </c>
      <c r="V27" s="32" t="n">
        <v>0</v>
      </c>
      <c r="W27" s="32" t="n">
        <v>0</v>
      </c>
      <c r="X27" s="32" t="n">
        <v>0.932</v>
      </c>
      <c r="Y27" s="32" t="n">
        <v>0.04516</v>
      </c>
      <c r="Z27" s="32" t="n">
        <v>0.023261</v>
      </c>
      <c r="AA27" s="32" t="n">
        <v>0.015</v>
      </c>
      <c r="AB27" s="32" t="n">
        <f aca="false">SUM(K27:AA27)</f>
        <v>3.64249463</v>
      </c>
      <c r="AC27" s="32" t="n">
        <f aca="false">SUM(K27:O27)</f>
        <v>0.13867363</v>
      </c>
      <c r="AD27" s="32" t="n">
        <f aca="false">SUM(P27:W27)</f>
        <v>2.4884</v>
      </c>
      <c r="AE27" s="33" t="n">
        <f aca="false">(C27*K27)/1000</f>
        <v>2.97794417990817E-005</v>
      </c>
      <c r="AF27" s="32"/>
      <c r="AG27" s="31" t="n">
        <f aca="false">(K27)/(K27+L27)</f>
        <v>0.450669205719509</v>
      </c>
      <c r="AH27" s="31" t="n">
        <f aca="false">X27/(AC27+X27)</f>
        <v>0.87048001733264</v>
      </c>
      <c r="AI27" s="31" t="n">
        <f aca="false">AD27/(AD27+X27)</f>
        <v>0.727517249444509</v>
      </c>
      <c r="AJ27" s="31" t="n">
        <f aca="false">P27/(P27+X27)</f>
        <v>0.489594742606791</v>
      </c>
      <c r="AK27" s="31" t="n">
        <f aca="false">AC27/(AC27+AD27)</f>
        <v>0.0527863507198312</v>
      </c>
      <c r="AL27" s="34" t="n">
        <f aca="false">(K27+L27)/(K27+L27+Y27)</f>
        <v>0.29253592502886</v>
      </c>
      <c r="AM27" s="34" t="n">
        <f aca="false">(K27)/(X27+K27)</f>
        <v>0.00894884105658686</v>
      </c>
      <c r="AN27" s="35" t="n">
        <f aca="false">K27/(M27+K27)</f>
        <v>0.0655343122951622</v>
      </c>
      <c r="AO27" s="31" t="n">
        <f aca="false">(K27+L27)/(Y27+X27)</f>
        <v>0.0191101047934832</v>
      </c>
      <c r="AP27" s="31" t="n">
        <f aca="false">P27/(M27+P27)</f>
        <v>0.881656804733728</v>
      </c>
      <c r="AQ27" s="36" t="n">
        <f aca="false">Y27/(Y27+X27)</f>
        <v>0.0462155634696467</v>
      </c>
      <c r="AR27" s="37" t="n">
        <f aca="false">(AB27*C27)/1000</f>
        <v>0.0128892853936726</v>
      </c>
    </row>
    <row r="28" s="30" customFormat="true" ht="12.75" hidden="false" customHeight="false" outlineLevel="0" collapsed="false">
      <c r="A28" s="26" t="n">
        <v>131</v>
      </c>
      <c r="B28" s="27" t="n">
        <v>39430</v>
      </c>
      <c r="C28" s="28" t="n">
        <v>3.42039888198792</v>
      </c>
      <c r="D28" s="29" t="s">
        <v>72</v>
      </c>
      <c r="E28" s="30" t="s">
        <v>47</v>
      </c>
      <c r="F28" s="31"/>
      <c r="G28" s="31" t="n">
        <v>47.85</v>
      </c>
      <c r="H28" s="31"/>
      <c r="I28" s="31"/>
      <c r="J28" s="31"/>
      <c r="K28" s="32" t="n">
        <v>0.0126416</v>
      </c>
      <c r="L28" s="32" t="n">
        <v>0.013155</v>
      </c>
      <c r="M28" s="32" t="n">
        <v>0.013478</v>
      </c>
      <c r="N28" s="32" t="n">
        <v>0</v>
      </c>
      <c r="O28" s="32" t="n">
        <v>0</v>
      </c>
      <c r="P28" s="32" t="n">
        <v>0.2</v>
      </c>
      <c r="Q28" s="32" t="n">
        <v>0</v>
      </c>
      <c r="R28" s="32" t="n">
        <v>0.19125</v>
      </c>
      <c r="S28" s="32" t="n">
        <v>0.114</v>
      </c>
      <c r="T28" s="32" t="n">
        <v>0.17454</v>
      </c>
      <c r="U28" s="32" t="n">
        <v>0</v>
      </c>
      <c r="V28" s="32" t="n">
        <v>0</v>
      </c>
      <c r="W28" s="32" t="n">
        <v>0</v>
      </c>
      <c r="X28" s="32" t="n">
        <v>0.284545</v>
      </c>
      <c r="Y28" s="32" t="n">
        <v>0.03561</v>
      </c>
      <c r="Z28" s="32" t="n">
        <v>0.0244</v>
      </c>
      <c r="AA28" s="32" t="n">
        <v>0</v>
      </c>
      <c r="AB28" s="32" t="n">
        <f aca="false">SUM(K28:AA28)</f>
        <v>1.0636196</v>
      </c>
      <c r="AC28" s="32" t="n">
        <f aca="false">SUM(K28:O28)</f>
        <v>0.0392746</v>
      </c>
      <c r="AD28" s="32" t="n">
        <f aca="false">SUM(P28:W28)</f>
        <v>0.67979</v>
      </c>
      <c r="AE28" s="33" t="n">
        <f aca="false">(C28*K28)/1000</f>
        <v>4.32393145065385E-005</v>
      </c>
      <c r="AF28" s="32"/>
      <c r="AG28" s="31" t="n">
        <f aca="false">(K28)/(K28+L28)</f>
        <v>0.490049076234853</v>
      </c>
      <c r="AH28" s="31" t="n">
        <f aca="false">X28/(AC28+X28)</f>
        <v>0.878714568234906</v>
      </c>
      <c r="AI28" s="31" t="n">
        <f aca="false">AD28/(AD28+X28)</f>
        <v>0.704931377581442</v>
      </c>
      <c r="AJ28" s="31" t="n">
        <f aca="false">P28/(P28+X28)</f>
        <v>0.412758360936549</v>
      </c>
      <c r="AK28" s="31" t="n">
        <f aca="false">AC28/(AC28+AD28)</f>
        <v>0.0546190147588965</v>
      </c>
      <c r="AL28" s="34" t="n">
        <f aca="false">(K28+L28)/(K28+L28+Y28)</f>
        <v>0.420094908364899</v>
      </c>
      <c r="AM28" s="34" t="n">
        <f aca="false">(K28)/(X28+K28)</f>
        <v>0.0425375841306438</v>
      </c>
      <c r="AN28" s="35" t="n">
        <f aca="false">K28/(M28+K28)</f>
        <v>0.483989035054136</v>
      </c>
      <c r="AO28" s="31" t="n">
        <f aca="false">(K28+L28)/(Y28+X28)</f>
        <v>0.0805753463166279</v>
      </c>
      <c r="AP28" s="31" t="n">
        <f aca="false">P28/(M28+P28)</f>
        <v>0.936864688633021</v>
      </c>
      <c r="AQ28" s="36" t="n">
        <f aca="false">Y28/(Y28+X28)</f>
        <v>0.111227374240602</v>
      </c>
      <c r="AR28" s="37" t="n">
        <f aca="false">(AB28*C28)/1000</f>
        <v>0.00363800329070044</v>
      </c>
    </row>
    <row r="29" s="30" customFormat="true" ht="12.75" hidden="false" customHeight="false" outlineLevel="0" collapsed="false">
      <c r="A29" s="26" t="n">
        <v>134</v>
      </c>
      <c r="B29" s="27" t="n">
        <v>39465</v>
      </c>
      <c r="C29" s="28" t="n">
        <v>0.493380323584876</v>
      </c>
      <c r="D29" s="29" t="s">
        <v>72</v>
      </c>
      <c r="E29" s="30" t="s">
        <v>47</v>
      </c>
      <c r="F29" s="31"/>
      <c r="G29" s="31" t="n">
        <v>43.26</v>
      </c>
      <c r="H29" s="31"/>
      <c r="I29" s="31"/>
      <c r="J29" s="31"/>
      <c r="K29" s="32" t="n">
        <v>0.0122</v>
      </c>
      <c r="L29" s="32" t="n">
        <v>0.018454</v>
      </c>
      <c r="M29" s="32" t="n">
        <v>0.02366</v>
      </c>
      <c r="N29" s="32" t="n">
        <v>0</v>
      </c>
      <c r="O29" s="32" t="n">
        <v>0</v>
      </c>
      <c r="P29" s="32" t="n">
        <v>1.064644</v>
      </c>
      <c r="Q29" s="32" t="n">
        <v>0</v>
      </c>
      <c r="R29" s="32" t="n">
        <v>0.84255</v>
      </c>
      <c r="S29" s="32" t="n">
        <v>0.35455</v>
      </c>
      <c r="T29" s="32" t="n">
        <v>0.6154</v>
      </c>
      <c r="U29" s="32" t="n">
        <v>0</v>
      </c>
      <c r="V29" s="32" t="n">
        <v>0</v>
      </c>
      <c r="W29" s="32" t="n">
        <v>0.035454</v>
      </c>
      <c r="X29" s="32" t="n">
        <v>1.12546354</v>
      </c>
      <c r="Y29" s="32" t="n">
        <v>0.05554</v>
      </c>
      <c r="Z29" s="32" t="n">
        <v>0.014854</v>
      </c>
      <c r="AA29" s="32" t="n">
        <v>0</v>
      </c>
      <c r="AB29" s="32" t="n">
        <f aca="false">SUM(K29:AA29)</f>
        <v>4.16276954</v>
      </c>
      <c r="AC29" s="32" t="n">
        <f aca="false">SUM(K29:O29)</f>
        <v>0.054314</v>
      </c>
      <c r="AD29" s="32" t="n">
        <f aca="false">SUM(P29:W29)</f>
        <v>2.912598</v>
      </c>
      <c r="AE29" s="33" t="n">
        <f aca="false">(C29*K29)/1000</f>
        <v>6.01923994773549E-006</v>
      </c>
      <c r="AF29" s="32"/>
      <c r="AG29" s="31" t="n">
        <f aca="false">(K29)/(K29+L29)</f>
        <v>0.397990474326352</v>
      </c>
      <c r="AH29" s="31" t="n">
        <f aca="false">X29/(AC29+X29)</f>
        <v>0.953962507202841</v>
      </c>
      <c r="AI29" s="31" t="n">
        <f aca="false">AD29/(AD29+X29)</f>
        <v>0.72128618426157</v>
      </c>
      <c r="AJ29" s="31" t="n">
        <f aca="false">P29/(P29+X29)</f>
        <v>0.486114942100058</v>
      </c>
      <c r="AK29" s="31" t="n">
        <f aca="false">AC29/(AC29+AD29)</f>
        <v>0.0183065759955132</v>
      </c>
      <c r="AL29" s="34" t="n">
        <f aca="false">(K29+L29)/(K29+L29+Y29)</f>
        <v>0.355639603684711</v>
      </c>
      <c r="AM29" s="34" t="n">
        <f aca="false">(K29)/(X29+K29)</f>
        <v>0.0107237329588676</v>
      </c>
      <c r="AN29" s="35" t="n">
        <f aca="false">K29/(M29+K29)</f>
        <v>0.34021193530396</v>
      </c>
      <c r="AO29" s="31" t="n">
        <f aca="false">(K29+L29)/(Y29+X29)</f>
        <v>0.0259558917156167</v>
      </c>
      <c r="AP29" s="31" t="n">
        <f aca="false">P29/(M29+P29)</f>
        <v>0.97825975095194</v>
      </c>
      <c r="AQ29" s="36" t="n">
        <f aca="false">Y29/(Y29+X29)</f>
        <v>0.0470278014577332</v>
      </c>
      <c r="AR29" s="37" t="n">
        <f aca="false">(AB29*C29)/1000</f>
        <v>0.00205382858265447</v>
      </c>
    </row>
    <row r="30" s="30" customFormat="true" ht="12.75" hidden="false" customHeight="false" outlineLevel="0" collapsed="false">
      <c r="A30" s="26" t="n">
        <v>142</v>
      </c>
      <c r="B30" s="27" t="n">
        <v>39545</v>
      </c>
      <c r="C30" s="28" t="n">
        <v>7.06038611260178</v>
      </c>
      <c r="D30" s="29" t="s">
        <v>72</v>
      </c>
      <c r="E30" s="30" t="s">
        <v>47</v>
      </c>
      <c r="F30" s="31"/>
      <c r="G30" s="31" t="n">
        <v>45.87</v>
      </c>
      <c r="H30" s="31"/>
      <c r="I30" s="31"/>
      <c r="J30" s="31"/>
      <c r="K30" s="32" t="n">
        <v>0.0122</v>
      </c>
      <c r="L30" s="32" t="n">
        <v>0.0190045</v>
      </c>
      <c r="M30" s="32" t="n">
        <v>0.00854</v>
      </c>
      <c r="N30" s="32" t="n">
        <v>0</v>
      </c>
      <c r="O30" s="32" t="n">
        <v>0</v>
      </c>
      <c r="P30" s="32" t="n">
        <v>1.11455</v>
      </c>
      <c r="Q30" s="32" t="n">
        <v>0</v>
      </c>
      <c r="R30" s="32" t="n">
        <v>0.82854</v>
      </c>
      <c r="S30" s="32" t="n">
        <v>0.4155</v>
      </c>
      <c r="T30" s="32" t="n">
        <v>0.7851</v>
      </c>
      <c r="U30" s="32" t="n">
        <v>0</v>
      </c>
      <c r="V30" s="32" t="n">
        <v>0</v>
      </c>
      <c r="W30" s="32" t="n">
        <v>0</v>
      </c>
      <c r="X30" s="32" t="n">
        <v>1.348484</v>
      </c>
      <c r="Y30" s="32" t="n">
        <v>0.11121</v>
      </c>
      <c r="Z30" s="32" t="n">
        <v>0.2945</v>
      </c>
      <c r="AA30" s="32" t="n">
        <v>0</v>
      </c>
      <c r="AB30" s="32" t="n">
        <f aca="false">SUM(K30:AA30)</f>
        <v>4.9376285</v>
      </c>
      <c r="AC30" s="32" t="n">
        <f aca="false">SUM(K30:O30)</f>
        <v>0.0397445</v>
      </c>
      <c r="AD30" s="32" t="n">
        <f aca="false">SUM(P30:W30)</f>
        <v>3.14369</v>
      </c>
      <c r="AE30" s="33" t="n">
        <f aca="false">(C30*K30)/1000</f>
        <v>8.61367105737417E-005</v>
      </c>
      <c r="AF30" s="32"/>
      <c r="AG30" s="31" t="n">
        <f aca="false">(K30)/(K30+L30)</f>
        <v>0.390969251229791</v>
      </c>
      <c r="AH30" s="31" t="n">
        <f aca="false">X30/(AC30+X30)</f>
        <v>0.971370347172674</v>
      </c>
      <c r="AI30" s="31" t="n">
        <f aca="false">AD30/(AD30+X30)</f>
        <v>0.699814833530491</v>
      </c>
      <c r="AJ30" s="31" t="n">
        <f aca="false">P30/(P30+X30)</f>
        <v>0.452511008780228</v>
      </c>
      <c r="AK30" s="31" t="n">
        <f aca="false">AC30/(AC30+AD30)</f>
        <v>0.0124847864782517</v>
      </c>
      <c r="AL30" s="34" t="n">
        <f aca="false">(K30+L30)/(K30+L30+Y30)</f>
        <v>0.219110413616591</v>
      </c>
      <c r="AM30" s="34" t="n">
        <f aca="false">(K30)/(X30+K30)</f>
        <v>0.00896607882506151</v>
      </c>
      <c r="AN30" s="35" t="n">
        <f aca="false">K30/(M30+K30)</f>
        <v>0.588235294117647</v>
      </c>
      <c r="AO30" s="31" t="n">
        <f aca="false">(K30+L30)/(Y30+X30)</f>
        <v>0.0213774256796287</v>
      </c>
      <c r="AP30" s="31" t="n">
        <f aca="false">P30/(M30+P30)</f>
        <v>0.99239597895093</v>
      </c>
      <c r="AQ30" s="36" t="n">
        <f aca="false">Y30/(Y30+X30)</f>
        <v>0.0761872008790884</v>
      </c>
      <c r="AR30" s="37" t="n">
        <f aca="false">(AB30*C30)/1000</f>
        <v>0.0348615636905867</v>
      </c>
    </row>
    <row r="31" s="30" customFormat="true" ht="12.75" hidden="false" customHeight="false" outlineLevel="0" collapsed="false">
      <c r="A31" s="26" t="n">
        <v>148</v>
      </c>
      <c r="B31" s="27" t="n">
        <v>39570</v>
      </c>
      <c r="C31" s="28" t="n">
        <v>3.38245179627073</v>
      </c>
      <c r="D31" s="29" t="s">
        <v>72</v>
      </c>
      <c r="E31" s="30" t="s">
        <v>51</v>
      </c>
      <c r="F31" s="31"/>
      <c r="G31" s="31" t="n">
        <v>44.85</v>
      </c>
      <c r="H31" s="31"/>
      <c r="I31" s="31"/>
      <c r="J31" s="31"/>
      <c r="K31" s="32" t="n">
        <v>0.364</v>
      </c>
      <c r="L31" s="32" t="n">
        <v>0.594</v>
      </c>
      <c r="M31" s="32" t="n">
        <v>1.065454</v>
      </c>
      <c r="N31" s="32" t="n">
        <v>0</v>
      </c>
      <c r="O31" s="32" t="n">
        <v>0</v>
      </c>
      <c r="P31" s="32" t="n">
        <v>16.326</v>
      </c>
      <c r="Q31" s="32" t="n">
        <v>0</v>
      </c>
      <c r="R31" s="32" t="n">
        <v>12.47485</v>
      </c>
      <c r="S31" s="32" t="n">
        <v>5.318585</v>
      </c>
      <c r="T31" s="32" t="n">
        <v>13.64</v>
      </c>
      <c r="U31" s="32" t="n">
        <v>0</v>
      </c>
      <c r="V31" s="32" t="n">
        <v>0</v>
      </c>
      <c r="W31" s="32" t="n">
        <v>0.11</v>
      </c>
      <c r="X31" s="32" t="n">
        <v>17.264</v>
      </c>
      <c r="Y31" s="32" t="n">
        <v>0.77</v>
      </c>
      <c r="Z31" s="32" t="n">
        <v>1.8155</v>
      </c>
      <c r="AA31" s="32" t="n">
        <v>0.22</v>
      </c>
      <c r="AB31" s="32" t="n">
        <f aca="false">SUM(K31:AA31)</f>
        <v>69.962389</v>
      </c>
      <c r="AC31" s="32" t="n">
        <f aca="false">SUM(K31:O31)</f>
        <v>2.023454</v>
      </c>
      <c r="AD31" s="32" t="n">
        <f aca="false">SUM(P31:W31)</f>
        <v>47.869435</v>
      </c>
      <c r="AE31" s="33" t="n">
        <f aca="false">(C31*K31)/1000</f>
        <v>0.00123121245384255</v>
      </c>
      <c r="AF31" s="32"/>
      <c r="AG31" s="31" t="n">
        <f aca="false">(K31)/(K31+L31)</f>
        <v>0.379958246346555</v>
      </c>
      <c r="AH31" s="31" t="n">
        <f aca="false">X31/(AC31+X31)</f>
        <v>0.895089626655752</v>
      </c>
      <c r="AI31" s="31" t="n">
        <f aca="false">AD31/(AD31+X31)</f>
        <v>0.734944118945976</v>
      </c>
      <c r="AJ31" s="31" t="n">
        <f aca="false">P31/(P31+X31)</f>
        <v>0.486037511164037</v>
      </c>
      <c r="AK31" s="31" t="n">
        <f aca="false">AC31/(AC31+AD31)</f>
        <v>0.0405559597881774</v>
      </c>
      <c r="AL31" s="34" t="n">
        <f aca="false">(K31+L31)/(K31+L31+Y31)</f>
        <v>0.554398148148148</v>
      </c>
      <c r="AM31" s="34" t="n">
        <f aca="false">(K31)/(X31+K31)</f>
        <v>0.0206489675516224</v>
      </c>
      <c r="AN31" s="35" t="n">
        <f aca="false">K31/(M31+K31)</f>
        <v>0.254642681751214</v>
      </c>
      <c r="AO31" s="31" t="n">
        <f aca="false">(K31+L31)/(Y31+X31)</f>
        <v>0.0531218808916491</v>
      </c>
      <c r="AP31" s="31" t="n">
        <f aca="false">P31/(M31+P31)</f>
        <v>0.938736922168785</v>
      </c>
      <c r="AQ31" s="36" t="n">
        <f aca="false">Y31/(Y31+X31)</f>
        <v>0.0426971276477764</v>
      </c>
      <c r="AR31" s="37" t="n">
        <f aca="false">(AB31*C31)/1000</f>
        <v>0.236644408344442</v>
      </c>
    </row>
    <row r="32" customFormat="false" ht="15" hidden="false" customHeight="false" outlineLevel="0" collapsed="false">
      <c r="A32" s="26" t="n">
        <v>152</v>
      </c>
      <c r="B32" s="27" t="n">
        <v>39584</v>
      </c>
      <c r="C32" s="28" t="n">
        <v>0.345775482077364</v>
      </c>
      <c r="D32" s="29" t="s">
        <v>72</v>
      </c>
      <c r="E32" s="30" t="s">
        <v>51</v>
      </c>
      <c r="F32" s="31"/>
      <c r="G32" s="38" t="n">
        <v>44.65</v>
      </c>
      <c r="H32" s="31"/>
      <c r="I32" s="31"/>
      <c r="J32" s="31"/>
      <c r="K32" s="32" t="n">
        <v>0.13845</v>
      </c>
      <c r="L32" s="32" t="n">
        <v>0.261554</v>
      </c>
      <c r="M32" s="32" t="n">
        <v>0.5454</v>
      </c>
      <c r="N32" s="32" t="n">
        <v>0.071515</v>
      </c>
      <c r="O32" s="32" t="n">
        <v>0</v>
      </c>
      <c r="P32" s="32" t="n">
        <v>8.264</v>
      </c>
      <c r="Q32" s="32" t="n">
        <v>0.9494</v>
      </c>
      <c r="R32" s="32" t="n">
        <v>5.385458</v>
      </c>
      <c r="S32" s="32" t="n">
        <v>3.285</v>
      </c>
      <c r="T32" s="32" t="n">
        <v>4.69</v>
      </c>
      <c r="U32" s="32" t="n">
        <v>0.06603</v>
      </c>
      <c r="V32" s="32" t="n">
        <v>0.031</v>
      </c>
      <c r="W32" s="32" t="n">
        <v>0.01224</v>
      </c>
      <c r="X32" s="32" t="n">
        <v>7.236</v>
      </c>
      <c r="Y32" s="32" t="n">
        <v>0.3068</v>
      </c>
      <c r="Z32" s="32" t="n">
        <v>0.4854548</v>
      </c>
      <c r="AA32" s="32" t="n">
        <v>0</v>
      </c>
      <c r="AB32" s="32" t="n">
        <f aca="false">SUM(K32:AA32)</f>
        <v>31.7283018</v>
      </c>
      <c r="AC32" s="32" t="n">
        <f aca="false">SUM(K32:O32)</f>
        <v>1.016919</v>
      </c>
      <c r="AD32" s="32" t="n">
        <f aca="false">SUM(P32:W32)</f>
        <v>22.683128</v>
      </c>
      <c r="AE32" s="33" t="n">
        <f aca="false">(C32*K32)/1000</f>
        <v>4.78726154936111E-005</v>
      </c>
      <c r="AF32" s="32"/>
      <c r="AG32" s="31" t="n">
        <f aca="false">(K32)/(K32+L32)</f>
        <v>0.346121538784612</v>
      </c>
      <c r="AH32" s="31" t="n">
        <f aca="false">X32/(AC32+X32)</f>
        <v>0.876780688141977</v>
      </c>
      <c r="AI32" s="31" t="n">
        <f aca="false">AD32/(AD32+X32)</f>
        <v>0.758148031587017</v>
      </c>
      <c r="AJ32" s="31" t="n">
        <f aca="false">P32/(P32+X32)</f>
        <v>0.533161290322581</v>
      </c>
      <c r="AK32" s="31" t="n">
        <f aca="false">AC32/(AC32+AD32)</f>
        <v>0.0429078895919489</v>
      </c>
      <c r="AL32" s="34" t="n">
        <f aca="false">(K32+L32)/(K32+L32+Y32)</f>
        <v>0.565933412940504</v>
      </c>
      <c r="AM32" s="34" t="n">
        <f aca="false">(K32)/(X32+K32)</f>
        <v>0.0187742814718386</v>
      </c>
      <c r="AN32" s="35" t="n">
        <f aca="false">K32/(M32+K32)</f>
        <v>0.202456679096293</v>
      </c>
      <c r="AO32" s="31" t="n">
        <f aca="false">(K32+L32)/(Y32+X32)</f>
        <v>0.0530312350851143</v>
      </c>
      <c r="AP32" s="31" t="n">
        <f aca="false">P32/(M32+P32)</f>
        <v>0.938088859627216</v>
      </c>
      <c r="AQ32" s="36" t="n">
        <f aca="false">Y32/(Y32+X32)</f>
        <v>0.040674550564777</v>
      </c>
      <c r="AR32" s="37" t="n">
        <f aca="false">(AB32*C32)/1000</f>
        <v>0.0109708688503911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5" hidden="false" customHeight="false" outlineLevel="0" collapsed="false">
      <c r="A33" s="26" t="n">
        <v>168</v>
      </c>
      <c r="B33" s="27" t="n">
        <v>39661</v>
      </c>
      <c r="C33" s="28" t="n">
        <v>6.36423889360699</v>
      </c>
      <c r="D33" s="29" t="s">
        <v>72</v>
      </c>
      <c r="E33" s="30" t="s">
        <v>51</v>
      </c>
      <c r="F33" s="31"/>
      <c r="G33" s="31" t="n">
        <v>40.56</v>
      </c>
      <c r="H33" s="31"/>
      <c r="I33" s="31"/>
      <c r="J33" s="31"/>
      <c r="K33" s="32" t="n">
        <v>0.7545</v>
      </c>
      <c r="L33" s="32" t="n">
        <v>0.845</v>
      </c>
      <c r="M33" s="32" t="n">
        <v>1.2</v>
      </c>
      <c r="N33" s="32" t="n">
        <v>0.945</v>
      </c>
      <c r="O33" s="32" t="n">
        <v>0</v>
      </c>
      <c r="P33" s="32" t="n">
        <v>26.3</v>
      </c>
      <c r="Q33" s="32" t="n">
        <v>2.045</v>
      </c>
      <c r="R33" s="32" t="n">
        <v>8.351</v>
      </c>
      <c r="S33" s="32" t="n">
        <v>8.3</v>
      </c>
      <c r="T33" s="32" t="n">
        <v>11</v>
      </c>
      <c r="U33" s="32" t="n">
        <v>0</v>
      </c>
      <c r="V33" s="32" t="n">
        <v>0</v>
      </c>
      <c r="W33" s="32" t="n">
        <v>0</v>
      </c>
      <c r="X33" s="32" t="n">
        <v>25.45</v>
      </c>
      <c r="Y33" s="32" t="n">
        <v>0.22</v>
      </c>
      <c r="Z33" s="32" t="n">
        <v>3.94</v>
      </c>
      <c r="AA33" s="32" t="n">
        <v>0</v>
      </c>
      <c r="AB33" s="32" t="n">
        <f aca="false">SUM(K33:AA33)</f>
        <v>89.3505</v>
      </c>
      <c r="AC33" s="32" t="n">
        <f aca="false">SUM(K33:O33)</f>
        <v>3.7445</v>
      </c>
      <c r="AD33" s="32" t="n">
        <f aca="false">SUM(P33:W33)</f>
        <v>55.996</v>
      </c>
      <c r="AE33" s="33" t="n">
        <f aca="false">(C33*K33)/1000</f>
        <v>0.00480181824522647</v>
      </c>
      <c r="AF33" s="32"/>
      <c r="AG33" s="31" t="n">
        <f aca="false">(K33)/(K33+L33)</f>
        <v>0.471709909346671</v>
      </c>
      <c r="AH33" s="31" t="n">
        <f aca="false">X33/(AC33+X33)</f>
        <v>0.871739539981846</v>
      </c>
      <c r="AI33" s="31" t="n">
        <f aca="false">AD33/(AD33+X33)</f>
        <v>0.687523021388405</v>
      </c>
      <c r="AJ33" s="31" t="n">
        <f aca="false">P33/(P33+X33)</f>
        <v>0.508212560386473</v>
      </c>
      <c r="AK33" s="31" t="n">
        <f aca="false">AC33/(AC33+AD33)</f>
        <v>0.06267942183276</v>
      </c>
      <c r="AL33" s="34" t="n">
        <f aca="false">(K33+L33)/(K33+L33+Y33)</f>
        <v>0.879087661445452</v>
      </c>
      <c r="AM33" s="34" t="n">
        <f aca="false">(K33)/(X33+K33)</f>
        <v>0.0287927646014997</v>
      </c>
      <c r="AN33" s="35" t="n">
        <f aca="false">K33/(M33+K33)</f>
        <v>0.386032233307751</v>
      </c>
      <c r="AO33" s="31" t="n">
        <f aca="false">(K33+L33)/(Y33+X33)</f>
        <v>0.0623100895987534</v>
      </c>
      <c r="AP33" s="31" t="n">
        <f aca="false">P33/(M33+P33)</f>
        <v>0.956363636363636</v>
      </c>
      <c r="AQ33" s="36" t="n">
        <f aca="false">Y33/(Y33+X33)</f>
        <v>0.00857031554343592</v>
      </c>
      <c r="AR33" s="37" t="n">
        <f aca="false">(AB33*C33)/1000</f>
        <v>0.568647927263231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5" hidden="false" customHeight="false" outlineLevel="0" collapsed="false">
      <c r="A34" s="26" t="n">
        <v>170</v>
      </c>
      <c r="B34" s="27" t="n">
        <v>39683</v>
      </c>
      <c r="C34" s="28" t="n">
        <v>5.11469419688291</v>
      </c>
      <c r="D34" s="29" t="s">
        <v>72</v>
      </c>
      <c r="E34" s="30" t="s">
        <v>51</v>
      </c>
      <c r="F34" s="31"/>
      <c r="G34" s="31" t="n">
        <v>29.85</v>
      </c>
      <c r="H34" s="31"/>
      <c r="I34" s="31"/>
      <c r="J34" s="31"/>
      <c r="K34" s="32" t="n">
        <v>0.512</v>
      </c>
      <c r="L34" s="32" t="n">
        <v>0.4536</v>
      </c>
      <c r="M34" s="32" t="n">
        <v>0.34</v>
      </c>
      <c r="N34" s="32" t="n">
        <v>0</v>
      </c>
      <c r="O34" s="32" t="n">
        <v>0</v>
      </c>
      <c r="P34" s="32" t="n">
        <v>19.521</v>
      </c>
      <c r="Q34" s="32" t="n">
        <v>0.9545</v>
      </c>
      <c r="R34" s="32" t="n">
        <v>6.777</v>
      </c>
      <c r="S34" s="32" t="n">
        <v>4.84</v>
      </c>
      <c r="T34" s="32" t="n">
        <v>8.485</v>
      </c>
      <c r="U34" s="32" t="n">
        <v>0</v>
      </c>
      <c r="V34" s="32" t="n">
        <v>0</v>
      </c>
      <c r="W34" s="32" t="n">
        <v>0</v>
      </c>
      <c r="X34" s="32" t="n">
        <v>31.215</v>
      </c>
      <c r="Y34" s="32" t="n">
        <v>0.245</v>
      </c>
      <c r="Z34" s="32" t="n">
        <v>0.81556</v>
      </c>
      <c r="AA34" s="30" t="n">
        <v>0</v>
      </c>
      <c r="AB34" s="32" t="n">
        <f aca="false">SUM(K34:AA34)</f>
        <v>74.15866</v>
      </c>
      <c r="AC34" s="32" t="n">
        <f aca="false">SUM(K34:O34)</f>
        <v>1.3056</v>
      </c>
      <c r="AD34" s="32" t="n">
        <f aca="false">SUM(P34:W34)</f>
        <v>40.5775</v>
      </c>
      <c r="AE34" s="33" t="n">
        <f aca="false">(C34*K34)/1000</f>
        <v>0.00261872342880405</v>
      </c>
      <c r="AF34" s="32"/>
      <c r="AG34" s="31" t="n">
        <f aca="false">(K34)/(K34+L34)</f>
        <v>0.530240265120133</v>
      </c>
      <c r="AH34" s="31" t="n">
        <f aca="false">X34/(AC34+X34)</f>
        <v>0.959853139240973</v>
      </c>
      <c r="AI34" s="31" t="n">
        <f aca="false">AD34/(AD34+X34)</f>
        <v>0.56520527910297</v>
      </c>
      <c r="AJ34" s="31" t="n">
        <f aca="false">P34/(P34+X34)</f>
        <v>0.384756385998108</v>
      </c>
      <c r="AK34" s="31" t="n">
        <f aca="false">AC34/(AC34+AD34)</f>
        <v>0.031172477681929</v>
      </c>
      <c r="AL34" s="34" t="n">
        <f aca="false">(K34+L34)/(K34+L34+Y34)</f>
        <v>0.797621014373038</v>
      </c>
      <c r="AM34" s="34" t="n">
        <f aca="false">(K34)/(X34+K34)</f>
        <v>0.0161376745358843</v>
      </c>
      <c r="AN34" s="35" t="n">
        <f aca="false">K34/(M34+K34)</f>
        <v>0.60093896713615</v>
      </c>
      <c r="AO34" s="31" t="n">
        <f aca="false">(K34+L34)/(Y34+X34)</f>
        <v>0.0306929434202161</v>
      </c>
      <c r="AP34" s="31" t="n">
        <f aca="false">P34/(M34+P34)</f>
        <v>0.982881023110619</v>
      </c>
      <c r="AQ34" s="36" t="n">
        <f aca="false">Y34/(Y34+X34)</f>
        <v>0.00778766687857597</v>
      </c>
      <c r="AR34" s="37" t="n">
        <f aca="false">(AB34*C34)/1000</f>
        <v>0.379298867950613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5" hidden="false" customHeight="false" outlineLevel="0" collapsed="false">
      <c r="A35" s="26" t="n">
        <v>184</v>
      </c>
      <c r="B35" s="39" t="n">
        <v>39798</v>
      </c>
      <c r="C35" s="28" t="n">
        <v>7.86301369863014</v>
      </c>
      <c r="D35" s="29" t="s">
        <v>72</v>
      </c>
      <c r="E35" s="30" t="s">
        <v>47</v>
      </c>
      <c r="F35" s="31" t="n">
        <v>0.11</v>
      </c>
      <c r="G35" s="31" t="n">
        <v>33</v>
      </c>
      <c r="H35" s="31" t="n">
        <v>0.333333333333333</v>
      </c>
      <c r="I35" s="31" t="n">
        <v>127.132926666667</v>
      </c>
      <c r="J35" s="31" t="n">
        <v>158.799206666667</v>
      </c>
      <c r="K35" s="32" t="n">
        <v>1.66351515740336</v>
      </c>
      <c r="L35" s="32" t="n">
        <v>2.0839907911092</v>
      </c>
      <c r="M35" s="32" t="n">
        <v>1.49134890431852</v>
      </c>
      <c r="N35" s="32" t="n">
        <v>7.41740883664277</v>
      </c>
      <c r="O35" s="32" t="n">
        <v>0</v>
      </c>
      <c r="P35" s="32" t="n">
        <v>9.66170125787665</v>
      </c>
      <c r="Q35" s="32" t="n">
        <v>0</v>
      </c>
      <c r="R35" s="32" t="n">
        <v>7.89667825318324</v>
      </c>
      <c r="S35" s="32" t="n">
        <v>8.38627964630537</v>
      </c>
      <c r="T35" s="32" t="n">
        <v>5.91942338352165</v>
      </c>
      <c r="U35" s="32" t="n">
        <v>0</v>
      </c>
      <c r="V35" s="32" t="n">
        <v>0</v>
      </c>
      <c r="W35" s="32" t="n">
        <v>0</v>
      </c>
      <c r="X35" s="32" t="n">
        <v>22.306671918434</v>
      </c>
      <c r="Y35" s="32" t="n">
        <v>0.21</v>
      </c>
      <c r="Z35" s="32" t="n">
        <v>1.1485407278612</v>
      </c>
      <c r="AA35" s="32" t="n">
        <v>0</v>
      </c>
      <c r="AB35" s="32" t="n">
        <f aca="false">SUM(K35:AA35)</f>
        <v>68.185558876656</v>
      </c>
      <c r="AC35" s="32" t="n">
        <f aca="false">SUM(K35:O35)</f>
        <v>12.6562636894739</v>
      </c>
      <c r="AD35" s="32" t="n">
        <f aca="false">SUM(P35:W35)</f>
        <v>31.8640825408869</v>
      </c>
      <c r="AE35" s="33" t="n">
        <f aca="false">(C35*K35)/1000</f>
        <v>0.0130802424705415</v>
      </c>
      <c r="AF35" s="32"/>
      <c r="AG35" s="31" t="n">
        <f aca="false">(K35)/(K35+L35)</f>
        <v>0.443899270677244</v>
      </c>
      <c r="AH35" s="31" t="n">
        <f aca="false">X35/(AC35+X35)</f>
        <v>0.638009123964657</v>
      </c>
      <c r="AI35" s="31" t="n">
        <f aca="false">AD35/(AD35+X35)</f>
        <v>0.58821559453847</v>
      </c>
      <c r="AJ35" s="31" t="n">
        <f aca="false">P35/(P35+X35)</f>
        <v>0.302226866678227</v>
      </c>
      <c r="AK35" s="31" t="n">
        <f aca="false">AC35/(AC35+AD35)</f>
        <v>0.284280441665633</v>
      </c>
      <c r="AL35" s="34"/>
      <c r="AM35" s="34" t="n">
        <f aca="false">(K35)/(X35+K35)</f>
        <v>0.0693993397773783</v>
      </c>
      <c r="AN35" s="35" t="n">
        <f aca="false">K35/(M35+K35)</f>
        <v>0.527285843338504</v>
      </c>
      <c r="AO35" s="31" t="n">
        <f aca="false">(K35+L35)/(Y35+X35)</f>
        <v>0.166432497754899</v>
      </c>
      <c r="AP35" s="31" t="n">
        <f aca="false">P35/(M35+P35)</f>
        <v>0.866283314193847</v>
      </c>
      <c r="AQ35" s="36"/>
      <c r="AR35" s="37" t="n">
        <f aca="false">(AB35*C35)/1000</f>
        <v>0.536143983495898</v>
      </c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5" hidden="false" customHeight="false" outlineLevel="0" collapsed="false">
      <c r="A36" s="26" t="n">
        <v>199</v>
      </c>
      <c r="B36" s="39" t="n">
        <v>39913</v>
      </c>
      <c r="C36" s="28" t="n">
        <v>1.86301369863014</v>
      </c>
      <c r="D36" s="29" t="s">
        <v>72</v>
      </c>
      <c r="E36" s="30" t="s">
        <v>51</v>
      </c>
      <c r="F36" s="31" t="n">
        <v>0.091</v>
      </c>
      <c r="G36" s="31" t="n">
        <v>33</v>
      </c>
      <c r="H36" s="31" t="n">
        <v>0.275757575757576</v>
      </c>
      <c r="I36" s="31" t="n">
        <v>114.396691415179</v>
      </c>
      <c r="J36" s="31" t="n">
        <v>138.754801348018</v>
      </c>
      <c r="K36" s="32" t="n">
        <v>0.48</v>
      </c>
      <c r="L36" s="32" t="n">
        <v>0.7451</v>
      </c>
      <c r="M36" s="32" t="n">
        <v>0</v>
      </c>
      <c r="N36" s="32" t="n">
        <v>0</v>
      </c>
      <c r="O36" s="32" t="n">
        <v>0</v>
      </c>
      <c r="P36" s="32" t="n">
        <v>2.04365164584065</v>
      </c>
      <c r="Q36" s="32" t="n">
        <v>1.31063182948287</v>
      </c>
      <c r="R36" s="32" t="n">
        <v>1.27706863788539</v>
      </c>
      <c r="S36" s="32" t="n">
        <v>1.91705995080888</v>
      </c>
      <c r="T36" s="32" t="n">
        <v>1.35343537133377</v>
      </c>
      <c r="U36" s="32" t="n">
        <v>0</v>
      </c>
      <c r="V36" s="32" t="n">
        <v>0</v>
      </c>
      <c r="W36" s="32" t="n">
        <v>0.50018103312728</v>
      </c>
      <c r="X36" s="32" t="n">
        <v>3.91942732040575</v>
      </c>
      <c r="Y36" s="32" t="n">
        <v>0.608609527129505</v>
      </c>
      <c r="Z36" s="32" t="n">
        <v>0.39600486132031</v>
      </c>
      <c r="AA36" s="32" t="n">
        <v>3.21667601440568</v>
      </c>
      <c r="AB36" s="32" t="n">
        <f aca="false">SUM(K36:AA36)</f>
        <v>17.7678461917401</v>
      </c>
      <c r="AC36" s="32" t="n">
        <f aca="false">SUM(K36:O36)</f>
        <v>1.2251</v>
      </c>
      <c r="AD36" s="32" t="n">
        <f aca="false">SUM(P36:W36)</f>
        <v>8.40202846847884</v>
      </c>
      <c r="AE36" s="33" t="n">
        <f aca="false">(C36*K36)/1000</f>
        <v>0.000894246575342467</v>
      </c>
      <c r="AF36" s="32"/>
      <c r="AG36" s="31" t="n">
        <f aca="false">(K36)/(K36+L36)</f>
        <v>0.391804750632601</v>
      </c>
      <c r="AH36" s="31" t="n">
        <f aca="false">X36/(AC36+X36)</f>
        <v>0.76186344756288</v>
      </c>
      <c r="AI36" s="31" t="n">
        <f aca="false">AD36/(AD36+X36)</f>
        <v>0.681902253470606</v>
      </c>
      <c r="AJ36" s="31" t="n">
        <f aca="false">P36/(P36+X36)</f>
        <v>0.342717521838735</v>
      </c>
      <c r="AK36" s="31" t="n">
        <f aca="false">AC36/(AC36+AD36)</f>
        <v>0.12725497577094</v>
      </c>
      <c r="AL36" s="34" t="n">
        <f aca="false">(K36+L36)/(K36+L36+Y36)</f>
        <v>0.66809927192655</v>
      </c>
      <c r="AM36" s="34" t="n">
        <f aca="false">(K36)/(X36+K36)</f>
        <v>0.109105109606796</v>
      </c>
      <c r="AN36" s="35"/>
      <c r="AO36" s="31" t="n">
        <f aca="false">(K36+L36)/(Y36+X36)</f>
        <v>0.270558752335873</v>
      </c>
      <c r="AP36" s="31" t="n">
        <f aca="false">P36/(M36+P36)</f>
        <v>1</v>
      </c>
      <c r="AQ36" s="36" t="n">
        <f aca="false">Y36/(Y36+X36)</f>
        <v>0.134409137474398</v>
      </c>
      <c r="AR36" s="37" t="n">
        <f aca="false">(AB36*C36)/1000</f>
        <v>0.0331017408503651</v>
      </c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5" hidden="false" customHeight="false" outlineLevel="0" collapsed="false">
      <c r="A37" s="26" t="n">
        <v>219</v>
      </c>
      <c r="B37" s="39" t="n">
        <v>40108</v>
      </c>
      <c r="C37" s="28" t="n">
        <v>6.24657534246575</v>
      </c>
      <c r="D37" s="29" t="s">
        <v>72</v>
      </c>
      <c r="E37" s="30" t="s">
        <v>47</v>
      </c>
      <c r="F37" s="31" t="n">
        <v>0.09631</v>
      </c>
      <c r="G37" s="31" t="n">
        <v>25.09</v>
      </c>
      <c r="H37" s="31" t="n">
        <v>0.383858110801116</v>
      </c>
      <c r="I37" s="31" t="n">
        <v>126.195095</v>
      </c>
      <c r="J37" s="31" t="n">
        <v>110.703676666667</v>
      </c>
      <c r="K37" s="32" t="n">
        <v>1.5</v>
      </c>
      <c r="L37" s="32" t="n">
        <v>1.2</v>
      </c>
      <c r="M37" s="32" t="n">
        <v>1.81149054574858</v>
      </c>
      <c r="N37" s="32" t="n">
        <v>0</v>
      </c>
      <c r="O37" s="32" t="n">
        <v>0</v>
      </c>
      <c r="P37" s="32" t="n">
        <v>32.6581314718705</v>
      </c>
      <c r="Q37" s="32" t="n">
        <v>0</v>
      </c>
      <c r="R37" s="32" t="n">
        <v>10.451851467045</v>
      </c>
      <c r="S37" s="32" t="n">
        <v>24.3970640230033</v>
      </c>
      <c r="T37" s="32" t="n">
        <v>11.2158472603896</v>
      </c>
      <c r="U37" s="32" t="n">
        <v>0</v>
      </c>
      <c r="V37" s="32" t="n">
        <v>0</v>
      </c>
      <c r="W37" s="32" t="n">
        <v>0</v>
      </c>
      <c r="X37" s="32" t="n">
        <v>33.9322330097382</v>
      </c>
      <c r="Y37" s="32" t="n">
        <v>0.215</v>
      </c>
      <c r="Z37" s="32" t="n">
        <v>3.17863925909606</v>
      </c>
      <c r="AA37" s="32" t="n">
        <v>0</v>
      </c>
      <c r="AB37" s="32" t="n">
        <f aca="false">SUM(K37:AA37)</f>
        <v>120.560257036891</v>
      </c>
      <c r="AC37" s="32" t="n">
        <f aca="false">SUM(K37:O37)</f>
        <v>4.51149054574858</v>
      </c>
      <c r="AD37" s="32" t="n">
        <f aca="false">SUM(P37:W37)</f>
        <v>78.7228942223084</v>
      </c>
      <c r="AE37" s="33" t="n">
        <f aca="false">(C37*K37)/1000</f>
        <v>0.00936986301369863</v>
      </c>
      <c r="AF37" s="32"/>
      <c r="AG37" s="34" t="n">
        <f aca="false">(K37)/(K37+L37)</f>
        <v>0.555555555555555</v>
      </c>
      <c r="AH37" s="31" t="n">
        <f aca="false">X37/(AC37+X37)</f>
        <v>0.88264688930985</v>
      </c>
      <c r="AI37" s="31" t="n">
        <f aca="false">AD37/(AD37+X37)</f>
        <v>0.698795484560195</v>
      </c>
      <c r="AJ37" s="31" t="n">
        <f aca="false">P37/(P37+X37)</f>
        <v>0.490433289051755</v>
      </c>
      <c r="AK37" s="31" t="n">
        <f aca="false">AC37/(AC37+AD37)</f>
        <v>0.0542022453619428</v>
      </c>
      <c r="AL37" s="34"/>
      <c r="AM37" s="34" t="n">
        <f aca="false">(K37)/(X37+K37)</f>
        <v>0.0423343343781844</v>
      </c>
      <c r="AN37" s="35" t="n">
        <f aca="false">K37/(M37+K37)</f>
        <v>0.452968226627057</v>
      </c>
      <c r="AO37" s="31" t="n">
        <f aca="false">(K37+L37)/(Y37+X37)</f>
        <v>0.0790693641042601</v>
      </c>
      <c r="AP37" s="31" t="n">
        <f aca="false">P37/(M37+P37)</f>
        <v>0.947446753410216</v>
      </c>
      <c r="AQ37" s="36"/>
      <c r="AR37" s="37" t="n">
        <f aca="false">(AB37*C37)/1000</f>
        <v>0.753088728887978</v>
      </c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5" hidden="false" customHeight="false" outlineLevel="0" collapsed="false">
      <c r="A38" s="26" t="n">
        <v>245</v>
      </c>
      <c r="B38" s="39" t="n">
        <v>40351</v>
      </c>
      <c r="C38" s="28" t="n">
        <v>1.34246575342466</v>
      </c>
      <c r="D38" s="29" t="s">
        <v>72</v>
      </c>
      <c r="E38" s="30" t="s">
        <v>51</v>
      </c>
      <c r="F38" s="31" t="n">
        <v>0.0349</v>
      </c>
      <c r="G38" s="31" t="n">
        <v>68.06</v>
      </c>
      <c r="H38" s="31" t="n">
        <v>0.051278283867176</v>
      </c>
      <c r="I38" s="31" t="n">
        <v>89.0184004435714</v>
      </c>
      <c r="J38" s="31" t="n">
        <v>87.3020882738036</v>
      </c>
      <c r="K38" s="32" t="n">
        <v>0.0174651905815287</v>
      </c>
      <c r="L38" s="32" t="n">
        <v>0.03454</v>
      </c>
      <c r="M38" s="32" t="n">
        <v>0.021634289079954</v>
      </c>
      <c r="N38" s="32" t="n">
        <v>0</v>
      </c>
      <c r="O38" s="32" t="n">
        <v>0</v>
      </c>
      <c r="P38" s="32" t="n">
        <v>0.36779706614328</v>
      </c>
      <c r="Q38" s="32" t="n">
        <v>0</v>
      </c>
      <c r="R38" s="32" t="n">
        <v>0</v>
      </c>
      <c r="S38" s="32" t="n">
        <v>0.235483016750657</v>
      </c>
      <c r="T38" s="32" t="n">
        <v>2</v>
      </c>
      <c r="U38" s="32" t="n">
        <v>0</v>
      </c>
      <c r="V38" s="32" t="n">
        <v>0.009251</v>
      </c>
      <c r="W38" s="32" t="n">
        <v>0</v>
      </c>
      <c r="X38" s="32" t="n">
        <v>0.274642468108201</v>
      </c>
      <c r="Y38" s="32" t="n">
        <v>0.325</v>
      </c>
      <c r="Z38" s="32" t="n">
        <v>0</v>
      </c>
      <c r="AA38" s="32" t="n">
        <v>0</v>
      </c>
      <c r="AB38" s="32" t="n">
        <v>2.95156203066362</v>
      </c>
      <c r="AC38" s="32" t="n">
        <v>0.0736394796614827</v>
      </c>
      <c r="AD38" s="32" t="n">
        <v>2.60328008289394</v>
      </c>
      <c r="AE38" s="33" t="n">
        <f aca="false">(C38*K38)/1000</f>
        <v>2.34464202327372E-005</v>
      </c>
      <c r="AF38" s="32"/>
      <c r="AG38" s="31" t="n">
        <v>0.335835526920115</v>
      </c>
      <c r="AH38" s="31" t="n">
        <v>0.788563604478921</v>
      </c>
      <c r="AI38" s="31" t="n">
        <v>0.904569194187465</v>
      </c>
      <c r="AJ38" s="31" t="n">
        <v>0.572500673657651</v>
      </c>
      <c r="AK38" s="31" t="n">
        <v>0.0275090371378905</v>
      </c>
      <c r="AL38" s="34"/>
      <c r="AM38" s="34" t="n">
        <v>0.0597902521962967</v>
      </c>
      <c r="AN38" s="35" t="n">
        <v>0.446686010472253</v>
      </c>
      <c r="AO38" s="31" t="n">
        <v>0.189355968651724</v>
      </c>
      <c r="AP38" s="31" t="n">
        <v>0.944446463311737</v>
      </c>
      <c r="AQ38" s="36"/>
      <c r="AR38" s="37" t="n">
        <f aca="false">(AB38*C38)/1000</f>
        <v>0.00396237094527446</v>
      </c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5" hidden="false" customHeight="false" outlineLevel="0" collapsed="false">
      <c r="A39" s="26" t="n">
        <v>290</v>
      </c>
      <c r="B39" s="39" t="n">
        <v>40586</v>
      </c>
      <c r="C39" s="28" t="n">
        <v>7.53424657534247</v>
      </c>
      <c r="D39" s="29" t="s">
        <v>72</v>
      </c>
      <c r="E39" s="30" t="s">
        <v>47</v>
      </c>
      <c r="F39" s="31" t="n">
        <v>1.28813062182245</v>
      </c>
      <c r="G39" s="31" t="n">
        <v>75.9</v>
      </c>
      <c r="H39" s="31" t="n">
        <v>1.69714179423247</v>
      </c>
      <c r="I39" s="31" t="n">
        <v>81.5228943821283</v>
      </c>
      <c r="J39" s="31" t="n">
        <v>78.1170042500565</v>
      </c>
      <c r="K39" s="32" t="n">
        <v>0.87</v>
      </c>
      <c r="L39" s="32" t="n">
        <v>1.3843880457329</v>
      </c>
      <c r="M39" s="32" t="n">
        <v>1.2</v>
      </c>
      <c r="N39" s="32" t="n">
        <v>2.6</v>
      </c>
      <c r="O39" s="32" t="n">
        <v>0</v>
      </c>
      <c r="P39" s="32" t="n">
        <v>41.0454018504343</v>
      </c>
      <c r="Q39" s="32" t="n">
        <v>0</v>
      </c>
      <c r="R39" s="32" t="n">
        <v>8.83050615256453</v>
      </c>
      <c r="S39" s="32" t="n">
        <v>9.45134750761549</v>
      </c>
      <c r="T39" s="32" t="n">
        <v>16.7104287201495</v>
      </c>
      <c r="U39" s="32" t="n">
        <v>0</v>
      </c>
      <c r="V39" s="32" t="n">
        <v>0</v>
      </c>
      <c r="W39" s="32" t="n">
        <v>0</v>
      </c>
      <c r="X39" s="32" t="n">
        <v>101.464573442016</v>
      </c>
      <c r="Y39" s="32" t="n">
        <v>0.18</v>
      </c>
      <c r="Z39" s="32" t="n">
        <v>26.3724017906589</v>
      </c>
      <c r="AA39" s="32" t="n">
        <v>0</v>
      </c>
      <c r="AB39" s="32" t="n">
        <f aca="false">SUM(K39:AA39)</f>
        <v>210.109047509172</v>
      </c>
      <c r="AC39" s="32" t="n">
        <f aca="false">SUM(K39:O39)</f>
        <v>6.0543880457329</v>
      </c>
      <c r="AD39" s="32" t="n">
        <f aca="false">SUM(P39:W39)</f>
        <v>76.0376842307638</v>
      </c>
      <c r="AE39" s="33" t="n">
        <f aca="false">(C39*K39)/1000</f>
        <v>0.00655479452054795</v>
      </c>
      <c r="AF39" s="32"/>
      <c r="AG39" s="31" t="n">
        <f aca="false">(K39)/(K39+L39)</f>
        <v>0.38591404068467</v>
      </c>
      <c r="AH39" s="31" t="n">
        <f aca="false">X39/(AC39+X39)</f>
        <v>0.943690043486676</v>
      </c>
      <c r="AI39" s="31"/>
      <c r="AJ39" s="31" t="n">
        <f aca="false">P39/(P39+X39)</f>
        <v>0.28801774588904</v>
      </c>
      <c r="AK39" s="31" t="n">
        <f aca="false">AC39/(AC39+AD39)</f>
        <v>0.0737511903139799</v>
      </c>
      <c r="AL39" s="34"/>
      <c r="AM39" s="34" t="n">
        <f aca="false">(K39)/(X39+K39)</f>
        <v>0.00850152564023685</v>
      </c>
      <c r="AN39" s="35" t="n">
        <f aca="false">K39/(M39+K39)</f>
        <v>0.420289855072464</v>
      </c>
      <c r="AO39" s="31" t="n">
        <f aca="false">(K39+L39)/(Y39+X39)</f>
        <v>0.0221791284019597</v>
      </c>
      <c r="AP39" s="31" t="n">
        <f aca="false">P39/(M39+P39)</f>
        <v>0.971594541714895</v>
      </c>
      <c r="AQ39" s="36"/>
      <c r="AR39" s="37" t="n">
        <f aca="false">(AB39*C39)/1000</f>
        <v>1.58301337164445</v>
      </c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15" hidden="false" customHeight="false" outlineLevel="0" collapsed="false">
      <c r="A40" s="26" t="n">
        <v>312</v>
      </c>
      <c r="B40" s="39" t="n">
        <v>40748</v>
      </c>
      <c r="C40" s="28" t="n">
        <v>6.02739726027397</v>
      </c>
      <c r="D40" s="29" t="s">
        <v>72</v>
      </c>
      <c r="E40" s="30" t="s">
        <v>51</v>
      </c>
      <c r="F40" s="31" t="n">
        <v>0.081561</v>
      </c>
      <c r="G40" s="31" t="n">
        <v>23.84</v>
      </c>
      <c r="H40" s="31" t="n">
        <v>0.342118288590604</v>
      </c>
      <c r="I40" s="31" t="n">
        <v>94.119255</v>
      </c>
      <c r="J40" s="31" t="n">
        <v>81.7217533333333</v>
      </c>
      <c r="K40" s="32" t="n">
        <v>0.35</v>
      </c>
      <c r="L40" s="32" t="n">
        <v>0.75</v>
      </c>
      <c r="M40" s="32" t="n">
        <v>0.429943584256775</v>
      </c>
      <c r="N40" s="32" t="n">
        <v>0</v>
      </c>
      <c r="O40" s="32" t="n">
        <v>0</v>
      </c>
      <c r="P40" s="32" t="n">
        <v>6.79126045149589</v>
      </c>
      <c r="Q40" s="32" t="n">
        <v>1.67366190403993</v>
      </c>
      <c r="R40" s="32" t="n">
        <v>2.44574491454169</v>
      </c>
      <c r="S40" s="32" t="n">
        <v>4.63153415052269</v>
      </c>
      <c r="T40" s="32" t="n">
        <v>2.15379913586112</v>
      </c>
      <c r="U40" s="32" t="n">
        <v>1.01620740840535</v>
      </c>
      <c r="V40" s="32" t="n">
        <v>0.215</v>
      </c>
      <c r="W40" s="32" t="n">
        <v>0</v>
      </c>
      <c r="X40" s="32" t="n">
        <v>6.74248880109696</v>
      </c>
      <c r="Y40" s="32" t="n">
        <v>0.822940754123658</v>
      </c>
      <c r="Z40" s="32" t="n">
        <v>0.66870866351896</v>
      </c>
      <c r="AA40" s="32" t="n">
        <v>0</v>
      </c>
      <c r="AB40" s="32" t="n">
        <f aca="false">SUM(K40:AA40)</f>
        <v>28.691289767863</v>
      </c>
      <c r="AC40" s="32" t="n">
        <v>6.1197743370271</v>
      </c>
      <c r="AD40" s="32" t="n">
        <v>74.8488318594667</v>
      </c>
      <c r="AE40" s="33" t="n">
        <f aca="false">(C40*K40)/1000</f>
        <v>0.00210958904109589</v>
      </c>
      <c r="AF40" s="32"/>
      <c r="AG40" s="31" t="n">
        <v>0.318181818181818</v>
      </c>
      <c r="AH40" s="31" t="n">
        <v>0.81505517204764</v>
      </c>
      <c r="AI40" s="31" t="n">
        <v>0.735118085943472</v>
      </c>
      <c r="AJ40" s="31" t="n">
        <v>0.501801852889715</v>
      </c>
      <c r="AK40" s="31" t="n">
        <v>0.0755820635244195</v>
      </c>
      <c r="AL40" s="34" t="n">
        <v>0.572040504961529</v>
      </c>
      <c r="AM40" s="34" t="n">
        <v>0.0493479806335214</v>
      </c>
      <c r="AN40" s="35" t="n">
        <v>0.448750405881629</v>
      </c>
      <c r="AO40" s="31" t="n">
        <v>0.145398221207536</v>
      </c>
      <c r="AP40" s="31" t="n">
        <v>0.940460956077671</v>
      </c>
      <c r="AQ40" s="36" t="n">
        <v>0.108776474371608</v>
      </c>
      <c r="AR40" s="37" t="n">
        <f aca="false">(AB40*C40)/1000</f>
        <v>0.172933801340544</v>
      </c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15" hidden="false" customHeight="false" outlineLevel="0" collapsed="false">
      <c r="A41" s="26" t="n">
        <v>320</v>
      </c>
      <c r="B41" s="39" t="n">
        <v>40831</v>
      </c>
      <c r="C41" s="28" t="n">
        <v>7.58904109589041</v>
      </c>
      <c r="D41" s="29" t="s">
        <v>72</v>
      </c>
      <c r="E41" s="30" t="s">
        <v>47</v>
      </c>
      <c r="F41" s="31" t="n">
        <v>0.10631</v>
      </c>
      <c r="G41" s="31" t="n">
        <v>52.151</v>
      </c>
      <c r="H41" s="31" t="n">
        <v>0.203850357615386</v>
      </c>
      <c r="I41" s="31" t="n">
        <v>92.1055475</v>
      </c>
      <c r="J41" s="31" t="n">
        <v>79.81561</v>
      </c>
      <c r="K41" s="32" t="n">
        <v>0.2057</v>
      </c>
      <c r="L41" s="32" t="n">
        <v>0.2035</v>
      </c>
      <c r="M41" s="32" t="n">
        <v>0.011889017199953</v>
      </c>
      <c r="N41" s="32" t="n">
        <v>0.0456753511188426</v>
      </c>
      <c r="O41" s="32" t="n">
        <v>0</v>
      </c>
      <c r="P41" s="32" t="n">
        <v>6.12173483533562</v>
      </c>
      <c r="Q41" s="32" t="n">
        <v>0</v>
      </c>
      <c r="R41" s="32" t="n">
        <v>3.94615655416832</v>
      </c>
      <c r="S41" s="32" t="n">
        <v>6.14414240947727</v>
      </c>
      <c r="T41" s="32" t="n">
        <v>4.0047204855835</v>
      </c>
      <c r="U41" s="32" t="n">
        <v>2.81836877158929</v>
      </c>
      <c r="V41" s="32" t="n">
        <v>0.5555</v>
      </c>
      <c r="W41" s="32" t="n">
        <v>0</v>
      </c>
      <c r="X41" s="32" t="n">
        <v>11.6362918170846</v>
      </c>
      <c r="Y41" s="32" t="n">
        <v>0.93410692820659</v>
      </c>
      <c r="Z41" s="32" t="n">
        <v>0.7469910622552</v>
      </c>
      <c r="AA41" s="32" t="n">
        <v>0</v>
      </c>
      <c r="AB41" s="32" t="n">
        <f aca="false">SUM(K41:AA41)</f>
        <v>37.3747772320192</v>
      </c>
      <c r="AC41" s="32" t="n">
        <f aca="false">SUM(K41:O41)</f>
        <v>0.466764368318796</v>
      </c>
      <c r="AD41" s="32" t="n">
        <f aca="false">SUM(P41:W41)</f>
        <v>23.590623056154</v>
      </c>
      <c r="AE41" s="33" t="n">
        <f aca="false">(C41*K41)/1000</f>
        <v>0.00156106575342466</v>
      </c>
      <c r="AF41" s="32"/>
      <c r="AG41" s="31" t="n">
        <f aca="false">(K41)/(K41+L41)</f>
        <v>0.502688172043011</v>
      </c>
      <c r="AH41" s="31" t="n">
        <f aca="false">X41/(AC41+X41)</f>
        <v>0.961434173222981</v>
      </c>
      <c r="AI41" s="31" t="n">
        <f aca="false">AD41/(AD41+X41)</f>
        <v>0.669676102521129</v>
      </c>
      <c r="AJ41" s="31" t="n">
        <f aca="false">P41/(P41+X41)</f>
        <v>0.34473058043875</v>
      </c>
      <c r="AK41" s="31" t="n">
        <f aca="false">AC41/(AC41+AD41)</f>
        <v>0.0194021221042469</v>
      </c>
      <c r="AL41" s="34" t="n">
        <f aca="false">(K41+L41)/(K41+L41+Y41)</f>
        <v>0.304621372381598</v>
      </c>
      <c r="AM41" s="34"/>
      <c r="AN41" s="35" t="n">
        <f aca="false">K41/(M41+K41)</f>
        <v>0.945360214624125</v>
      </c>
      <c r="AO41" s="31" t="n">
        <f aca="false">(K41+L41)/(Y41+X41)</f>
        <v>0.0325526666489625</v>
      </c>
      <c r="AP41" s="31" t="n">
        <f aca="false">P41/(M41+P41)</f>
        <v>0.998061665096232</v>
      </c>
      <c r="AQ41" s="36" t="n">
        <f aca="false">Y41/(Y41+X41)</f>
        <v>0.0743100475278481</v>
      </c>
      <c r="AR41" s="37" t="n">
        <f aca="false">(AB41*C41)/1000</f>
        <v>0.283638720363543</v>
      </c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15" hidden="false" customHeight="false" outlineLevel="0" collapsed="false">
      <c r="A42" s="26" t="s">
        <v>73</v>
      </c>
      <c r="B42" s="39" t="n">
        <v>40922</v>
      </c>
      <c r="C42" s="28" t="n">
        <v>9.27611175354943</v>
      </c>
      <c r="D42" s="29" t="s">
        <v>72</v>
      </c>
      <c r="E42" s="30" t="s">
        <v>47</v>
      </c>
      <c r="F42" s="31" t="n">
        <v>0.125153</v>
      </c>
      <c r="G42" s="31" t="n">
        <v>28.51</v>
      </c>
      <c r="H42" s="31" t="n">
        <v>0.43897930550684</v>
      </c>
      <c r="I42" s="31" t="n">
        <v>61.81977</v>
      </c>
      <c r="J42" s="31" t="n">
        <v>51.2432533333333</v>
      </c>
      <c r="K42" s="32" t="n">
        <v>0.7451</v>
      </c>
      <c r="L42" s="32" t="n">
        <v>1.4992631</v>
      </c>
      <c r="M42" s="32" t="n">
        <v>1.37681181165661</v>
      </c>
      <c r="N42" s="32" t="n">
        <v>0</v>
      </c>
      <c r="O42" s="32" t="n">
        <v>0</v>
      </c>
      <c r="P42" s="32" t="n">
        <v>8.08522778181199</v>
      </c>
      <c r="Q42" s="32" t="n">
        <v>0</v>
      </c>
      <c r="R42" s="32" t="n">
        <v>5.35641017917559</v>
      </c>
      <c r="S42" s="32" t="n">
        <v>4.38172444375247</v>
      </c>
      <c r="T42" s="32" t="n">
        <v>6.42506228366696</v>
      </c>
      <c r="U42" s="32" t="n">
        <v>0</v>
      </c>
      <c r="V42" s="32" t="n">
        <v>0</v>
      </c>
      <c r="W42" s="32" t="n">
        <v>0</v>
      </c>
      <c r="X42" s="32" t="n">
        <v>8.79236533922203</v>
      </c>
      <c r="Y42" s="32" t="n">
        <v>3.00499678455731</v>
      </c>
      <c r="Z42" s="32" t="n">
        <v>3.77496404367362</v>
      </c>
      <c r="AA42" s="32" t="n">
        <v>0</v>
      </c>
      <c r="AB42" s="32" t="n">
        <f aca="false">SUM(K42:AA42)</f>
        <v>43.4419257675166</v>
      </c>
      <c r="AC42" s="32" t="n">
        <f aca="false">SUM(K42:O42)</f>
        <v>3.62117491165661</v>
      </c>
      <c r="AD42" s="32" t="n">
        <f aca="false">SUM(P42:W42)</f>
        <v>24.248424688407</v>
      </c>
      <c r="AE42" s="33" t="n">
        <f aca="false">(C42*K42)/1000</f>
        <v>0.00691163086756968</v>
      </c>
      <c r="AF42" s="32"/>
      <c r="AG42" s="31" t="n">
        <f aca="false">(K42)/(K42+L42)</f>
        <v>0.331987279598386</v>
      </c>
      <c r="AH42" s="31" t="n">
        <f aca="false">X42/(AC42+X42)</f>
        <v>0.708288301445649</v>
      </c>
      <c r="AI42" s="31" t="n">
        <f aca="false">AD42/(AD42+X42)</f>
        <v>0.733893610538072</v>
      </c>
      <c r="AJ42" s="31" t="n">
        <f aca="false">P42/(P42+X42)</f>
        <v>0.479050995235548</v>
      </c>
      <c r="AK42" s="31" t="n">
        <f aca="false">AC42/(AC42+AD42)</f>
        <v>0.129932792850327</v>
      </c>
      <c r="AL42" s="34" t="n">
        <f aca="false">(K42+L42)/(K42+L42+Y42)</f>
        <v>0.427549863099027</v>
      </c>
      <c r="AM42" s="34"/>
      <c r="AN42" s="35" t="n">
        <f aca="false">K42/(M42+K42)</f>
        <v>0.351145601766686</v>
      </c>
      <c r="AO42" s="31" t="n">
        <f aca="false">(K42+L42)/(Y42+X42)</f>
        <v>0.190242791265698</v>
      </c>
      <c r="AP42" s="31" t="n">
        <f aca="false">P42/(M42+P42)</f>
        <v>0.854491011366409</v>
      </c>
      <c r="AQ42" s="36"/>
      <c r="AR42" s="37" t="n">
        <f aca="false">(AB42*C42)/1000</f>
        <v>0.402972158208882</v>
      </c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15" hidden="false" customHeight="false" outlineLevel="0" collapsed="false">
      <c r="A43" s="40" t="s">
        <v>74</v>
      </c>
      <c r="B43" s="40" t="n">
        <v>40960</v>
      </c>
      <c r="C43" s="41" t="n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 t="n">
        <v>0.256290070804651</v>
      </c>
      <c r="L43" s="42" t="n">
        <v>0.0633031111439534</v>
      </c>
      <c r="M43" s="42" t="n">
        <v>0.740366401075513</v>
      </c>
      <c r="N43" s="42" t="n">
        <v>0.393870969615061</v>
      </c>
      <c r="O43" s="42" t="n">
        <v>0</v>
      </c>
      <c r="P43" s="42" t="n">
        <v>0.943447370780038</v>
      </c>
      <c r="Q43" s="42" t="n">
        <v>0</v>
      </c>
      <c r="R43" s="42" t="n">
        <v>1.2632416715168</v>
      </c>
      <c r="S43" s="42" t="n">
        <v>0.653948462414177</v>
      </c>
      <c r="T43" s="42" t="n">
        <v>0.865659904035479</v>
      </c>
      <c r="U43" s="42" t="n">
        <v>0.0315706510489254</v>
      </c>
      <c r="V43" s="42" t="n">
        <v>0.005841</v>
      </c>
      <c r="W43" s="42" t="n">
        <v>0.054728</v>
      </c>
      <c r="X43" s="42" t="n">
        <v>2.34940942140831</v>
      </c>
      <c r="Y43" s="42" t="n">
        <v>0.165590884802447</v>
      </c>
      <c r="Z43" s="42" t="n">
        <v>3.37058504651925</v>
      </c>
      <c r="AA43" s="42" t="n">
        <v>0</v>
      </c>
      <c r="AB43" s="42" t="n">
        <f aca="false">SUM(K43:AA43)</f>
        <v>11.1578529651646</v>
      </c>
      <c r="AC43" s="32" t="n">
        <f aca="false">SUM(K43:O43)</f>
        <v>1.45383055263918</v>
      </c>
      <c r="AD43" s="32" t="n">
        <f aca="false">SUM(P43:W43)</f>
        <v>3.81843705979542</v>
      </c>
      <c r="AE43" s="33" t="n">
        <f aca="false">(C43*K43)/1000</f>
        <v>0.000751316097975279</v>
      </c>
      <c r="AF43" s="41"/>
      <c r="AG43" s="31" t="n">
        <f aca="false">(K43)/(K43+L43)</f>
        <v>0.801925964884528</v>
      </c>
      <c r="AH43" s="31" t="n">
        <f aca="false">X43/(AC43+X43)</f>
        <v>0.617738937705795</v>
      </c>
      <c r="AI43" s="31" t="n">
        <f aca="false">AD43/(AD43+X43)</f>
        <v>0.619087565073475</v>
      </c>
      <c r="AJ43" s="31" t="n">
        <f aca="false">P43/(P43+X43)</f>
        <v>0.286513331833373</v>
      </c>
      <c r="AK43" s="31" t="n">
        <f aca="false">AC43/(AC43+AD43)</f>
        <v>0.275750523211366</v>
      </c>
      <c r="AL43" s="34" t="n">
        <f aca="false">(K43+L43)/(K43+L43+Y43)</f>
        <v>0.658705023206354</v>
      </c>
      <c r="AM43" s="34" t="n">
        <f aca="false">(K43)/(X43+K43)</f>
        <v>0.0983574934755771</v>
      </c>
      <c r="AN43" s="35" t="n">
        <f aca="false">K43/(M43+K43)</f>
        <v>0.257149858587851</v>
      </c>
      <c r="AO43" s="31" t="n">
        <f aca="false">(K43+L43)/(Y43+X43)</f>
        <v>0.127074808364585</v>
      </c>
      <c r="AP43" s="31" t="n">
        <f aca="false">P43/(M43+P43)</f>
        <v>0.56030386884196</v>
      </c>
      <c r="AQ43" s="36" t="n">
        <f aca="false">Y43/(Y43+X43)</f>
        <v>0.065841298068045</v>
      </c>
      <c r="AR43" s="37" t="n">
        <f aca="false">(AB43*C43)/1000</f>
        <v>0.0327093223910305</v>
      </c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15" hidden="false" customHeight="false" outlineLevel="0" collapsed="false">
      <c r="A44" s="26" t="s">
        <v>75</v>
      </c>
      <c r="B44" s="39" t="n">
        <v>41048</v>
      </c>
      <c r="C44" s="28" t="n">
        <v>3.54513682453352</v>
      </c>
      <c r="D44" s="29" t="s">
        <v>72</v>
      </c>
      <c r="E44" s="30" t="s">
        <v>51</v>
      </c>
      <c r="F44" s="31" t="n">
        <v>0.0851</v>
      </c>
      <c r="G44" s="31" t="n">
        <v>33</v>
      </c>
      <c r="H44" s="31" t="n">
        <v>0.257878787878788</v>
      </c>
      <c r="I44" s="31" t="n">
        <v>82.2844016666667</v>
      </c>
      <c r="J44" s="31" t="n">
        <v>119.194336666667</v>
      </c>
      <c r="K44" s="32" t="n">
        <v>0.157966917009894</v>
      </c>
      <c r="L44" s="32" t="n">
        <v>0.254528560953166</v>
      </c>
      <c r="M44" s="32" t="n">
        <v>0.5</v>
      </c>
      <c r="N44" s="32" t="n">
        <v>0.347498736409189</v>
      </c>
      <c r="O44" s="32" t="n">
        <v>0</v>
      </c>
      <c r="P44" s="32" t="n">
        <v>8.22385833129309</v>
      </c>
      <c r="Q44" s="32" t="n">
        <v>0</v>
      </c>
      <c r="R44" s="32" t="n">
        <v>6.13200558747252</v>
      </c>
      <c r="S44" s="32" t="n">
        <v>5.06051459775502</v>
      </c>
      <c r="T44" s="32" t="n">
        <v>4.48417070067404</v>
      </c>
      <c r="U44" s="32" t="n">
        <v>2.72779730230122</v>
      </c>
      <c r="V44" s="32" t="n">
        <v>1.2</v>
      </c>
      <c r="W44" s="32" t="n">
        <v>0</v>
      </c>
      <c r="X44" s="32" t="n">
        <v>12.6778657426934</v>
      </c>
      <c r="Y44" s="32" t="n">
        <v>0.154</v>
      </c>
      <c r="Z44" s="32" t="n">
        <v>2.27009176177548</v>
      </c>
      <c r="AA44" s="32" t="n">
        <v>0</v>
      </c>
      <c r="AB44" s="32" t="n">
        <f aca="false">SUM(K44:AA44)</f>
        <v>44.190298238337</v>
      </c>
      <c r="AC44" s="32" t="n">
        <f aca="false">SUM(K44:O44)</f>
        <v>1.25999421437225</v>
      </c>
      <c r="AD44" s="32" t="n">
        <f aca="false">SUM(P44:W44)</f>
        <v>27.8283465194959</v>
      </c>
      <c r="AE44" s="33" t="n">
        <f aca="false">(C44*K44)/1000</f>
        <v>0.000560014334549806</v>
      </c>
      <c r="AF44" s="32"/>
      <c r="AG44" s="31" t="n">
        <f aca="false">(K44)/(K44+L44)</f>
        <v>0.382954299983963</v>
      </c>
      <c r="AH44" s="31" t="n">
        <f aca="false">X44/(AC44+X44)</f>
        <v>0.90959916240703</v>
      </c>
      <c r="AI44" s="31" t="n">
        <f aca="false">AD44/(AD44+X44)</f>
        <v>0.687014286583206</v>
      </c>
      <c r="AJ44" s="31" t="n">
        <f aca="false">P44/(P44+X44)</f>
        <v>0.39345358795202</v>
      </c>
      <c r="AK44" s="31" t="n">
        <f aca="false">AC44/(AC44+AD44)</f>
        <v>0.0433161253816452</v>
      </c>
      <c r="AL44" s="34"/>
      <c r="AM44" s="34" t="n">
        <f aca="false">(K44)/(X44+K44)</f>
        <v>0.0123067136505927</v>
      </c>
      <c r="AN44" s="35" t="n">
        <f aca="false">K44/(M44+K44)</f>
        <v>0.240083373382614</v>
      </c>
      <c r="AO44" s="31" t="n">
        <f aca="false">(K44+L44)/(Y44+X44)</f>
        <v>0.0321461809400507</v>
      </c>
      <c r="AP44" s="31" t="n">
        <f aca="false">P44/(M44+P44)</f>
        <v>0.942685910177328</v>
      </c>
      <c r="AQ44" s="36"/>
      <c r="AR44" s="37" t="n">
        <f aca="false">(AB44*C44)/1000</f>
        <v>0.156660653571847</v>
      </c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15" hidden="false" customHeight="false" outlineLevel="0" collapsed="false">
      <c r="A45" s="26" t="s">
        <v>76</v>
      </c>
      <c r="B45" s="39" t="n">
        <v>41113</v>
      </c>
      <c r="C45" s="28" t="n">
        <v>2.57275143492026</v>
      </c>
      <c r="D45" s="29" t="s">
        <v>72</v>
      </c>
      <c r="E45" s="30" t="s">
        <v>51</v>
      </c>
      <c r="F45" s="31" t="n">
        <v>0.7755</v>
      </c>
      <c r="G45" s="31" t="n">
        <v>33</v>
      </c>
      <c r="H45" s="31" t="n">
        <v>2.35</v>
      </c>
      <c r="I45" s="31" t="n">
        <v>62.5749766666667</v>
      </c>
      <c r="J45" s="31" t="n">
        <v>92.8203216666667</v>
      </c>
      <c r="K45" s="32" t="n">
        <v>0.342678276399</v>
      </c>
      <c r="L45" s="32" t="n">
        <v>0.557951842308278</v>
      </c>
      <c r="M45" s="32" t="n">
        <v>0.75450833580424</v>
      </c>
      <c r="N45" s="32" t="n">
        <v>0.87370092496414</v>
      </c>
      <c r="O45" s="32" t="n">
        <v>0</v>
      </c>
      <c r="P45" s="32" t="n">
        <v>5.34543071858136</v>
      </c>
      <c r="Q45" s="32" t="n">
        <v>0</v>
      </c>
      <c r="R45" s="32" t="n">
        <v>3.63403571503608</v>
      </c>
      <c r="S45" s="32" t="n">
        <v>3.59792010676723</v>
      </c>
      <c r="T45" s="32" t="n">
        <v>2.61865915469851</v>
      </c>
      <c r="U45" s="32" t="n">
        <v>0</v>
      </c>
      <c r="V45" s="32" t="n">
        <v>0</v>
      </c>
      <c r="W45" s="32" t="n">
        <v>0</v>
      </c>
      <c r="X45" s="32" t="n">
        <v>7.93481144812109</v>
      </c>
      <c r="Y45" s="32" t="n">
        <v>0.231917911954264</v>
      </c>
      <c r="Z45" s="32" t="n">
        <v>0</v>
      </c>
      <c r="AA45" s="32" t="n">
        <v>0</v>
      </c>
      <c r="AB45" s="32" t="n">
        <f aca="false">SUM(K45:AA45)</f>
        <v>25.8916144346342</v>
      </c>
      <c r="AC45" s="32" t="n">
        <f aca="false">SUM(K45:O45)</f>
        <v>2.52883937947566</v>
      </c>
      <c r="AD45" s="32" t="n">
        <f aca="false">SUM(P45:W45)</f>
        <v>15.1960456950832</v>
      </c>
      <c r="AE45" s="33" t="n">
        <f aca="false">(C45*K45)/1000</f>
        <v>0.000881626027321529</v>
      </c>
      <c r="AF45" s="32"/>
      <c r="AG45" s="31" t="n">
        <f aca="false">(K45)/(K45+L45)</f>
        <v>0.380487249183787</v>
      </c>
      <c r="AH45" s="31" t="n">
        <f aca="false">X45/(AC45+X45)</f>
        <v>0.758321505453324</v>
      </c>
      <c r="AI45" s="31" t="n">
        <f aca="false">AD45/(AD45+X45)</f>
        <v>0.656959904295968</v>
      </c>
      <c r="AJ45" s="31" t="n">
        <f aca="false">P45/(P45+X45)</f>
        <v>0.402510033437791</v>
      </c>
      <c r="AK45" s="31" t="n">
        <f aca="false">AC45/(AC45+AD45)</f>
        <v>0.142671693996222</v>
      </c>
      <c r="AL45" s="34" t="n">
        <f aca="false">(K45+L45)/(K45+L45+Y45)</f>
        <v>0.7952246565483</v>
      </c>
      <c r="AM45" s="34" t="n">
        <f aca="false">(K45)/(X45+K45)</f>
        <v>0.0413988162841081</v>
      </c>
      <c r="AN45" s="35" t="n">
        <f aca="false">K45/(M45+K45)</f>
        <v>0.312324514888925</v>
      </c>
      <c r="AO45" s="31" t="n">
        <f aca="false">(K45+L45)/(Y45+X45)</f>
        <v>0.110280392431049</v>
      </c>
      <c r="AP45" s="31" t="n">
        <f aca="false">P45/(M45+P45)</f>
        <v>0.876308873076071</v>
      </c>
      <c r="AQ45" s="36" t="n">
        <f aca="false">Y45/(Y45+X45)</f>
        <v>0.0283978936645115</v>
      </c>
      <c r="AR45" s="37" t="n">
        <f aca="false">(AB45*C45)/1000</f>
        <v>0.0666126881891072</v>
      </c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15" hidden="false" customHeight="false" outlineLevel="0" collapsed="false">
      <c r="A46" s="40" t="s">
        <v>77</v>
      </c>
      <c r="B46" s="40" t="n">
        <v>41149</v>
      </c>
      <c r="C46" s="41" t="n">
        <v>2.68493150684931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 t="n">
        <v>0.268100569298955</v>
      </c>
      <c r="L46" s="42" t="n">
        <v>0.0514072227645998</v>
      </c>
      <c r="M46" s="42" t="n">
        <v>0.965141669560864</v>
      </c>
      <c r="N46" s="42" t="n">
        <v>0.0935527953254698</v>
      </c>
      <c r="O46" s="42" t="n">
        <v>0</v>
      </c>
      <c r="P46" s="42" t="n">
        <v>0.621894386703367</v>
      </c>
      <c r="Q46" s="42" t="n">
        <v>0</v>
      </c>
      <c r="R46" s="42" t="n">
        <v>0.57898886783624</v>
      </c>
      <c r="S46" s="42" t="n">
        <v>0.411379893552505</v>
      </c>
      <c r="T46" s="42" t="n">
        <v>0.323698072639041</v>
      </c>
      <c r="U46" s="42" t="n">
        <v>0.0063461655893219</v>
      </c>
      <c r="V46" s="42" t="n">
        <v>0.012</v>
      </c>
      <c r="W46" s="42" t="n">
        <v>0.136460509751339</v>
      </c>
      <c r="X46" s="42" t="n">
        <v>0.60928145440586</v>
      </c>
      <c r="Y46" s="42" t="n">
        <v>0.0115976489511471</v>
      </c>
      <c r="Z46" s="42" t="n">
        <v>0.453727972018773</v>
      </c>
      <c r="AA46" s="42" t="n">
        <v>0</v>
      </c>
      <c r="AB46" s="42" t="n">
        <f aca="false">SUM(K46:AA46)</f>
        <v>4.54357722839748</v>
      </c>
      <c r="AC46" s="32" t="n">
        <f aca="false">SUM(K46:O46)</f>
        <v>1.37820225694989</v>
      </c>
      <c r="AD46" s="32" t="n">
        <f aca="false">SUM(P46:W46)</f>
        <v>2.09076789607181</v>
      </c>
      <c r="AE46" s="33" t="n">
        <f aca="false">(C46*K46)/1000</f>
        <v>0.000719831665515001</v>
      </c>
      <c r="AF46" s="41"/>
      <c r="AG46" s="31" t="n">
        <f aca="false">(K46)/(K46+L46)</f>
        <v>0.839104948168606</v>
      </c>
      <c r="AH46" s="31" t="n">
        <f aca="false">X46/(AC46+X46)</f>
        <v>0.306559219038954</v>
      </c>
      <c r="AI46" s="31" t="n">
        <f aca="false">AD46/(AD46+X46)</f>
        <v>0.774344326596079</v>
      </c>
      <c r="AJ46" s="31" t="n">
        <f aca="false">P46/(P46+X46)</f>
        <v>0.505122311483201</v>
      </c>
      <c r="AK46" s="31" t="n">
        <f aca="false">AC46/(AC46+AD46)</f>
        <v>0.397294354276696</v>
      </c>
      <c r="AL46" s="34" t="n">
        <f aca="false">(K46+L46)/(K46+L46+Y46)</f>
        <v>0.964972943616979</v>
      </c>
      <c r="AM46" s="34" t="n">
        <f aca="false">(K46)/(X46+K46)</f>
        <v>0.305568796778944</v>
      </c>
      <c r="AN46" s="35" t="n">
        <f aca="false">K46/(M46+K46)</f>
        <v>0.217394896842671</v>
      </c>
      <c r="AO46" s="31" t="n">
        <f aca="false">(K46+L46)/(Y46+X46)</f>
        <v>0.514605484926164</v>
      </c>
      <c r="AP46" s="31" t="n">
        <f aca="false">P46/(M46+P46)</f>
        <v>0.391859015583592</v>
      </c>
      <c r="AQ46" s="36" t="n">
        <f aca="false">Y46/(Y46+X46)</f>
        <v>0.0186793997228127</v>
      </c>
      <c r="AR46" s="37" t="n">
        <f aca="false">(AB46*C46)/1000</f>
        <v>0.0121991936543275</v>
      </c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15" hidden="false" customHeight="false" outlineLevel="0" collapsed="false">
      <c r="A47" s="40" t="s">
        <v>78</v>
      </c>
      <c r="B47" s="40" t="n">
        <v>41345</v>
      </c>
      <c r="C47" s="41" t="n">
        <v>1.78082191780822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 t="n">
        <v>0.274838168122783</v>
      </c>
      <c r="L47" s="42" t="n">
        <v>0.273291998291454</v>
      </c>
      <c r="M47" s="42" t="n">
        <v>1.60839363560358</v>
      </c>
      <c r="N47" s="42" t="n">
        <v>0.633653490584607</v>
      </c>
      <c r="O47" s="42" t="n">
        <v>0</v>
      </c>
      <c r="P47" s="42" t="n">
        <v>1.5769629328017</v>
      </c>
      <c r="Q47" s="42" t="n">
        <v>0</v>
      </c>
      <c r="R47" s="42" t="n">
        <v>2.10766799903068</v>
      </c>
      <c r="S47" s="42" t="n">
        <v>1.26666825525471</v>
      </c>
      <c r="T47" s="42" t="n">
        <v>1.03016760919948</v>
      </c>
      <c r="U47" s="42" t="n">
        <v>0.00526443281841476</v>
      </c>
      <c r="V47" s="42" t="n">
        <v>0.0081</v>
      </c>
      <c r="W47" s="42" t="n">
        <v>0.0335104413165822</v>
      </c>
      <c r="X47" s="42" t="n">
        <v>1.56392565422269</v>
      </c>
      <c r="Y47" s="42" t="n">
        <v>0.298877117232839</v>
      </c>
      <c r="Z47" s="42" t="n">
        <v>5.19655102384738</v>
      </c>
      <c r="AA47" s="42" t="n">
        <v>0</v>
      </c>
      <c r="AB47" s="42" t="n">
        <f aca="false">SUM(K47:AA47)</f>
        <v>15.8778727583269</v>
      </c>
      <c r="AC47" s="32" t="n">
        <f aca="false">SUM(K47:O47)</f>
        <v>2.79017729260242</v>
      </c>
      <c r="AD47" s="32" t="n">
        <f aca="false">SUM(P47:W47)</f>
        <v>6.02834167042157</v>
      </c>
      <c r="AE47" s="33" t="n">
        <f aca="false">(C47*K47)/1000</f>
        <v>0.000489437833643312</v>
      </c>
      <c r="AF47" s="41"/>
      <c r="AG47" s="31" t="n">
        <f aca="false">(K47)/(K47+L47)</f>
        <v>0.50141040388403</v>
      </c>
      <c r="AH47" s="31" t="n">
        <f aca="false">X47/(AC47+X47)</f>
        <v>0.359184354004092</v>
      </c>
      <c r="AI47" s="31" t="n">
        <f aca="false">AD47/(AD47+X47)</f>
        <v>0.794010723365043</v>
      </c>
      <c r="AJ47" s="31" t="n">
        <f aca="false">P47/(P47+X47)</f>
        <v>0.502075412453799</v>
      </c>
      <c r="AK47" s="31" t="n">
        <f aca="false">AC47/(AC47+AD47)</f>
        <v>0.316399761037157</v>
      </c>
      <c r="AL47" s="34" t="n">
        <f aca="false">(K47+L47)/(K47+L47+Y47)</f>
        <v>0.647137488657804</v>
      </c>
      <c r="AM47" s="34" t="n">
        <f aca="false">(K47)/(X47+K47)</f>
        <v>0.149468988231565</v>
      </c>
      <c r="AN47" s="35" t="n">
        <f aca="false">K47/(M47+K47)</f>
        <v>0.145939638221359</v>
      </c>
      <c r="AO47" s="31" t="n">
        <f aca="false">(K47+L47)/(Y47+X47)</f>
        <v>0.29425024206183</v>
      </c>
      <c r="AP47" s="31" t="n">
        <f aca="false">P47/(M47+P47)</f>
        <v>0.495066376067026</v>
      </c>
      <c r="AQ47" s="36" t="n">
        <f aca="false">Y47/(Y47+X47)</f>
        <v>0.160444853214013</v>
      </c>
      <c r="AR47" s="37" t="n">
        <f aca="false">(AB47*C47)/1000</f>
        <v>0.0282756638161986</v>
      </c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15" hidden="false" customHeight="false" outlineLevel="0" collapsed="false">
      <c r="A48" s="26" t="s">
        <v>79</v>
      </c>
      <c r="B48" s="39" t="n">
        <v>41434</v>
      </c>
      <c r="C48" s="28" t="n">
        <v>1.75746122477666</v>
      </c>
      <c r="D48" s="29" t="s">
        <v>72</v>
      </c>
      <c r="E48" s="30" t="s">
        <v>51</v>
      </c>
      <c r="F48" s="31" t="n">
        <v>0.044</v>
      </c>
      <c r="G48" s="31" t="n">
        <v>32.71</v>
      </c>
      <c r="H48" s="31" t="n">
        <v>0.13451543870376</v>
      </c>
      <c r="I48" s="31" t="n">
        <v>76.0037286926786</v>
      </c>
      <c r="J48" s="31" t="n">
        <v>77.5485637202322</v>
      </c>
      <c r="K48" s="32" t="n">
        <v>0.0331384376767369</v>
      </c>
      <c r="L48" s="42" t="n">
        <v>0.0557117436290248</v>
      </c>
      <c r="M48" s="42" t="n">
        <v>1.26649591604774</v>
      </c>
      <c r="N48" s="42" t="n">
        <v>0.148765056437919</v>
      </c>
      <c r="O48" s="32" t="n">
        <v>0</v>
      </c>
      <c r="P48" s="42" t="n">
        <v>3.27570539315303</v>
      </c>
      <c r="Q48" s="32" t="n">
        <v>0</v>
      </c>
      <c r="R48" s="42" t="n">
        <v>3.51012369998337</v>
      </c>
      <c r="S48" s="32" t="n">
        <v>0.962328265301636</v>
      </c>
      <c r="T48" s="42" t="n">
        <v>1.52589869403342</v>
      </c>
      <c r="U48" s="32" t="n">
        <v>0.3484</v>
      </c>
      <c r="V48" s="32" t="n">
        <v>0.4021</v>
      </c>
      <c r="W48" s="32" t="n">
        <v>0</v>
      </c>
      <c r="X48" s="42" t="n">
        <v>1.52323649997505</v>
      </c>
      <c r="Y48" s="32" t="n">
        <v>0.0401709000738207</v>
      </c>
      <c r="Z48" s="32" t="n">
        <v>0.4</v>
      </c>
      <c r="AA48" s="32" t="n">
        <v>0</v>
      </c>
      <c r="AB48" s="32" t="n">
        <f aca="false">SUM(K48:AA48)</f>
        <v>13.4920746063118</v>
      </c>
      <c r="AC48" s="32" t="n">
        <f aca="false">SUM(K48:O48)</f>
        <v>1.50411115379142</v>
      </c>
      <c r="AD48" s="32" t="n">
        <f aca="false">SUM(P48:W48)</f>
        <v>10.0245560524715</v>
      </c>
      <c r="AE48" s="33" t="n">
        <f aca="false">(C48*K48)/1000</f>
        <v>5.8239519266543E-005</v>
      </c>
      <c r="AF48" s="32"/>
      <c r="AG48" s="31" t="n">
        <f aca="false">(K48)/(K48+L48)</f>
        <v>0.372969837424383</v>
      </c>
      <c r="AH48" s="31" t="n">
        <f aca="false">X48/(AC48+X48)</f>
        <v>0.503158762780323</v>
      </c>
      <c r="AI48" s="31" t="n">
        <f aca="false">AD48/(AD48+X48)</f>
        <v>0.868092841722175</v>
      </c>
      <c r="AJ48" s="31" t="n">
        <f aca="false">P48/(P48+X48)</f>
        <v>0.682589092783917</v>
      </c>
      <c r="AK48" s="31" t="n">
        <f aca="false">AC48/(AC48+AD48)</f>
        <v>0.130467045919612</v>
      </c>
      <c r="AL48" s="34" t="n">
        <f aca="false">(K48+L48)/(K48+L48+Y48)</f>
        <v>0.688648555381138</v>
      </c>
      <c r="AM48" s="34" t="n">
        <f aca="false">(K48)/(X48+K48)</f>
        <v>0.0212920658609006</v>
      </c>
      <c r="AN48" s="35" t="n">
        <f aca="false">K48/(M48+K48)</f>
        <v>0.0254982777130884</v>
      </c>
      <c r="AO48" s="31" t="n">
        <f aca="false">(K48+L48)/(Y48+X48)</f>
        <v>0.0568311121611579</v>
      </c>
      <c r="AP48" s="31" t="n">
        <f aca="false">P48/(M48+P48)</f>
        <v>0.72117133745651</v>
      </c>
      <c r="AQ48" s="36" t="n">
        <f aca="false">Y48/(Y48+X48)</f>
        <v>0.0256944543517992</v>
      </c>
      <c r="AR48" s="37" t="n">
        <f aca="false">(AB48*C48)/1000</f>
        <v>0.0237117979623867</v>
      </c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s="41" customFormat="true" ht="12.75" hidden="false" customHeight="false" outlineLevel="0" collapsed="false">
      <c r="A49" s="40" t="s">
        <v>80</v>
      </c>
      <c r="B49" s="40" t="n">
        <v>41557</v>
      </c>
      <c r="C49" s="41" t="n">
        <v>2.57534246575342</v>
      </c>
      <c r="D49" s="29" t="s">
        <v>72</v>
      </c>
      <c r="E49" s="41" t="s">
        <v>47</v>
      </c>
      <c r="H49" s="42"/>
      <c r="I49" s="42"/>
      <c r="J49" s="42"/>
      <c r="K49" s="42" t="n">
        <v>0.126445268943807</v>
      </c>
      <c r="L49" s="42" t="n">
        <v>0.0243516368324482</v>
      </c>
      <c r="M49" s="42" t="n">
        <v>0.596498089396407</v>
      </c>
      <c r="N49" s="42" t="n">
        <v>0</v>
      </c>
      <c r="O49" s="42" t="n">
        <v>0</v>
      </c>
      <c r="P49" s="42" t="n">
        <v>0.873454504979118</v>
      </c>
      <c r="Q49" s="42" t="n">
        <v>0</v>
      </c>
      <c r="R49" s="42" t="n">
        <v>0.674688517277936</v>
      </c>
      <c r="S49" s="42" t="n">
        <v>0.371669083823456</v>
      </c>
      <c r="T49" s="42" t="n">
        <v>0.546278171935066</v>
      </c>
      <c r="U49" s="42" t="n">
        <v>0.00420673855352778</v>
      </c>
      <c r="V49" s="42" t="n">
        <v>0.0081</v>
      </c>
      <c r="W49" s="42" t="n">
        <v>0.203833373858068</v>
      </c>
      <c r="X49" s="42" t="n">
        <v>1.06920912874852</v>
      </c>
      <c r="Y49" s="42" t="n">
        <v>0.00683263129806308</v>
      </c>
      <c r="Z49" s="42" t="n">
        <v>0.488047878720017</v>
      </c>
      <c r="AA49" s="42" t="n">
        <v>0</v>
      </c>
      <c r="AB49" s="42" t="n">
        <f aca="false">SUM(K49:AA49)</f>
        <v>4.99361502436643</v>
      </c>
      <c r="AC49" s="32" t="n">
        <f aca="false">SUM(K49:O49)</f>
        <v>0.747294995172662</v>
      </c>
      <c r="AD49" s="32" t="n">
        <f aca="false">SUM(P49:W49)</f>
        <v>2.68223039042717</v>
      </c>
      <c r="AE49" s="33" t="n">
        <f aca="false">(C49*K49)/1000</f>
        <v>0.000325639870704598</v>
      </c>
      <c r="AG49" s="31" t="n">
        <f aca="false">(K49)/(K49+L49)</f>
        <v>0.838513683638974</v>
      </c>
      <c r="AH49" s="31" t="n">
        <f aca="false">X49/(AC49+X49)</f>
        <v>0.588608148293371</v>
      </c>
      <c r="AI49" s="31" t="n">
        <f aca="false">AD49/(AD49+X49)</f>
        <v>0.71498697412468</v>
      </c>
      <c r="AJ49" s="31" t="n">
        <f aca="false">P49/(P49+X49)</f>
        <v>0.449616953658163</v>
      </c>
      <c r="AK49" s="31" t="n">
        <f aca="false">AC49/(AC49+AD49)</f>
        <v>0.217900412200028</v>
      </c>
      <c r="AL49" s="34" t="n">
        <f aca="false">(K49+L49)/(K49+L49+Y49)</f>
        <v>0.956653864339894</v>
      </c>
      <c r="AM49" s="34" t="n">
        <f aca="false">(K49)/(X49+K49)</f>
        <v>0.105754028244159</v>
      </c>
      <c r="AN49" s="35" t="n">
        <f aca="false">K49/(M49+K49)</f>
        <v>0.174903424293307</v>
      </c>
      <c r="AO49" s="31" t="n">
        <f aca="false">(K49+L49)/(Y49+X49)</f>
        <v>0.140140384300445</v>
      </c>
      <c r="AP49" s="31" t="n">
        <f aca="false">P49/(M49+P49)</f>
        <v>0.594205900463195</v>
      </c>
      <c r="AQ49" s="36" t="n">
        <f aca="false">Y49/(Y49+X49)</f>
        <v>0.00634978264948313</v>
      </c>
      <c r="AR49" s="37" t="n">
        <f aca="false">(AB49*C49)/1000</f>
        <v>0.0128602688298752</v>
      </c>
    </row>
    <row r="50" customFormat="false" ht="15" hidden="false" customHeight="false" outlineLevel="0" collapsed="false">
      <c r="A50" s="26" t="s">
        <v>81</v>
      </c>
      <c r="B50" s="39" t="n">
        <v>41601</v>
      </c>
      <c r="C50" s="28" t="n">
        <v>16.8284070627646</v>
      </c>
      <c r="D50" s="29" t="s">
        <v>72</v>
      </c>
      <c r="E50" s="30" t="s">
        <v>47</v>
      </c>
      <c r="F50" s="31" t="n">
        <v>0.0427914024356024</v>
      </c>
      <c r="G50" s="31" t="n">
        <v>27.35</v>
      </c>
      <c r="H50" s="31" t="n">
        <v>0.156458509819387</v>
      </c>
      <c r="I50" s="31" t="n">
        <v>47.4625622004919</v>
      </c>
      <c r="J50" s="31" t="n">
        <v>51.796062460137</v>
      </c>
      <c r="K50" s="42" t="n">
        <v>0.535322032720861</v>
      </c>
      <c r="L50" s="42" t="n">
        <v>0.485523962286657</v>
      </c>
      <c r="M50" s="42" t="n">
        <v>0.916025362558411</v>
      </c>
      <c r="N50" s="32" t="n">
        <v>0.8454</v>
      </c>
      <c r="O50" s="32" t="n">
        <v>0</v>
      </c>
      <c r="P50" s="32" t="n">
        <v>14.0808927901068</v>
      </c>
      <c r="Q50" s="32" t="n">
        <v>0</v>
      </c>
      <c r="R50" s="32" t="n">
        <v>9.66884290378651</v>
      </c>
      <c r="S50" s="32" t="n">
        <v>3.53481771202109</v>
      </c>
      <c r="T50" s="32" t="n">
        <v>7.65044865586656</v>
      </c>
      <c r="U50" s="32" t="n">
        <v>0.083684051924444</v>
      </c>
      <c r="V50" s="32" t="n">
        <v>0.077</v>
      </c>
      <c r="W50" s="32" t="n">
        <v>0</v>
      </c>
      <c r="X50" s="32" t="n">
        <v>12.0264513708902</v>
      </c>
      <c r="Y50" s="32" t="n">
        <v>0.576086522638656</v>
      </c>
      <c r="Z50" s="32" t="n">
        <v>1.8610873099625</v>
      </c>
      <c r="AA50" s="32" t="n">
        <v>4.5426442084437</v>
      </c>
      <c r="AB50" s="32" t="n">
        <f aca="false">SUM(K50:AA50)</f>
        <v>56.8842268832064</v>
      </c>
      <c r="AC50" s="32" t="n">
        <f aca="false">SUM(K50:O50)</f>
        <v>2.78227135756593</v>
      </c>
      <c r="AD50" s="32" t="n">
        <f aca="false">SUM(P50:W50)</f>
        <v>35.0956861137054</v>
      </c>
      <c r="AE50" s="33" t="n">
        <f aca="false">(C50*K50)/1000</f>
        <v>0.00900861707629324</v>
      </c>
      <c r="AF50" s="32"/>
      <c r="AG50" s="31" t="n">
        <f aca="false">(K50)/(K50+L50)</f>
        <v>0.524390589118115</v>
      </c>
      <c r="AH50" s="31" t="n">
        <f aca="false">X50/(AC50+X50)</f>
        <v>0.812119423897405</v>
      </c>
      <c r="AI50" s="31" t="n">
        <f aca="false">AD50/(AD50+X50)</f>
        <v>0.744781285126939</v>
      </c>
      <c r="AJ50" s="31" t="n">
        <f aca="false">P50/(P50+X50)</f>
        <v>0.539346043905259</v>
      </c>
      <c r="AK50" s="31" t="n">
        <f aca="false">AC50/(AC50+AD50)</f>
        <v>0.0734535741447028</v>
      </c>
      <c r="AL50" s="34" t="n">
        <f aca="false">(K50+L50)/(K50+L50+Y50)</f>
        <v>0.639254310202294</v>
      </c>
      <c r="AM50" s="34" t="n">
        <f aca="false">(K50)/(X50+K50)</f>
        <v>0.0426151639200063</v>
      </c>
      <c r="AN50" s="35" t="n">
        <f aca="false">K50/(M50+K50)</f>
        <v>0.368844864063612</v>
      </c>
      <c r="AO50" s="31" t="n">
        <f aca="false">(K50+L50)/(Y50+X50)</f>
        <v>0.0810032077373639</v>
      </c>
      <c r="AP50" s="31" t="n">
        <f aca="false">P50/(M50+P50)</f>
        <v>0.938919093027415</v>
      </c>
      <c r="AQ50" s="36" t="n">
        <f aca="false">Y50/(Y50+X50)</f>
        <v>0.0457119452848037</v>
      </c>
      <c r="AR50" s="37" t="n">
        <f aca="false">(AB50*C50)/1000</f>
        <v>0.957270925441254</v>
      </c>
    </row>
    <row r="51" customFormat="false" ht="15" hidden="false" customHeight="false" outlineLevel="0" collapsed="false">
      <c r="A51" s="26" t="n">
        <v>355</v>
      </c>
      <c r="B51" s="39" t="n">
        <v>41745</v>
      </c>
      <c r="C51" s="28" t="n">
        <v>3.12328767123288</v>
      </c>
      <c r="D51" s="29" t="s">
        <v>72</v>
      </c>
      <c r="E51" s="30" t="s">
        <v>51</v>
      </c>
      <c r="F51" s="31" t="n">
        <v>0.0128700128700129</v>
      </c>
      <c r="G51" s="31" t="n">
        <v>45.5</v>
      </c>
      <c r="H51" s="31" t="n">
        <v>0.0282857425714569</v>
      </c>
      <c r="I51" s="31" t="n">
        <v>105.491099015248</v>
      </c>
      <c r="J51" s="31" t="n">
        <v>57.9835126874877</v>
      </c>
      <c r="K51" s="42" t="n">
        <v>0.415990409340632</v>
      </c>
      <c r="L51" s="42" t="n">
        <v>0.122196996088848</v>
      </c>
      <c r="M51" s="42" t="n">
        <v>1.54993690575894</v>
      </c>
      <c r="N51" s="32" t="n">
        <v>0.0881817671390809</v>
      </c>
      <c r="O51" s="32" t="n">
        <v>0.0169029121100484</v>
      </c>
      <c r="P51" s="32" t="n">
        <v>6.53368734672804</v>
      </c>
      <c r="Q51" s="32" t="n">
        <v>0.019036957444688</v>
      </c>
      <c r="R51" s="42" t="n">
        <v>10.9076272320914</v>
      </c>
      <c r="S51" s="42" t="n">
        <v>0.9561186308464</v>
      </c>
      <c r="T51" s="42" t="n">
        <v>3.98456148219975</v>
      </c>
      <c r="U51" s="32" t="n">
        <v>0.000532962661481168</v>
      </c>
      <c r="V51" s="32" t="n">
        <v>0</v>
      </c>
      <c r="W51" s="32" t="n">
        <v>0.0576149885554775</v>
      </c>
      <c r="X51" s="42" t="n">
        <v>3.61793576248273</v>
      </c>
      <c r="Y51" s="42" t="n">
        <v>0.0789569177657921</v>
      </c>
      <c r="Z51" s="42" t="n">
        <v>2.37039802365454</v>
      </c>
      <c r="AA51" s="32" t="n">
        <v>0.295910085711765</v>
      </c>
      <c r="AB51" s="32" t="n">
        <f aca="false">SUM(K51:AA51)</f>
        <v>31.0155893805796</v>
      </c>
      <c r="AC51" s="32" t="n">
        <f aca="false">SUM(K51:O51)</f>
        <v>2.19320899043755</v>
      </c>
      <c r="AD51" s="32" t="n">
        <f aca="false">SUM(P51:W51)</f>
        <v>22.4591796005272</v>
      </c>
      <c r="AE51" s="33" t="n">
        <f aca="false">(C51*K51)/1000</f>
        <v>0.00129925771684471</v>
      </c>
      <c r="AF51" s="32"/>
      <c r="AG51" s="31" t="n">
        <f aca="false">(K51)/(K51+L51)</f>
        <v>0.77294712797797</v>
      </c>
      <c r="AH51" s="31" t="n">
        <f aca="false">X51/(AC51+X51)</f>
        <v>0.622585723865269</v>
      </c>
      <c r="AI51" s="31" t="n">
        <f aca="false">AD51/(AD51+X51)</f>
        <v>0.861260123594241</v>
      </c>
      <c r="AJ51" s="31" t="n">
        <f aca="false">P51/(P51+X51)</f>
        <v>0.643610117952458</v>
      </c>
      <c r="AK51" s="31" t="n">
        <f aca="false">AC51/(AC51+AD51)</f>
        <v>0.088965374788931</v>
      </c>
      <c r="AL51" s="34" t="n">
        <f aca="false">(K51+L51)/(K51+L51+Y51)</f>
        <v>0.87206085384211</v>
      </c>
      <c r="AM51" s="34" t="n">
        <f aca="false">(K51)/(X51+K51)</f>
        <v>0.10312296051581</v>
      </c>
      <c r="AN51" s="35" t="n">
        <f aca="false">K51/(M51+K51)</f>
        <v>0.211600096374653</v>
      </c>
      <c r="AO51" s="31" t="n">
        <f aca="false">(K51+L51)/(Y51+X51)</f>
        <v>0.145578314540984</v>
      </c>
      <c r="AP51" s="31" t="n">
        <f aca="false">P51/(M51+P51)</f>
        <v>0.808262128799209</v>
      </c>
      <c r="AQ51" s="36" t="n">
        <f aca="false">Y51/(Y51+X51)</f>
        <v>0.0213576439986038</v>
      </c>
      <c r="AR51" s="37" t="n">
        <f aca="false">(AB51*C51)/1000</f>
        <v>0.0968706079283858</v>
      </c>
    </row>
    <row r="52" customFormat="false" ht="15" hidden="false" customHeight="false" outlineLevel="0" collapsed="false">
      <c r="A52" s="26" t="s">
        <v>82</v>
      </c>
      <c r="B52" s="39" t="n">
        <v>41955</v>
      </c>
      <c r="C52" s="28" t="n">
        <v>5.82040956560976</v>
      </c>
      <c r="D52" s="29" t="s">
        <v>72</v>
      </c>
      <c r="E52" s="30" t="s">
        <v>47</v>
      </c>
      <c r="F52" s="31" t="n">
        <v>0.0885</v>
      </c>
      <c r="G52" s="31" t="n">
        <v>66.4</v>
      </c>
      <c r="H52" s="31" t="n">
        <v>0.133283132530121</v>
      </c>
      <c r="I52" s="31" t="n">
        <v>72.2810733428963</v>
      </c>
      <c r="J52" s="31" t="n">
        <v>83.2552370895738</v>
      </c>
      <c r="K52" s="32" t="n">
        <v>0.32860834302005</v>
      </c>
      <c r="L52" s="32" t="n">
        <v>0.341</v>
      </c>
      <c r="M52" s="32" t="n">
        <v>0.39804827897925</v>
      </c>
      <c r="N52" s="32" t="n">
        <v>0.151</v>
      </c>
      <c r="O52" s="32" t="n">
        <v>0.00823045294999591</v>
      </c>
      <c r="P52" s="32" t="n">
        <v>22.7462844963631</v>
      </c>
      <c r="Q52" s="32" t="n">
        <v>0</v>
      </c>
      <c r="R52" s="32" t="n">
        <v>3.20267382010523</v>
      </c>
      <c r="S52" s="32" t="n">
        <v>1.20367360541996</v>
      </c>
      <c r="T52" s="32" t="n">
        <v>5.20507397775227</v>
      </c>
      <c r="U52" s="32" t="n">
        <v>0</v>
      </c>
      <c r="V52" s="32" t="n">
        <v>0</v>
      </c>
      <c r="W52" s="32" t="n">
        <v>0</v>
      </c>
      <c r="X52" s="32" t="n">
        <v>70.989090727111</v>
      </c>
      <c r="Y52" s="32" t="n">
        <v>0.182</v>
      </c>
      <c r="Z52" s="32" t="n">
        <v>7.09123444706398</v>
      </c>
      <c r="AA52" s="32" t="n">
        <v>0.0940728519401797</v>
      </c>
      <c r="AB52" s="32" t="n">
        <f aca="false">SUM(K52:AA52)</f>
        <v>111.940991000705</v>
      </c>
      <c r="AC52" s="32" t="n">
        <f aca="false">SUM(K52:O52)</f>
        <v>1.2268870749493</v>
      </c>
      <c r="AD52" s="32" t="n">
        <f aca="false">SUM(P52:W52)</f>
        <v>32.3577058996406</v>
      </c>
      <c r="AE52" s="33" t="n">
        <f aca="false">(C52*K52)/1000</f>
        <v>0.00191263514305307</v>
      </c>
      <c r="AF52" s="32"/>
      <c r="AG52" s="31" t="n">
        <f aca="false">(K52)/(K52+L52)</f>
        <v>0.490747085883024</v>
      </c>
      <c r="AH52" s="31" t="n">
        <f aca="false">X52/(AC52+X52)</f>
        <v>0.983010863907263</v>
      </c>
      <c r="AI52" s="31" t="n">
        <f aca="false">AD52/(AD52+X52)</f>
        <v>0.313098295794344</v>
      </c>
      <c r="AJ52" s="31" t="n">
        <f aca="false">P52/(P52+X52)</f>
        <v>0.242664889772231</v>
      </c>
      <c r="AK52" s="31" t="n">
        <f aca="false">AC52/(AC52+AD52)</f>
        <v>0.0365312474049503</v>
      </c>
      <c r="AL52" s="34"/>
      <c r="AM52" s="34" t="n">
        <f aca="false">(K52)/(X52+K52)</f>
        <v>0.0046076688859088</v>
      </c>
      <c r="AN52" s="35" t="n">
        <f aca="false">K52/(M52+K52)</f>
        <v>0.452219567085107</v>
      </c>
      <c r="AO52" s="31" t="n">
        <f aca="false">(K52+L52)/(Y52+X52)</f>
        <v>0.00940843165643629</v>
      </c>
      <c r="AP52" s="31"/>
      <c r="AQ52" s="36"/>
      <c r="AR52" s="37" t="n">
        <f aca="false">(AB52*C52)/1000</f>
        <v>0.65154241480434</v>
      </c>
    </row>
    <row r="53" customFormat="false" ht="15" hidden="false" customHeight="false" outlineLevel="0" collapsed="false">
      <c r="A53" s="26" t="s">
        <v>83</v>
      </c>
      <c r="B53" s="39" t="n">
        <v>42020</v>
      </c>
      <c r="C53" s="28" t="n">
        <v>4.50336523236666</v>
      </c>
      <c r="D53" s="29" t="s">
        <v>72</v>
      </c>
      <c r="E53" s="30" t="s">
        <v>47</v>
      </c>
      <c r="F53" s="31" t="n">
        <v>0.034</v>
      </c>
      <c r="G53" s="31" t="n">
        <v>38.94</v>
      </c>
      <c r="H53" s="31" t="n">
        <v>0.0873138161273755</v>
      </c>
      <c r="I53" s="31" t="n">
        <v>106.974050392344</v>
      </c>
      <c r="J53" s="31" t="n">
        <v>95.6474609096491</v>
      </c>
      <c r="K53" s="32" t="n">
        <v>0.23110426412406</v>
      </c>
      <c r="L53" s="32" t="n">
        <v>0.51988500504302</v>
      </c>
      <c r="M53" s="32" t="n">
        <v>1.3778570519303</v>
      </c>
      <c r="N53" s="32" t="n">
        <v>0.344770897625249</v>
      </c>
      <c r="O53" s="32" t="n">
        <v>0</v>
      </c>
      <c r="P53" s="32" t="n">
        <v>8.24745342746758</v>
      </c>
      <c r="Q53" s="32" t="n">
        <v>0</v>
      </c>
      <c r="R53" s="32" t="n">
        <v>12.9841659242037</v>
      </c>
      <c r="S53" s="32" t="n">
        <v>3.70739591178751</v>
      </c>
      <c r="T53" s="32" t="n">
        <v>6.24906602595969</v>
      </c>
      <c r="U53" s="32" t="n">
        <v>0</v>
      </c>
      <c r="V53" s="32" t="n">
        <v>0</v>
      </c>
      <c r="W53" s="32" t="n">
        <v>0.0205627635954385</v>
      </c>
      <c r="X53" s="32" t="n">
        <v>15.092596783666</v>
      </c>
      <c r="Y53" s="32" t="n">
        <v>0.441432634818904</v>
      </c>
      <c r="Z53" s="32" t="n">
        <v>1.4463045621451</v>
      </c>
      <c r="AA53" s="32" t="n">
        <v>0.00715772107197407</v>
      </c>
      <c r="AB53" s="32" t="n">
        <f aca="false">SUM(K53:AA53)</f>
        <v>50.6697529734385</v>
      </c>
      <c r="AC53" s="32" t="n">
        <f aca="false">SUM(K53:O53)</f>
        <v>2.47361721872263</v>
      </c>
      <c r="AD53" s="32" t="n">
        <f aca="false">SUM(P53:W53)</f>
        <v>31.2086440530139</v>
      </c>
      <c r="AE53" s="33" t="n">
        <f aca="false">(C53*K53)/1000</f>
        <v>0.00104074690810797</v>
      </c>
      <c r="AF53" s="32"/>
      <c r="AG53" s="31" t="n">
        <f aca="false">(K53)/(K53+L53)</f>
        <v>0.307733110994218</v>
      </c>
      <c r="AH53" s="31" t="n">
        <f aca="false">X53/(AC53+X53)</f>
        <v>0.859183246977051</v>
      </c>
      <c r="AI53" s="31" t="n">
        <f aca="false">AD53/(AD53+X53)</f>
        <v>0.674034723239866</v>
      </c>
      <c r="AJ53" s="31" t="n">
        <f aca="false">P53/(P53+X53)</f>
        <v>0.353360569187354</v>
      </c>
      <c r="AK53" s="31" t="n">
        <f aca="false">AC53/(AC53+AD53)</f>
        <v>0.0734397610292956</v>
      </c>
      <c r="AL53" s="34" t="n">
        <f aca="false">(K53+L53)/(K53+L53+Y53)</f>
        <v>0.629801638712524</v>
      </c>
      <c r="AM53" s="34" t="n">
        <f aca="false">(K53)/(X53+K53)</f>
        <v>0.0150814913057436</v>
      </c>
      <c r="AN53" s="35" t="n">
        <f aca="false">K53/(M53+K53)</f>
        <v>0.143635687084631</v>
      </c>
      <c r="AO53" s="31" t="n">
        <f aca="false">(K53+L53)/(Y53+X53)</f>
        <v>0.0483447822155809</v>
      </c>
      <c r="AP53" s="31" t="n">
        <f aca="false">P53/(M53+P53)</f>
        <v>0.856850638233491</v>
      </c>
      <c r="AQ53" s="36" t="n">
        <f aca="false">Y53/(Y53+X53)</f>
        <v>0.0284171365282478</v>
      </c>
      <c r="AR53" s="37" t="n">
        <f aca="false">(AB53*C53)/1000</f>
        <v>0.22818440387319</v>
      </c>
    </row>
    <row r="54" customFormat="false" ht="15" hidden="false" customHeight="false" outlineLevel="0" collapsed="false">
      <c r="A54" s="26" t="s">
        <v>84</v>
      </c>
      <c r="B54" s="39" t="n">
        <v>42073</v>
      </c>
      <c r="C54" s="28" t="n">
        <v>4.49794458911554</v>
      </c>
      <c r="D54" s="29" t="s">
        <v>72</v>
      </c>
      <c r="E54" s="30" t="s">
        <v>47</v>
      </c>
      <c r="F54" s="31" t="n">
        <v>0.00508621128121662</v>
      </c>
      <c r="G54" s="31" t="n">
        <v>39.7</v>
      </c>
      <c r="H54" s="31" t="n">
        <v>0.012811615317926</v>
      </c>
      <c r="I54" s="31" t="n">
        <v>96.081894463262</v>
      </c>
      <c r="J54" s="31" t="n">
        <v>91.5810732752695</v>
      </c>
      <c r="K54" s="32" t="n">
        <v>0.205105039964668</v>
      </c>
      <c r="L54" s="32" t="n">
        <v>0.2416</v>
      </c>
      <c r="M54" s="32" t="n">
        <v>0.102584080643474</v>
      </c>
      <c r="N54" s="32" t="n">
        <v>0</v>
      </c>
      <c r="O54" s="32" t="n">
        <v>0.0192535716671124</v>
      </c>
      <c r="P54" s="32" t="n">
        <v>1.37109911518615</v>
      </c>
      <c r="Q54" s="32" t="n">
        <v>0.0503424383345585</v>
      </c>
      <c r="R54" s="32" t="n">
        <v>1.99312537783501</v>
      </c>
      <c r="S54" s="32" t="n">
        <v>0.131024957905847</v>
      </c>
      <c r="T54" s="32" t="n">
        <v>1.5912524878651</v>
      </c>
      <c r="U54" s="32" t="n">
        <v>0.00594357639435547</v>
      </c>
      <c r="V54" s="32" t="n">
        <v>0.00625</v>
      </c>
      <c r="W54" s="32" t="n">
        <v>0.0609645773631183</v>
      </c>
      <c r="X54" s="32" t="n">
        <v>2.60917774888018</v>
      </c>
      <c r="Y54" s="32" t="n">
        <v>0.11</v>
      </c>
      <c r="Z54" s="32" t="n">
        <v>1.50669978706067</v>
      </c>
      <c r="AA54" s="32" t="n">
        <v>0</v>
      </c>
      <c r="AB54" s="32" t="n">
        <f aca="false">SUM(K54:AA54)</f>
        <v>10.0044227591002</v>
      </c>
      <c r="AC54" s="32" t="n">
        <f aca="false">SUM(K54:O54)</f>
        <v>0.568542692275254</v>
      </c>
      <c r="AD54" s="32" t="n">
        <f aca="false">SUM(P54:W54)</f>
        <v>5.21000253088414</v>
      </c>
      <c r="AE54" s="33" t="n">
        <f aca="false">(C54*K54)/1000</f>
        <v>0.000922551104709405</v>
      </c>
      <c r="AF54" s="32"/>
      <c r="AG54" s="31" t="n">
        <f aca="false">(K54)/(K54+L54)</f>
        <v>0.459150942153889</v>
      </c>
      <c r="AH54" s="31" t="n">
        <f aca="false">X54/(AC54+X54)</f>
        <v>0.821084735802458</v>
      </c>
      <c r="AI54" s="31" t="n">
        <f aca="false">AD54/(AD54+X54)</f>
        <v>0.666310577896175</v>
      </c>
      <c r="AJ54" s="31" t="n">
        <f aca="false">P54/(P54+X54)</f>
        <v>0.344473302237927</v>
      </c>
      <c r="AK54" s="31" t="n">
        <f aca="false">AC54/(AC54+AD54)</f>
        <v>0.0983885511523965</v>
      </c>
      <c r="AL54" s="34"/>
      <c r="AM54" s="34" t="n">
        <f aca="false">(K54)/(X54+K54)</f>
        <v>0.0728800391977864</v>
      </c>
      <c r="AN54" s="35" t="n">
        <f aca="false">K54/(M54+K54)</f>
        <v>0.666598284525893</v>
      </c>
      <c r="AO54" s="31" t="n">
        <f aca="false">(K54+L54)/(Y54+X54)</f>
        <v>0.164279455489304</v>
      </c>
      <c r="AP54" s="31" t="n">
        <f aca="false">P54/(M54+P54)</f>
        <v>0.930389325919047</v>
      </c>
      <c r="AQ54" s="36"/>
      <c r="AR54" s="37" t="n">
        <f aca="false">(AB54*C54)/1000</f>
        <v>0.0449993392165193</v>
      </c>
    </row>
    <row r="55" customFormat="false" ht="15" hidden="false" customHeight="false" outlineLevel="0" collapsed="false">
      <c r="A55" s="40" t="s">
        <v>85</v>
      </c>
      <c r="B55" s="40" t="n">
        <v>42123</v>
      </c>
      <c r="C55" s="41" t="n">
        <v>2.02739726027397</v>
      </c>
      <c r="D55" s="29" t="s">
        <v>72</v>
      </c>
      <c r="E55" s="41" t="s">
        <v>51</v>
      </c>
      <c r="F55" s="0"/>
      <c r="G55" s="0"/>
      <c r="H55" s="42"/>
      <c r="I55" s="42"/>
      <c r="J55" s="42"/>
      <c r="K55" s="42" t="n">
        <v>0.164995568869331</v>
      </c>
      <c r="L55" s="42" t="n">
        <v>0.0439662123611778</v>
      </c>
      <c r="M55" s="42" t="n">
        <v>0.598877601764643</v>
      </c>
      <c r="N55" s="42" t="n">
        <v>0</v>
      </c>
      <c r="O55" s="42" t="n">
        <v>0</v>
      </c>
      <c r="P55" s="42" t="n">
        <v>2.85090206740083</v>
      </c>
      <c r="Q55" s="42" t="n">
        <v>0</v>
      </c>
      <c r="R55" s="42" t="n">
        <v>2.26192289830849</v>
      </c>
      <c r="S55" s="42" t="n">
        <v>0.508296511051793</v>
      </c>
      <c r="T55" s="42" t="n">
        <v>1.85910291657502</v>
      </c>
      <c r="U55" s="42" t="n">
        <v>0.0133875247727468</v>
      </c>
      <c r="V55" s="42" t="n">
        <v>0.0123</v>
      </c>
      <c r="W55" s="42" t="n">
        <v>0</v>
      </c>
      <c r="X55" s="42" t="n">
        <v>3.5578758207223</v>
      </c>
      <c r="Y55" s="42" t="n">
        <v>0.0550983387875806</v>
      </c>
      <c r="Z55" s="42" t="n">
        <v>1.59051611453394</v>
      </c>
      <c r="AA55" s="42" t="n">
        <v>0</v>
      </c>
      <c r="AB55" s="42" t="n">
        <f aca="false">SUM(K55:AA55)</f>
        <v>13.5172415751479</v>
      </c>
      <c r="AC55" s="32" t="n">
        <f aca="false">SUM(K55:O55)</f>
        <v>0.807839382995152</v>
      </c>
      <c r="AD55" s="32" t="n">
        <f aca="false">SUM(P55:W55)</f>
        <v>7.50591191810888</v>
      </c>
      <c r="AE55" s="33" t="n">
        <f aca="false">(C55*K55)/1000</f>
        <v>0.000334511564283027</v>
      </c>
      <c r="AF55" s="0"/>
      <c r="AG55" s="31" t="n">
        <f aca="false">(K55)/(K55+L55)</f>
        <v>0.789596872201821</v>
      </c>
      <c r="AH55" s="31" t="n">
        <f aca="false">X55/(AC55+X55)</f>
        <v>0.814958295422645</v>
      </c>
      <c r="AI55" s="31" t="n">
        <f aca="false">AD55/(AD55+X55)</f>
        <v>0.67842154018962</v>
      </c>
      <c r="AJ55" s="31" t="n">
        <f aca="false">P55/(P55+X55)</f>
        <v>0.444843325384107</v>
      </c>
      <c r="AK55" s="31" t="n">
        <f aca="false">AC55/(AC55+AD55)</f>
        <v>0.0971690580746473</v>
      </c>
      <c r="AL55" s="34" t="n">
        <f aca="false">(K55+L55)/(K55+L55+Y55)</f>
        <v>0.79134168846168</v>
      </c>
      <c r="AM55" s="34" t="n">
        <f aca="false">(K55)/(X55+K55)</f>
        <v>0.0443194383052351</v>
      </c>
      <c r="AN55" s="35" t="n">
        <f aca="false">K55/(M55+K55)</f>
        <v>0.215998643770135</v>
      </c>
      <c r="AO55" s="31" t="n">
        <f aca="false">(K55+L55)/(Y55+X55)</f>
        <v>0.0578365003470868</v>
      </c>
      <c r="AP55" s="31" t="n">
        <f aca="false">P55/(M55+P55)</f>
        <v>0.826401202628249</v>
      </c>
      <c r="AQ55" s="36" t="n">
        <f aca="false">Y55/(Y55+X55)</f>
        <v>0.0152501336447574</v>
      </c>
      <c r="AR55" s="37" t="n">
        <f aca="false">(AB55*C55)/1000</f>
        <v>0.0274048185359162</v>
      </c>
    </row>
    <row r="56" customFormat="false" ht="15" hidden="false" customHeight="false" outlineLevel="0" collapsed="false">
      <c r="A56" s="26" t="s">
        <v>86</v>
      </c>
      <c r="B56" s="39" t="n">
        <v>42134</v>
      </c>
      <c r="C56" s="28" t="n">
        <v>3.57568105479791</v>
      </c>
      <c r="D56" s="29" t="s">
        <v>72</v>
      </c>
      <c r="E56" s="30" t="s">
        <v>51</v>
      </c>
      <c r="F56" s="31" t="n">
        <v>0.694056641404069</v>
      </c>
      <c r="G56" s="31" t="n">
        <v>70.2</v>
      </c>
      <c r="H56" s="31" t="n">
        <v>0.98868467436477</v>
      </c>
      <c r="I56" s="31" t="n">
        <v>105.730918324841</v>
      </c>
      <c r="J56" s="31" t="n">
        <v>98.1334408005043</v>
      </c>
      <c r="K56" s="32" t="n">
        <v>0.1288315905977</v>
      </c>
      <c r="L56" s="32" t="n">
        <v>0.24217148926773</v>
      </c>
      <c r="M56" s="32" t="n">
        <v>0.3055</v>
      </c>
      <c r="N56" s="32" t="n">
        <v>0.1114</v>
      </c>
      <c r="O56" s="32" t="n">
        <v>0.0146170893137219</v>
      </c>
      <c r="P56" s="32" t="n">
        <v>10.3994008167358</v>
      </c>
      <c r="Q56" s="32" t="n">
        <v>0</v>
      </c>
      <c r="R56" s="32" t="n">
        <v>2.21679504162024</v>
      </c>
      <c r="S56" s="32" t="n">
        <v>12.6935860796205</v>
      </c>
      <c r="T56" s="32" t="n">
        <v>4.43089119048732</v>
      </c>
      <c r="U56" s="32" t="n">
        <v>0</v>
      </c>
      <c r="V56" s="32" t="n">
        <v>0</v>
      </c>
      <c r="W56" s="32" t="n">
        <v>0.453533597762203</v>
      </c>
      <c r="X56" s="32" t="n">
        <v>35.5311522095548</v>
      </c>
      <c r="Y56" s="32" t="n">
        <v>0.369579929915078</v>
      </c>
      <c r="Z56" s="32" t="n">
        <v>6.5930438780174</v>
      </c>
      <c r="AA56" s="32" t="n">
        <v>1.26585120210948</v>
      </c>
      <c r="AB56" s="32" t="n">
        <f aca="false">SUM(K56:AA56)</f>
        <v>74.756354115002</v>
      </c>
      <c r="AC56" s="32" t="n">
        <f aca="false">SUM(K56:O56)</f>
        <v>0.802520169179152</v>
      </c>
      <c r="AD56" s="32" t="n">
        <f aca="false">SUM(P56:W56)</f>
        <v>30.1942067262261</v>
      </c>
      <c r="AE56" s="33" t="n">
        <f aca="false">(C56*K56)/1000</f>
        <v>0.000460660677759676</v>
      </c>
      <c r="AF56" s="32"/>
      <c r="AG56" s="31" t="n">
        <f aca="false">(K56)/(K56+L56)</f>
        <v>0.347252078458297</v>
      </c>
      <c r="AH56" s="31" t="n">
        <f aca="false">X56/(AC56+X56)</f>
        <v>0.977912495031775</v>
      </c>
      <c r="AI56" s="31" t="n">
        <f aca="false">AD56/(AD56+X56)</f>
        <v>0.459399647489614</v>
      </c>
      <c r="AJ56" s="31" t="n">
        <f aca="false">P56/(P56+X56)</f>
        <v>0.226415754471391</v>
      </c>
      <c r="AK56" s="31" t="n">
        <f aca="false">AC56/(AC56+AD56)</f>
        <v>0.02589048101392</v>
      </c>
      <c r="AL56" s="34" t="n">
        <f aca="false">(K56+L56)/(K56+L56+Y56)</f>
        <v>0.500960830812723</v>
      </c>
      <c r="AM56" s="34" t="n">
        <f aca="false">(K56)/(X56+K56)</f>
        <v>0.00361277759742418</v>
      </c>
      <c r="AN56" s="35" t="n">
        <f aca="false">K56/(M56+K56)</f>
        <v>0.296620355015876</v>
      </c>
      <c r="AO56" s="31" t="n">
        <f aca="false">(K56+L56)/(Y56+X56)</f>
        <v>0.0103341368756528</v>
      </c>
      <c r="AP56" s="31"/>
      <c r="AQ56" s="36" t="n">
        <f aca="false">Y56/(Y56+X56)</f>
        <v>0.0102944956241925</v>
      </c>
      <c r="AR56" s="37" t="n">
        <f aca="false">(AB56*C56)/1000</f>
        <v>0.267304879134776</v>
      </c>
    </row>
    <row r="57" customFormat="false" ht="15" hidden="false" customHeight="false" outlineLevel="0" collapsed="false">
      <c r="A57" s="40" t="s">
        <v>87</v>
      </c>
      <c r="B57" s="40" t="n">
        <v>42178</v>
      </c>
      <c r="C57" s="41" t="n">
        <v>7.01369863013699</v>
      </c>
      <c r="D57" s="29" t="s">
        <v>72</v>
      </c>
      <c r="E57" s="41" t="s">
        <v>51</v>
      </c>
      <c r="F57" s="0"/>
      <c r="G57" s="0"/>
      <c r="H57" s="42"/>
      <c r="I57" s="42"/>
      <c r="J57" s="42"/>
      <c r="K57" s="42" t="n">
        <v>0.382025596918642</v>
      </c>
      <c r="L57" s="42" t="n">
        <v>0.297214494389021</v>
      </c>
      <c r="M57" s="42" t="n">
        <v>0.986858394510743</v>
      </c>
      <c r="N57" s="42" t="n">
        <v>0.39978788577661</v>
      </c>
      <c r="O57" s="42" t="n">
        <v>0</v>
      </c>
      <c r="P57" s="42" t="n">
        <v>1.12714209303539</v>
      </c>
      <c r="Q57" s="42" t="n">
        <v>0</v>
      </c>
      <c r="R57" s="42" t="n">
        <v>1.58125483111633</v>
      </c>
      <c r="S57" s="42" t="n">
        <v>0.562280269184191</v>
      </c>
      <c r="T57" s="42" t="n">
        <v>0.731554692209344</v>
      </c>
      <c r="U57" s="42" t="n">
        <v>0</v>
      </c>
      <c r="V57" s="42" t="n">
        <v>0</v>
      </c>
      <c r="W57" s="42" t="n">
        <v>0.323936852859064</v>
      </c>
      <c r="X57" s="42" t="n">
        <v>1.55852403349048</v>
      </c>
      <c r="Y57" s="42" t="n">
        <v>0.146754301758195</v>
      </c>
      <c r="Z57" s="42" t="n">
        <v>0.7009110196513</v>
      </c>
      <c r="AA57" s="42" t="n">
        <v>0</v>
      </c>
      <c r="AB57" s="42" t="n">
        <f aca="false">SUM(K57:AA57)</f>
        <v>8.79824446489931</v>
      </c>
      <c r="AC57" s="32" t="n">
        <f aca="false">SUM(K57:O57)</f>
        <v>2.06588637159502</v>
      </c>
      <c r="AD57" s="32" t="n">
        <f aca="false">SUM(P57:W57)</f>
        <v>4.32616873840432</v>
      </c>
      <c r="AE57" s="33" t="n">
        <f aca="false">(C57*K57)/1000</f>
        <v>0.00267941240578555</v>
      </c>
      <c r="AF57" s="0"/>
      <c r="AG57" s="31" t="n">
        <f aca="false">(K57)/(K57+L57)</f>
        <v>0.562430872098807</v>
      </c>
      <c r="AH57" s="31" t="n">
        <f aca="false">X57/(AC57+X57)</f>
        <v>0.430007603803277</v>
      </c>
      <c r="AI57" s="31" t="n">
        <f aca="false">AD57/(AD57+X57)</f>
        <v>0.735156261524142</v>
      </c>
      <c r="AJ57" s="31" t="n">
        <f aca="false">P57/(P57+X57)</f>
        <v>0.419688092240058</v>
      </c>
      <c r="AK57" s="31" t="n">
        <f aca="false">AC57/(AC57+AD57)</f>
        <v>0.323195957488425</v>
      </c>
      <c r="AL57" s="34"/>
      <c r="AM57" s="34" t="n">
        <f aca="false">(K57)/(X57+K57)</f>
        <v>0.196864636148523</v>
      </c>
      <c r="AN57" s="35" t="n">
        <f aca="false">K57/(M57+K57)</f>
        <v>0.279078139061099</v>
      </c>
      <c r="AO57" s="31" t="n">
        <f aca="false">(K57+L57)/(Y57+X57)</f>
        <v>0.398316261496755</v>
      </c>
      <c r="AP57" s="31" t="n">
        <f aca="false">P57/(M57+P57)</f>
        <v>0.533179675064192</v>
      </c>
      <c r="AQ57" s="36" t="n">
        <f aca="false">Y57/(Y57+X57)</f>
        <v>0.0860588554517667</v>
      </c>
      <c r="AR57" s="37" t="n">
        <f aca="false">(AB57*C57)/1000</f>
        <v>0.0617082351510747</v>
      </c>
    </row>
    <row r="58" customFormat="false" ht="15" hidden="false" customHeight="false" outlineLevel="0" collapsed="false">
      <c r="A58" s="40" t="s">
        <v>88</v>
      </c>
      <c r="B58" s="40" t="n">
        <v>42210</v>
      </c>
      <c r="C58" s="41" t="n">
        <v>1.53424657534247</v>
      </c>
      <c r="D58" s="29" t="s">
        <v>72</v>
      </c>
      <c r="E58" s="41" t="s">
        <v>51</v>
      </c>
      <c r="F58" s="0"/>
      <c r="G58" s="0"/>
      <c r="H58" s="42"/>
      <c r="I58" s="42"/>
      <c r="J58" s="42"/>
      <c r="K58" s="42" t="n">
        <v>0.0983728898345733</v>
      </c>
      <c r="L58" s="42" t="n">
        <v>0.0218855423396816</v>
      </c>
      <c r="M58" s="42" t="n">
        <v>0.42215065611392</v>
      </c>
      <c r="N58" s="42" t="n">
        <v>0.0183748527254155</v>
      </c>
      <c r="O58" s="42" t="n">
        <v>0.00635305939884876</v>
      </c>
      <c r="P58" s="42" t="n">
        <v>0.901502226508154</v>
      </c>
      <c r="Q58" s="42" t="n">
        <v>0</v>
      </c>
      <c r="R58" s="42" t="n">
        <v>1.15517261961517</v>
      </c>
      <c r="S58" s="42" t="n">
        <v>0.259176833541792</v>
      </c>
      <c r="T58" s="42" t="n">
        <v>0.335230862459838</v>
      </c>
      <c r="U58" s="42" t="n">
        <v>0.00185622256420211</v>
      </c>
      <c r="V58" s="42" t="n">
        <v>0.0023</v>
      </c>
      <c r="W58" s="42" t="n">
        <v>0.271344241664599</v>
      </c>
      <c r="X58" s="42" t="n">
        <v>0.420026141050293</v>
      </c>
      <c r="Y58" s="42" t="n">
        <v>0.0469993466097063</v>
      </c>
      <c r="Z58" s="42" t="n">
        <v>0.183159699115616</v>
      </c>
      <c r="AA58" s="42" t="n">
        <v>0</v>
      </c>
      <c r="AB58" s="42" t="n">
        <f aca="false">SUM(K58:AA58)</f>
        <v>4.14390519354181</v>
      </c>
      <c r="AC58" s="32" t="n">
        <f aca="false">SUM(K58:O58)</f>
        <v>0.567137000412439</v>
      </c>
      <c r="AD58" s="32" t="n">
        <f aca="false">SUM(P58:W58)</f>
        <v>2.92658300635376</v>
      </c>
      <c r="AE58" s="33" t="n">
        <f aca="false">(C58*K58)/1000</f>
        <v>0.000150928269335236</v>
      </c>
      <c r="AF58" s="0"/>
      <c r="AG58" s="31" t="n">
        <f aca="false">(K58)/(K58+L58)</f>
        <v>0.818012409242378</v>
      </c>
      <c r="AH58" s="31" t="n">
        <f aca="false">X58/(AC58+X58)</f>
        <v>0.425488071229967</v>
      </c>
      <c r="AI58" s="31" t="n">
        <f aca="false">AD58/(AD58+X58)</f>
        <v>0.874492023851633</v>
      </c>
      <c r="AJ58" s="31" t="n">
        <f aca="false">P58/(P58+X58)</f>
        <v>0.682166382984044</v>
      </c>
      <c r="AK58" s="31" t="n">
        <f aca="false">AC58/(AC58+AD58)</f>
        <v>0.162330409796458</v>
      </c>
      <c r="AL58" s="34" t="n">
        <f aca="false">(K58+L58)/(K58+L58+Y58)</f>
        <v>0.719000533479444</v>
      </c>
      <c r="AM58" s="34" t="n">
        <f aca="false">(K58)/(X58+K58)</f>
        <v>0.189762873720382</v>
      </c>
      <c r="AN58" s="35" t="n">
        <f aca="false">K58/(M58+K58)</f>
        <v>0.188988357203552</v>
      </c>
      <c r="AO58" s="31" t="n">
        <f aca="false">(K58+L58)/(Y58+X58)</f>
        <v>0.257498649113996</v>
      </c>
      <c r="AP58" s="31" t="n">
        <f aca="false">P58/(M58+P58)</f>
        <v>0.681071479043912</v>
      </c>
      <c r="AQ58" s="36" t="n">
        <f aca="false">Y58/(Y58+X58)</f>
        <v>0.100635506736888</v>
      </c>
      <c r="AR58" s="37" t="n">
        <f aca="false">(AB58*C58)/1000</f>
        <v>0.0063577723517354</v>
      </c>
    </row>
    <row r="59" customFormat="false" ht="15" hidden="false" customHeight="false" outlineLevel="0" collapsed="false">
      <c r="A59" s="40" t="s">
        <v>89</v>
      </c>
      <c r="B59" s="40" t="n">
        <v>42316</v>
      </c>
      <c r="C59" s="41" t="n">
        <v>3.04109589041096</v>
      </c>
      <c r="D59" s="29" t="s">
        <v>72</v>
      </c>
      <c r="E59" s="41" t="s">
        <v>47</v>
      </c>
      <c r="F59" s="0"/>
      <c r="G59" s="0"/>
      <c r="H59" s="42"/>
      <c r="I59" s="42"/>
      <c r="J59" s="42"/>
      <c r="K59" s="42" t="n">
        <v>0.135915575793596</v>
      </c>
      <c r="L59" s="42" t="n">
        <v>0.0705702424223849</v>
      </c>
      <c r="M59" s="42" t="n">
        <v>0.983724059637686</v>
      </c>
      <c r="N59" s="42" t="n">
        <v>0</v>
      </c>
      <c r="O59" s="42" t="n">
        <v>0</v>
      </c>
      <c r="P59" s="42" t="n">
        <v>2.36412320099341</v>
      </c>
      <c r="Q59" s="42" t="n">
        <v>0</v>
      </c>
      <c r="R59" s="42" t="n">
        <v>4.00317379975158</v>
      </c>
      <c r="S59" s="42" t="n">
        <v>0.624771854859574</v>
      </c>
      <c r="T59" s="42" t="n">
        <v>1.69040696507534</v>
      </c>
      <c r="U59" s="42" t="n">
        <v>0.0152044902600753</v>
      </c>
      <c r="V59" s="42" t="n">
        <v>0.0305</v>
      </c>
      <c r="W59" s="42" t="n">
        <v>0</v>
      </c>
      <c r="X59" s="42" t="n">
        <v>2.82303009221359</v>
      </c>
      <c r="Y59" s="42" t="n">
        <v>0.1081</v>
      </c>
      <c r="Z59" s="42" t="n">
        <v>1.26748049772732</v>
      </c>
      <c r="AA59" s="42" t="n">
        <v>0</v>
      </c>
      <c r="AB59" s="42" t="n">
        <f aca="false">SUM(K59:AA59)</f>
        <v>14.1170007787346</v>
      </c>
      <c r="AC59" s="32" t="n">
        <f aca="false">SUM(K59:O59)</f>
        <v>1.19020987785367</v>
      </c>
      <c r="AD59" s="32" t="n">
        <f aca="false">SUM(P59:W59)</f>
        <v>8.72818031093998</v>
      </c>
      <c r="AE59" s="33" t="n">
        <f aca="false">(C59*K59)/1000</f>
        <v>0.000413332298988744</v>
      </c>
      <c r="AF59" s="0"/>
      <c r="AG59" s="31" t="n">
        <f aca="false">(K59)/(K59+L59)</f>
        <v>0.658232013064599</v>
      </c>
      <c r="AH59" s="31" t="n">
        <f aca="false">X59/(AC59+X59)</f>
        <v>0.703429177738973</v>
      </c>
      <c r="AI59" s="31" t="n">
        <f aca="false">AD59/(AD59+X59)</f>
        <v>0.755607421760504</v>
      </c>
      <c r="AJ59" s="31" t="n">
        <f aca="false">P59/(P59+X59)</f>
        <v>0.455765054040223</v>
      </c>
      <c r="AK59" s="31" t="n">
        <f aca="false">AC59/(AC59+AD59)</f>
        <v>0.1200003080337</v>
      </c>
      <c r="AL59" s="34"/>
      <c r="AM59" s="34" t="n">
        <f aca="false">(K59)/(X59+K59)</f>
        <v>0.0459337855585343</v>
      </c>
      <c r="AN59" s="35" t="n">
        <f aca="false">K59/(M59+K59)</f>
        <v>0.121392251124838</v>
      </c>
      <c r="AO59" s="31" t="n">
        <f aca="false">(K59+L59)/(Y59+X59)</f>
        <v>0.0704458047646881</v>
      </c>
      <c r="AP59" s="31" t="n">
        <f aca="false">P59/(M59+P59)</f>
        <v>0.706162204230235</v>
      </c>
      <c r="AQ59" s="36"/>
      <c r="AR59" s="37" t="n">
        <f aca="false">(AB59*C59)/1000</f>
        <v>0.042931153053138</v>
      </c>
    </row>
    <row r="60" customFormat="false" ht="15" hidden="false" customHeight="false" outlineLevel="0" collapsed="false">
      <c r="C60" s="16" t="n">
        <f aca="false">AVERAGE(C3:C13)</f>
        <v>54.2839352428394</v>
      </c>
      <c r="D60" s="16" t="e">
        <f aca="false">AVERAGE(D3:D26)</f>
        <v>#DIV/0!</v>
      </c>
      <c r="E60" s="16" t="e">
        <f aca="false">AVERAGE(E3:E26)</f>
        <v>#DIV/0!</v>
      </c>
      <c r="F60" s="16" t="n">
        <f aca="false">AVERAGE(F3:F26)</f>
        <v>1.70965904761905</v>
      </c>
      <c r="G60" s="16" t="n">
        <f aca="false">AVERAGE(G3:G26)</f>
        <v>35.404</v>
      </c>
      <c r="H60" s="16" t="n">
        <f aca="false">AVERAGE(H3:H26)</f>
        <v>6.03173954272652</v>
      </c>
      <c r="I60" s="16" t="n">
        <f aca="false">AVERAGE(I3:I26)</f>
        <v>98.637192678171</v>
      </c>
      <c r="J60" s="16" t="n">
        <f aca="false">AVERAGE(J3:J26)</f>
        <v>98.7827589981959</v>
      </c>
      <c r="K60" s="16" t="n">
        <f aca="false">AVERAGE(K3:K26)</f>
        <v>3623.07352945649</v>
      </c>
      <c r="L60" s="16" t="n">
        <f aca="false">AVERAGE(L3:L26)</f>
        <v>383.559922728799</v>
      </c>
      <c r="M60" s="16" t="n">
        <f aca="false">AVERAGE(M3:M26)</f>
        <v>483.150907773957</v>
      </c>
      <c r="N60" s="16" t="n">
        <f aca="false">AVERAGE(N3:N26)</f>
        <v>280.282379455419</v>
      </c>
      <c r="O60" s="16" t="n">
        <f aca="false">AVERAGE(O3:O26)</f>
        <v>1.55029094562732</v>
      </c>
      <c r="P60" s="16" t="n">
        <f aca="false">AVERAGE(P3:P26)</f>
        <v>226.379958866613</v>
      </c>
      <c r="Q60" s="16" t="n">
        <f aca="false">AVERAGE(Q3:Q26)</f>
        <v>16.5938372083333</v>
      </c>
      <c r="R60" s="16" t="n">
        <f aca="false">AVERAGE(R3:R26)</f>
        <v>36.8270911396311</v>
      </c>
      <c r="S60" s="16" t="n">
        <f aca="false">AVERAGE(S3:S26)</f>
        <v>79.4336460749449</v>
      </c>
      <c r="T60" s="16" t="n">
        <f aca="false">AVERAGE(T3:T26)</f>
        <v>30.1381797046274</v>
      </c>
      <c r="U60" s="16" t="n">
        <f aca="false">AVERAGE(U3:U26)</f>
        <v>0.343351875</v>
      </c>
      <c r="V60" s="16" t="n">
        <f aca="false">AVERAGE(V3:V26)</f>
        <v>0.126163333333333</v>
      </c>
      <c r="W60" s="16" t="n">
        <f aca="false">AVERAGE(W3:W26)</f>
        <v>0.5434084375</v>
      </c>
      <c r="X60" s="16" t="n">
        <f aca="false">AVERAGE(X3:X26)</f>
        <v>784.863548741705</v>
      </c>
      <c r="Y60" s="16" t="n">
        <f aca="false">AVERAGE(Y3:Y26)</f>
        <v>149.320265576715</v>
      </c>
      <c r="Z60" s="16" t="n">
        <f aca="false">AVERAGE(Z3:Z26)</f>
        <v>174.437969929038</v>
      </c>
      <c r="AA60" s="16" t="n">
        <f aca="false">AVERAGE(AA3:AA26)</f>
        <v>0</v>
      </c>
      <c r="AB60" s="16" t="n">
        <f aca="false">AVERAGE(AB3:AB26)</f>
        <v>6239.51606258591</v>
      </c>
      <c r="AC60" s="16" t="n">
        <f aca="false">AVERAGE(AC3:AC26)</f>
        <v>4910.84576211508</v>
      </c>
      <c r="AD60" s="16" t="n">
        <f aca="false">AVERAGE(AD3:AD26)</f>
        <v>390.385636639983</v>
      </c>
      <c r="AE60" s="16" t="n">
        <f aca="false">AVERAGE(AE3:AE13)</f>
        <v>107.125978631129</v>
      </c>
      <c r="AF60" s="16" t="n">
        <f aca="false">AVERAGE(AF3:AF26)</f>
        <v>3.62307352945648</v>
      </c>
      <c r="AG60" s="16" t="n">
        <f aca="false">AVERAGE(AG3:AG26)</f>
        <v>0.849623076411072</v>
      </c>
      <c r="AH60" s="16" t="n">
        <f aca="false">AVERAGE(AH3:AH26)</f>
        <v>0.13932546076549</v>
      </c>
      <c r="AI60" s="16" t="n">
        <f aca="false">AVERAGE(AI3:AI26)</f>
        <v>0.389647402891255</v>
      </c>
      <c r="AJ60" s="16" t="n">
        <f aca="false">AVERAGE(AJ3:AJ26)</f>
        <v>0.258182278529279</v>
      </c>
      <c r="AK60" s="16" t="n">
        <f aca="false">AVERAGE(AK3:AK26)</f>
        <v>0.901020455251174</v>
      </c>
      <c r="AL60" s="16" t="n">
        <f aca="false">AVERAGE(AL3:AL26)</f>
        <v>0.965634691315728</v>
      </c>
      <c r="AM60" s="16" t="n">
        <f aca="false">AVERAGE(AM3:AM26)</f>
        <v>0.804014150019989</v>
      </c>
      <c r="AN60" s="16" t="n">
        <f aca="false">AVERAGE(AN3:AN26)</f>
        <v>0.858847538770047</v>
      </c>
      <c r="AO60" s="16" t="n">
        <f aca="false">AVERAGE(AO3:AO26)</f>
        <v>4.67951649083541</v>
      </c>
      <c r="AP60" s="16" t="n">
        <f aca="false">AVERAGE(AP3:AP26)</f>
        <v>0.361886142604329</v>
      </c>
      <c r="AQ60" s="16" t="n">
        <f aca="false">AVERAGE(AQ3:AQ26)</f>
        <v>0.143764785902653</v>
      </c>
      <c r="AR60" s="16" t="n">
        <f aca="false">AVERAGE(AR3:AR26)</f>
        <v>765.614885227153</v>
      </c>
    </row>
    <row r="61" customFormat="false" ht="15" hidden="false" customHeight="false" outlineLevel="0" collapsed="false">
      <c r="C61" s="16" t="n">
        <f aca="false">STDEV(C3:C26)</f>
        <v>68.2244430034522</v>
      </c>
      <c r="D61" s="16" t="e">
        <f aca="false">STDEV(D3:D26)</f>
        <v>#DIV/0!</v>
      </c>
      <c r="E61" s="16" t="e">
        <f aca="false">STDEV(E3:E26)</f>
        <v>#DIV/0!</v>
      </c>
      <c r="F61" s="16" t="n">
        <f aca="false">STDEV(F3:F26)</f>
        <v>0.743279415892198</v>
      </c>
      <c r="G61" s="16" t="n">
        <f aca="false">STDEV(G3:G26)</f>
        <v>19.254397056257</v>
      </c>
      <c r="H61" s="16" t="n">
        <f aca="false">STDEV(H3:H26)</f>
        <v>2.47778218415382</v>
      </c>
      <c r="I61" s="16" t="n">
        <f aca="false">STDEV(I3:I26)</f>
        <v>12.9819931589118</v>
      </c>
      <c r="J61" s="16" t="n">
        <f aca="false">STDEV(J3:J26)</f>
        <v>11.3848186500527</v>
      </c>
      <c r="K61" s="16" t="n">
        <f aca="false">STDEV(K3:K26)</f>
        <v>4764.8788933922</v>
      </c>
      <c r="L61" s="16" t="n">
        <f aca="false">STDEV(L3:L26)</f>
        <v>794.473328380131</v>
      </c>
      <c r="M61" s="16" t="n">
        <f aca="false">STDEV(M3:M26)</f>
        <v>554.899353366208</v>
      </c>
      <c r="N61" s="16" t="n">
        <f aca="false">STDEV(N3:N26)</f>
        <v>301.363692882336</v>
      </c>
      <c r="O61" s="16" t="n">
        <f aca="false">STDEV(O3:O26)</f>
        <v>4.70434125183998</v>
      </c>
      <c r="P61" s="16" t="n">
        <f aca="false">STDEV(P3:P26)</f>
        <v>219.695138498453</v>
      </c>
      <c r="Q61" s="16" t="n">
        <f aca="false">STDEV(Q3:Q26)</f>
        <v>41.227045878897</v>
      </c>
      <c r="R61" s="16" t="n">
        <f aca="false">STDEV(R3:R26)</f>
        <v>34.5534842769371</v>
      </c>
      <c r="S61" s="16" t="n">
        <f aca="false">STDEV(S3:S26)</f>
        <v>104.223165622612</v>
      </c>
      <c r="T61" s="16" t="n">
        <f aca="false">STDEV(T3:T26)</f>
        <v>29.791647331044</v>
      </c>
      <c r="U61" s="16" t="n">
        <f aca="false">STDEV(U3:U26)</f>
        <v>0.476609895919842</v>
      </c>
      <c r="V61" s="16" t="n">
        <f aca="false">STDEV(V3:V26)</f>
        <v>0.269801431824393</v>
      </c>
      <c r="W61" s="16" t="n">
        <f aca="false">STDEV(W3:W26)</f>
        <v>1.74774056917484</v>
      </c>
      <c r="X61" s="16" t="n">
        <f aca="false">STDEV(X3:X26)</f>
        <v>933.331514937552</v>
      </c>
      <c r="Y61" s="16" t="n">
        <f aca="false">STDEV(Y3:Y26)</f>
        <v>207.070879828802</v>
      </c>
      <c r="Z61" s="16" t="n">
        <f aca="false">STDEV(Z3:Z26)</f>
        <v>216.528204961962</v>
      </c>
      <c r="AA61" s="16" t="n">
        <f aca="false">STDEV(AA3:AA26)</f>
        <v>0</v>
      </c>
      <c r="AB61" s="16" t="n">
        <f aca="false">STDEV(AB3:AB26)</f>
        <v>7091.77139811744</v>
      </c>
      <c r="AC61" s="16" t="n">
        <f aca="false">STDEV(AC3:AC26)</f>
        <v>5682.4062040699</v>
      </c>
      <c r="AD61" s="16" t="n">
        <f aca="false">STDEV(AD3:AD26)</f>
        <v>361.246145675839</v>
      </c>
      <c r="AE61" s="16" t="n">
        <f aca="false">STDEV(AE3:AE26)</f>
        <v>801.615070293148</v>
      </c>
      <c r="AF61" s="16" t="n">
        <f aca="false">STDEV(AF3:AF26)</f>
        <v>4.7648788933922</v>
      </c>
      <c r="AG61" s="16" t="n">
        <f aca="false">STDEV(AG3:AG26)</f>
        <v>0.14743485056733</v>
      </c>
      <c r="AH61" s="16" t="n">
        <f aca="false">STDEV(AH3:AH26)</f>
        <v>0.0356775082486766</v>
      </c>
      <c r="AI61" s="16" t="n">
        <f aca="false">STDEV(AI3:AI26)</f>
        <v>0.108103529147385</v>
      </c>
      <c r="AJ61" s="16" t="n">
        <f aca="false">STDEV(AJ3:AJ26)</f>
        <v>0.0696731199863829</v>
      </c>
      <c r="AK61" s="16" t="n">
        <f aca="false">STDEV(AK3:AK26)</f>
        <v>0.0447340890593815</v>
      </c>
      <c r="AL61" s="16" t="n">
        <f aca="false">STDEV(AL3:AL26)</f>
        <v>0.0136228351162237</v>
      </c>
      <c r="AM61" s="16" t="n">
        <f aca="false">STDEV(AM3:AM26)</f>
        <v>0.0470797706422022</v>
      </c>
      <c r="AN61" s="16" t="n">
        <f aca="false">STDEV(AN3:AN26)</f>
        <v>0.0635895185674417</v>
      </c>
      <c r="AO61" s="16" t="n">
        <f aca="false">STDEV(AO3:AO26)</f>
        <v>1.50154675756987</v>
      </c>
      <c r="AP61" s="16" t="n">
        <f aca="false">STDEV(AP3:AP26)</f>
        <v>0.152331903748721</v>
      </c>
      <c r="AQ61" s="16" t="n">
        <f aca="false">STDEV(AQ3:AQ26)</f>
        <v>0.0425779133512276</v>
      </c>
      <c r="AR61" s="16" t="n">
        <f aca="false">STDEV(AR3:AR26)</f>
        <v>1257.87377135696</v>
      </c>
    </row>
    <row r="62" customFormat="false" ht="15" hidden="false" customHeight="false" outlineLevel="0" collapsed="false">
      <c r="C62" s="43" t="n">
        <f aca="false">AVERAGE(C27:C59)</f>
        <v>4.46288678678654</v>
      </c>
      <c r="D62" s="43" t="e">
        <f aca="false">AVERAGE(D27:D59)</f>
        <v>#DIV/0!</v>
      </c>
      <c r="E62" s="43" t="e">
        <f aca="false">AVERAGE(E27:E59)</f>
        <v>#DIV/0!</v>
      </c>
      <c r="F62" s="43" t="n">
        <f aca="false">AVERAGE(F27:F59)</f>
        <v>0.21854522881255</v>
      </c>
      <c r="G62" s="43" t="n">
        <f aca="false">AVERAGE(G27:G59)</f>
        <v>42.76884</v>
      </c>
      <c r="H62" s="43" t="n">
        <f aca="false">AVERAGE(H27:H59)</f>
        <v>0.463267574530476</v>
      </c>
      <c r="I62" s="43" t="n">
        <f aca="false">AVERAGE(I27:I59)</f>
        <v>90.6585461866259</v>
      </c>
      <c r="J62" s="43" t="n">
        <f aca="false">AVERAGE(J27:J59)</f>
        <v>91.4363178322392</v>
      </c>
      <c r="K62" s="43" t="n">
        <f aca="false">AVERAGE(K27:K59)</f>
        <v>0.355512624164389</v>
      </c>
      <c r="L62" s="43" t="n">
        <f aca="false">AVERAGE(L27:L59)</f>
        <v>0.417647499907986</v>
      </c>
      <c r="M62" s="43" t="n">
        <f aca="false">AVERAGE(M27:M59)</f>
        <v>0.719170199746852</v>
      </c>
      <c r="N62" s="43" t="n">
        <f aca="false">AVERAGE(N27:N59)</f>
        <v>0.470592623162556</v>
      </c>
      <c r="O62" s="43" t="n">
        <f aca="false">AVERAGE(O27:O59)</f>
        <v>0.0019805177405978</v>
      </c>
      <c r="P62" s="43" t="n">
        <f aca="false">AVERAGE(P27:P59)</f>
        <v>8.24067701756442</v>
      </c>
      <c r="Q62" s="43" t="n">
        <f aca="false">AVERAGE(Q27:Q59)</f>
        <v>0.212199185736426</v>
      </c>
      <c r="R62" s="43" t="n">
        <f aca="false">AVERAGE(R27:R59)</f>
        <v>4.34675365651973</v>
      </c>
      <c r="S62" s="43" t="n">
        <f aca="false">AVERAGE(S27:S59)</f>
        <v>3.60452549028314</v>
      </c>
      <c r="T62" s="43" t="n">
        <f aca="false">AVERAGE(T27:T59)</f>
        <v>4.09410540012641</v>
      </c>
      <c r="U62" s="43" t="n">
        <f aca="false">AVERAGE(U27:U59)</f>
        <v>0.216509099966162</v>
      </c>
      <c r="V62" s="43" t="n">
        <f aca="false">AVERAGE(V27:V59)</f>
        <v>0.0780376363636364</v>
      </c>
      <c r="W62" s="43" t="n">
        <f aca="false">AVERAGE(W27:W59)</f>
        <v>0.0689201327228233</v>
      </c>
      <c r="X62" s="43" t="n">
        <f aca="false">AVERAGE(X27:X59)</f>
        <v>13.6326602029013</v>
      </c>
      <c r="Y62" s="43" t="n">
        <f aca="false">AVERAGE(Y27:Y59)</f>
        <v>0.336786941837078</v>
      </c>
      <c r="Z62" s="43" t="n">
        <f aca="false">AVERAGE(Z27:Z59)</f>
        <v>2.43907937061205</v>
      </c>
      <c r="AA62" s="43" t="n">
        <f aca="false">AVERAGE(AA27:AA59)</f>
        <v>0.29264582071766</v>
      </c>
      <c r="AB62" s="43" t="n">
        <f aca="false">AVERAGE(AB27:AB59)</f>
        <v>39.5176746018914</v>
      </c>
      <c r="AC62" s="43" t="n">
        <f aca="false">AVERAGE(AC27:AC59)</f>
        <v>2.10398924510936</v>
      </c>
      <c r="AD62" s="43" t="n">
        <f aca="false">AVERAGE(AD27:AD59)</f>
        <v>22.5560419494221</v>
      </c>
      <c r="AE62" s="44" t="n">
        <f aca="false">AVERAGE(AE27:AE59)</f>
        <v>0.00216298298869042</v>
      </c>
      <c r="AF62" s="43" t="e">
        <f aca="false">AVERAGE(AF27:AF59)</f>
        <v>#DIV/0!</v>
      </c>
      <c r="AG62" s="43" t="n">
        <f aca="false">AVERAGE(AG27:AG59)</f>
        <v>0.502164662720099</v>
      </c>
      <c r="AH62" s="43" t="n">
        <f aca="false">AVERAGE(AH27:AH59)</f>
        <v>0.76577245202551</v>
      </c>
      <c r="AI62" s="43" t="n">
        <f aca="false">AVERAGE(AI27:AI59)</f>
        <v>0.702768716994672</v>
      </c>
      <c r="AJ62" s="43" t="n">
        <f aca="false">AVERAGE(AJ27:AJ59)</f>
        <v>0.443904260113684</v>
      </c>
      <c r="AK62" s="43" t="n">
        <f aca="false">AVERAGE(AK27:AK59)</f>
        <v>0.113048241955359</v>
      </c>
      <c r="AL62" s="43" t="n">
        <f aca="false">AVERAGE(AL27:AL59)</f>
        <v>0.62168727030134</v>
      </c>
      <c r="AM62" s="43" t="n">
        <f aca="false">AVERAGE(AM27:AM59)</f>
        <v>0.0628050388724393</v>
      </c>
      <c r="AN62" s="43" t="n">
        <f aca="false">AVERAGE(AN27:AN59)</f>
        <v>0.338524922658883</v>
      </c>
      <c r="AO62" s="43" t="n">
        <f aca="false">AVERAGE(AO27:AO59)</f>
        <v>0.120010256281671</v>
      </c>
      <c r="AP62" s="43" t="n">
        <f aca="false">AVERAGE(AP27:AP59)</f>
        <v>0.838415141881365</v>
      </c>
      <c r="AQ62" s="43" t="n">
        <f aca="false">AVERAGE(AQ27:AQ59)</f>
        <v>0.0546256941248089</v>
      </c>
      <c r="AR62" s="43" t="n">
        <f aca="false">AVERAGE(AR27:AR59)</f>
        <v>0.234407992939646</v>
      </c>
    </row>
    <row r="63" customFormat="false" ht="15" hidden="false" customHeight="false" outlineLevel="0" collapsed="false">
      <c r="C63" s="43" t="n">
        <f aca="false">STDEV(C27:C59)</f>
        <v>3.21631406323918</v>
      </c>
      <c r="D63" s="43" t="e">
        <f aca="false">STDEV(D27:D59)</f>
        <v>#DIV/0!</v>
      </c>
      <c r="E63" s="43" t="e">
        <f aca="false">STDEV(E27:E59)</f>
        <v>#DIV/0!</v>
      </c>
      <c r="F63" s="43" t="n">
        <f aca="false">STDEV(F27:F59)</f>
        <v>0.354887470189342</v>
      </c>
      <c r="G63" s="43" t="n">
        <f aca="false">STDEV(G27:G59)</f>
        <v>14.4167307715723</v>
      </c>
      <c r="H63" s="43" t="n">
        <f aca="false">STDEV(H27:H59)</f>
        <v>0.64010064246481</v>
      </c>
      <c r="I63" s="43" t="n">
        <f aca="false">STDEV(I27:I59)</f>
        <v>22.5119587847294</v>
      </c>
      <c r="J63" s="43" t="n">
        <f aca="false">STDEV(J27:J59)</f>
        <v>28.4744291357779</v>
      </c>
      <c r="K63" s="43" t="n">
        <f aca="false">STDEV(K27:K59)</f>
        <v>0.386943031526682</v>
      </c>
      <c r="L63" s="43" t="n">
        <f aca="false">STDEV(L27:L59)</f>
        <v>0.500142283631822</v>
      </c>
      <c r="M63" s="43" t="n">
        <f aca="false">STDEV(M27:M59)</f>
        <v>0.550247250485013</v>
      </c>
      <c r="N63" s="43" t="n">
        <f aca="false">STDEV(N27:N59)</f>
        <v>1.3448797664643</v>
      </c>
      <c r="O63" s="43" t="n">
        <f aca="false">STDEV(O27:O59)</f>
        <v>0.00515002612871475</v>
      </c>
      <c r="P63" s="43" t="n">
        <f aca="false">STDEV(P27:P59)</f>
        <v>10.0489242375595</v>
      </c>
      <c r="Q63" s="43" t="n">
        <f aca="false">STDEV(Q27:Q59)</f>
        <v>0.531222411702385</v>
      </c>
      <c r="R63" s="43" t="n">
        <f aca="false">STDEV(R27:R59)</f>
        <v>3.85299344627844</v>
      </c>
      <c r="S63" s="43" t="n">
        <f aca="false">STDEV(S27:S59)</f>
        <v>4.91371735511633</v>
      </c>
      <c r="T63" s="43" t="n">
        <f aca="false">STDEV(T27:T59)</f>
        <v>4.17819415315818</v>
      </c>
      <c r="U63" s="43" t="n">
        <f aca="false">STDEV(U27:U59)</f>
        <v>0.684747244885148</v>
      </c>
      <c r="V63" s="43" t="n">
        <f aca="false">STDEV(V27:V59)</f>
        <v>0.234782790044705</v>
      </c>
      <c r="W63" s="43" t="n">
        <f aca="false">STDEV(W27:W59)</f>
        <v>0.132634423987493</v>
      </c>
      <c r="X63" s="43" t="n">
        <f aca="false">STDEV(X27:X59)</f>
        <v>21.6608050447071</v>
      </c>
      <c r="Y63" s="43" t="n">
        <f aca="false">STDEV(Y27:Y59)</f>
        <v>0.536161640720262</v>
      </c>
      <c r="Z63" s="43" t="n">
        <f aca="false">STDEV(Z27:Z59)</f>
        <v>4.68310932408495</v>
      </c>
      <c r="AA63" s="43" t="n">
        <f aca="false">STDEV(AA27:AA59)</f>
        <v>0.96669405942132</v>
      </c>
      <c r="AB63" s="43" t="n">
        <f aca="false">STDEV(AB27:AB59)</f>
        <v>44.8456723463818</v>
      </c>
      <c r="AC63" s="43" t="n">
        <f aca="false">STDEV(AC27:AC59)</f>
        <v>2.46651275643745</v>
      </c>
      <c r="AD63" s="43" t="n">
        <f aca="false">STDEV(AD27:AD59)</f>
        <v>22.8214367817089</v>
      </c>
      <c r="AE63" s="44" t="n">
        <f aca="false">STDEV(AE27:AE59)</f>
        <v>0.00322596368582075</v>
      </c>
      <c r="AF63" s="43" t="e">
        <f aca="false">STDEV(AF27:AF59)</f>
        <v>#DIV/0!</v>
      </c>
      <c r="AG63" s="43" t="n">
        <f aca="false">STDEV(AG27:AG59)</f>
        <v>0.167669638596366</v>
      </c>
      <c r="AH63" s="43" t="n">
        <f aca="false">STDEV(AH27:AH59)</f>
        <v>0.190902881670748</v>
      </c>
      <c r="AI63" s="43" t="n">
        <f aca="false">STDEV(AI27:AI59)</f>
        <v>0.114433623977877</v>
      </c>
      <c r="AJ63" s="43" t="n">
        <f aca="false">STDEV(AJ27:AJ59)</f>
        <v>0.11395765486354</v>
      </c>
      <c r="AK63" s="43" t="n">
        <f aca="false">STDEV(AK27:AK59)</f>
        <v>0.101209247430171</v>
      </c>
      <c r="AL63" s="43" t="n">
        <f aca="false">STDEV(AL27:AL59)</f>
        <v>0.209768610456187</v>
      </c>
      <c r="AM63" s="43" t="n">
        <f aca="false">STDEV(AM27:AM59)</f>
        <v>0.0688047379183879</v>
      </c>
      <c r="AN63" s="43" t="n">
        <f aca="false">STDEV(AN27:AN59)</f>
        <v>0.193547470364947</v>
      </c>
      <c r="AO63" s="43" t="n">
        <f aca="false">STDEV(AO27:AO59)</f>
        <v>0.117156157039735</v>
      </c>
      <c r="AP63" s="43" t="n">
        <f aca="false">STDEV(AP27:AP59)</f>
        <v>0.168249039260963</v>
      </c>
      <c r="AQ63" s="43" t="n">
        <f aca="false">STDEV(AQ27:AQ59)</f>
        <v>0.0432881902162144</v>
      </c>
      <c r="AR63" s="43" t="n">
        <f aca="false">STDEV(AR27:AR59)</f>
        <v>0.347304121709587</v>
      </c>
    </row>
    <row r="64" customFormat="false" ht="15" hidden="false" customHeight="false" outlineLevel="0" collapsed="false">
      <c r="C64" s="0"/>
      <c r="E64" s="0"/>
      <c r="F64" s="0"/>
      <c r="G64" s="0"/>
      <c r="H64" s="0"/>
      <c r="I64" s="0"/>
    </row>
    <row r="65" customFormat="false" ht="15" hidden="false" customHeight="false" outlineLevel="0" collapsed="false">
      <c r="C65" s="0"/>
      <c r="E65" s="1" t="s">
        <v>90</v>
      </c>
      <c r="F65" s="0"/>
      <c r="G65" s="0"/>
      <c r="H65" s="0"/>
      <c r="I65" s="0"/>
    </row>
    <row r="66" customFormat="false" ht="15" hidden="false" customHeight="false" outlineLevel="0" collapsed="false">
      <c r="C66" s="45" t="n">
        <f aca="false">((C60*365)/1000)/2.65</f>
        <v>7.47684391080618</v>
      </c>
      <c r="E66" s="1" t="n">
        <f aca="false">(0.107*365)/1000</f>
        <v>0.039055</v>
      </c>
      <c r="F66" s="0"/>
      <c r="G66" s="2" t="n">
        <f aca="false">355/1000000</f>
        <v>0.000355</v>
      </c>
      <c r="H66" s="2" t="n">
        <f aca="false">0.107/1000</f>
        <v>0.000107</v>
      </c>
      <c r="I66" s="0"/>
    </row>
    <row r="67" customFormat="false" ht="15" hidden="false" customHeight="false" outlineLevel="0" collapsed="false">
      <c r="C67" s="45" t="n">
        <f aca="false">+C60/1000</f>
        <v>0.0542839352428394</v>
      </c>
      <c r="E67" s="1" t="n">
        <f aca="false">+E66*C66</f>
        <v>0.292008138936535</v>
      </c>
      <c r="F67" s="2" t="n">
        <f aca="false">E66/G67</f>
        <v>5.55244289780897</v>
      </c>
      <c r="G67" s="2" t="n">
        <f aca="false">+G66*(C66*2.65)</f>
        <v>0.00703384090909091</v>
      </c>
      <c r="H67" s="2" t="n">
        <f aca="false">+C68*H66</f>
        <v>0.00197111722872218</v>
      </c>
      <c r="I67" s="2" t="n">
        <f aca="false">(100*G66)/H67</f>
        <v>18.0100906646803</v>
      </c>
    </row>
    <row r="68" customFormat="false" ht="15" hidden="false" customHeight="false" outlineLevel="0" collapsed="false">
      <c r="C68" s="46" t="n">
        <f aca="false">1/C67</f>
        <v>18.421656343198</v>
      </c>
      <c r="E68" s="1" t="n">
        <f aca="false">(100*G67)/E66</f>
        <v>18.0100906646803</v>
      </c>
      <c r="H68" s="2" t="n">
        <f aca="false">+H67/G66</f>
        <v>5.55244289780897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8:AE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AA59 A1"/>
    </sheetView>
  </sheetViews>
  <sheetFormatPr defaultRowHeight="15"/>
  <cols>
    <col collapsed="false" hidden="false" max="1" min="1" style="0" width="10.5708502024292"/>
    <col collapsed="false" hidden="false" max="2" min="2" style="0" width="11.7125506072874"/>
    <col collapsed="false" hidden="false" max="1025" min="3" style="0" width="10.5708502024292"/>
  </cols>
  <sheetData>
    <row r="18" customFormat="false" ht="15" hidden="false" customHeight="false" outlineLevel="0" collapsed="false">
      <c r="L18" s="1" t="s">
        <v>92</v>
      </c>
      <c r="M18" s="1" t="s">
        <v>11</v>
      </c>
    </row>
    <row r="19" customFormat="false" ht="15" hidden="false" customHeight="false" outlineLevel="0" collapsed="false">
      <c r="K19" s="0" t="s">
        <v>224</v>
      </c>
      <c r="L19" s="9" t="n">
        <v>17.89</v>
      </c>
      <c r="M19" s="12" t="n">
        <v>4672.430786</v>
      </c>
    </row>
    <row r="20" customFormat="false" ht="15" hidden="false" customHeight="false" outlineLevel="0" collapsed="false">
      <c r="K20" s="0" t="s">
        <v>224</v>
      </c>
      <c r="L20" s="9" t="n">
        <v>20.44</v>
      </c>
      <c r="M20" s="12" t="n">
        <v>7773.729585</v>
      </c>
    </row>
    <row r="21" customFormat="false" ht="15" hidden="false" customHeight="false" outlineLevel="0" collapsed="false">
      <c r="K21" s="0" t="s">
        <v>224</v>
      </c>
      <c r="L21" s="9" t="n">
        <v>13.49</v>
      </c>
      <c r="M21" s="12" t="n">
        <v>453.50449</v>
      </c>
    </row>
    <row r="22" customFormat="false" ht="15" hidden="false" customHeight="false" outlineLevel="0" collapsed="false">
      <c r="K22" s="0" t="s">
        <v>224</v>
      </c>
      <c r="L22" s="9" t="n">
        <v>13.6</v>
      </c>
      <c r="M22" s="12" t="n">
        <v>581.942207596871</v>
      </c>
    </row>
    <row r="23" customFormat="false" ht="15" hidden="false" customHeight="false" outlineLevel="0" collapsed="false">
      <c r="K23" s="0" t="s">
        <v>224</v>
      </c>
      <c r="L23" s="9" t="n">
        <v>24.57</v>
      </c>
      <c r="M23" s="12" t="n">
        <v>2518.32070396535</v>
      </c>
    </row>
    <row r="24" customFormat="false" ht="15" hidden="false" customHeight="false" outlineLevel="0" collapsed="false">
      <c r="K24" s="0" t="s">
        <v>224</v>
      </c>
      <c r="L24" s="9" t="n">
        <v>36.25</v>
      </c>
      <c r="M24" s="12" t="n">
        <v>1556.89220548716</v>
      </c>
    </row>
    <row r="25" customFormat="false" ht="15" hidden="false" customHeight="false" outlineLevel="0" collapsed="false">
      <c r="K25" s="0" t="s">
        <v>224</v>
      </c>
      <c r="L25" s="9" t="n">
        <v>61.82</v>
      </c>
      <c r="M25" s="12" t="n">
        <v>17974.58421</v>
      </c>
    </row>
    <row r="26" customFormat="false" ht="15" hidden="false" customHeight="false" outlineLevel="0" collapsed="false">
      <c r="K26" s="0" t="s">
        <v>224</v>
      </c>
      <c r="L26" s="9" t="n">
        <v>37.03</v>
      </c>
      <c r="M26" s="12" t="n">
        <v>722</v>
      </c>
    </row>
    <row r="27" customFormat="false" ht="15" hidden="false" customHeight="false" outlineLevel="0" collapsed="false">
      <c r="K27" s="0" t="s">
        <v>224</v>
      </c>
      <c r="L27" s="9" t="n">
        <v>25.72</v>
      </c>
      <c r="M27" s="12" t="n">
        <v>3488</v>
      </c>
    </row>
    <row r="28" customFormat="false" ht="15" hidden="false" customHeight="false" outlineLevel="0" collapsed="false">
      <c r="K28" s="0" t="s">
        <v>224</v>
      </c>
      <c r="L28" s="9" t="n">
        <v>53.54</v>
      </c>
      <c r="M28" s="12" t="n">
        <v>16245.12466</v>
      </c>
    </row>
    <row r="29" customFormat="false" ht="15" hidden="false" customHeight="false" outlineLevel="0" collapsed="false">
      <c r="K29" s="0" t="s">
        <v>224</v>
      </c>
      <c r="L29" s="9" t="n">
        <v>47.89</v>
      </c>
      <c r="M29" s="12" t="n">
        <v>8814.324868</v>
      </c>
    </row>
    <row r="30" customFormat="false" ht="15" hidden="false" customHeight="false" outlineLevel="0" collapsed="false">
      <c r="K30" s="0" t="s">
        <v>225</v>
      </c>
      <c r="L30" s="129" t="n">
        <v>13.6</v>
      </c>
      <c r="M30" s="130" t="n">
        <v>6044.533779375</v>
      </c>
    </row>
    <row r="31" customFormat="false" ht="15" hidden="false" customHeight="false" outlineLevel="0" collapsed="false">
      <c r="K31" s="0" t="s">
        <v>225</v>
      </c>
      <c r="L31" s="129" t="n">
        <v>18.63</v>
      </c>
      <c r="M31" s="130" t="n">
        <v>501.944855434545</v>
      </c>
    </row>
    <row r="32" customFormat="false" ht="15" hidden="false" customHeight="false" outlineLevel="0" collapsed="false">
      <c r="K32" s="0" t="s">
        <v>225</v>
      </c>
      <c r="L32" s="129" t="n">
        <v>7.84</v>
      </c>
      <c r="M32" s="130" t="n">
        <v>540.837769793765</v>
      </c>
    </row>
    <row r="33" customFormat="false" ht="15" hidden="false" customHeight="false" outlineLevel="0" collapsed="false">
      <c r="K33" s="0" t="s">
        <v>225</v>
      </c>
      <c r="L33" s="129" t="n">
        <v>23.2</v>
      </c>
      <c r="M33" s="130" t="n">
        <v>363.702244432248</v>
      </c>
    </row>
    <row r="34" customFormat="false" ht="15" hidden="false" customHeight="false" outlineLevel="0" collapsed="false">
      <c r="K34" s="0" t="s">
        <v>225</v>
      </c>
      <c r="L34" s="129" t="n">
        <v>13.33</v>
      </c>
      <c r="M34" s="130" t="n">
        <v>262.023580350029</v>
      </c>
    </row>
    <row r="35" customFormat="false" ht="15" hidden="false" customHeight="false" outlineLevel="0" collapsed="false">
      <c r="K35" s="0" t="s">
        <v>225</v>
      </c>
      <c r="L35" s="131" t="n">
        <v>20.78</v>
      </c>
      <c r="M35" s="130" t="n">
        <v>757.218821029116</v>
      </c>
    </row>
    <row r="36" customFormat="false" ht="15" hidden="false" customHeight="false" outlineLevel="0" collapsed="false">
      <c r="K36" s="0" t="s">
        <v>225</v>
      </c>
      <c r="L36" s="131" t="n">
        <v>26.56</v>
      </c>
      <c r="M36" s="130" t="n">
        <v>880.100578811176</v>
      </c>
    </row>
    <row r="37" customFormat="false" ht="15" hidden="false" customHeight="false" outlineLevel="0" collapsed="false">
      <c r="K37" s="0" t="s">
        <v>225</v>
      </c>
      <c r="L37" s="129" t="n">
        <v>17.76</v>
      </c>
      <c r="M37" s="130" t="n">
        <v>1584.2623</v>
      </c>
    </row>
    <row r="38" customFormat="false" ht="15" hidden="false" customHeight="false" outlineLevel="0" collapsed="false">
      <c r="K38" s="0" t="s">
        <v>225</v>
      </c>
      <c r="L38" s="129" t="n">
        <v>26.32</v>
      </c>
      <c r="M38" s="130" t="n">
        <v>3215</v>
      </c>
      <c r="P38" s="132" t="s">
        <v>226</v>
      </c>
      <c r="Q38" s="132" t="s">
        <v>227</v>
      </c>
    </row>
    <row r="39" customFormat="false" ht="15" hidden="false" customHeight="false" outlineLevel="0" collapsed="false">
      <c r="K39" s="0" t="s">
        <v>225</v>
      </c>
      <c r="L39" s="129" t="n">
        <v>14.62</v>
      </c>
      <c r="M39" s="130" t="n">
        <v>1625.71522722212</v>
      </c>
      <c r="O39" s="0" t="s">
        <v>228</v>
      </c>
      <c r="P39" s="0" t="s">
        <v>229</v>
      </c>
      <c r="Q39" s="0" t="s">
        <v>230</v>
      </c>
    </row>
    <row r="40" customFormat="false" ht="15" hidden="false" customHeight="false" outlineLevel="0" collapsed="false">
      <c r="K40" s="132" t="s">
        <v>226</v>
      </c>
      <c r="L40" s="133" t="n">
        <f aca="false">AVERAGE(L19:L29)</f>
        <v>32.0218181818182</v>
      </c>
      <c r="M40" s="133" t="n">
        <f aca="false">AVERAGE(M19:M29)</f>
        <v>5890.98670145904</v>
      </c>
      <c r="N40" s="61"/>
      <c r="O40" s="0" t="s">
        <v>231</v>
      </c>
      <c r="P40" s="0" t="s">
        <v>232</v>
      </c>
      <c r="Q40" s="0" t="s">
        <v>233</v>
      </c>
    </row>
    <row r="41" customFormat="false" ht="15" hidden="false" customHeight="false" outlineLevel="0" collapsed="false">
      <c r="K41" s="132" t="s">
        <v>227</v>
      </c>
      <c r="L41" s="133" t="n">
        <f aca="false">AVERAGE(L30:L39)</f>
        <v>18.264</v>
      </c>
      <c r="M41" s="133" t="n">
        <f aca="false">AVERAGE(M30:M39)</f>
        <v>1577.5339156448</v>
      </c>
      <c r="N41" s="61"/>
    </row>
    <row r="42" customFormat="false" ht="15" hidden="false" customHeight="false" outlineLevel="0" collapsed="false">
      <c r="K42" s="132" t="s">
        <v>226</v>
      </c>
      <c r="L42" s="67" t="n">
        <f aca="false">STDEV(L19:L29)</f>
        <v>16.6060331314747</v>
      </c>
      <c r="M42" s="67" t="n">
        <f aca="false">STDEV(M19:M29)</f>
        <v>6222.54925901877</v>
      </c>
      <c r="N42" s="61"/>
    </row>
    <row r="43" customFormat="false" ht="15" hidden="false" customHeight="false" outlineLevel="0" collapsed="false">
      <c r="K43" s="132" t="s">
        <v>227</v>
      </c>
      <c r="L43" s="67" t="n">
        <f aca="false">STDEV(L30:L39)</f>
        <v>6.08130870418166</v>
      </c>
      <c r="M43" s="67" t="n">
        <f aca="false">STDEV(M30:M39)</f>
        <v>1802.24136000069</v>
      </c>
      <c r="N43" s="61"/>
    </row>
    <row r="44" customFormat="false" ht="15" hidden="false" customHeight="false" outlineLevel="0" collapsed="false">
      <c r="M44" s="133" t="n">
        <v>32.0218181818182</v>
      </c>
      <c r="N44" s="67" t="n">
        <v>16.6060331314747</v>
      </c>
    </row>
    <row r="45" customFormat="false" ht="15" hidden="false" customHeight="false" outlineLevel="0" collapsed="false">
      <c r="K45" s="132" t="s">
        <v>226</v>
      </c>
    </row>
    <row r="46" customFormat="false" ht="15" hidden="false" customHeight="false" outlineLevel="0" collapsed="false">
      <c r="L46" s="61" t="n">
        <v>5.89098670145904</v>
      </c>
      <c r="O46" s="67" t="n">
        <v>5.22254925901877</v>
      </c>
    </row>
    <row r="49" customFormat="false" ht="15" hidden="false" customHeight="false" outlineLevel="0" collapsed="false">
      <c r="B49" s="0" t="s">
        <v>234</v>
      </c>
      <c r="M49" s="133" t="n">
        <v>18.264</v>
      </c>
      <c r="N49" s="67" t="n">
        <v>6.08130870418166</v>
      </c>
    </row>
    <row r="50" customFormat="false" ht="15" hidden="false" customHeight="false" outlineLevel="0" collapsed="false">
      <c r="B50" s="0" t="s">
        <v>107</v>
      </c>
      <c r="D50" s="0" t="s">
        <v>72</v>
      </c>
      <c r="K50" s="132" t="s">
        <v>227</v>
      </c>
      <c r="M50" s="67"/>
    </row>
    <row r="51" customFormat="false" ht="15" hidden="false" customHeight="false" outlineLevel="0" collapsed="false">
      <c r="A51" s="0" t="s">
        <v>24</v>
      </c>
      <c r="B51" s="0" t="n">
        <v>13.252785654871</v>
      </c>
      <c r="C51" s="0" t="s">
        <v>24</v>
      </c>
      <c r="D51" s="67" t="n">
        <v>17.4763071606162</v>
      </c>
      <c r="K51" s="132"/>
      <c r="L51" s="61" t="n">
        <v>1.5775339156448</v>
      </c>
      <c r="O51" s="67" t="n">
        <v>1.38022413600006</v>
      </c>
    </row>
    <row r="52" customFormat="false" ht="15" hidden="false" customHeight="false" outlineLevel="0" collapsed="false">
      <c r="A52" s="0" t="s">
        <v>11</v>
      </c>
      <c r="B52" s="0" t="n">
        <v>57.719378282025</v>
      </c>
      <c r="C52" s="0" t="s">
        <v>11</v>
      </c>
      <c r="D52" s="67" t="n">
        <v>6.16321540195604</v>
      </c>
    </row>
    <row r="53" customFormat="false" ht="15" hidden="false" customHeight="false" outlineLevel="0" collapsed="false">
      <c r="A53" s="0" t="s">
        <v>14</v>
      </c>
      <c r="B53" s="0" t="n">
        <v>5.3045881652253</v>
      </c>
      <c r="C53" s="0" t="s">
        <v>13</v>
      </c>
      <c r="D53" s="67" t="n">
        <v>7.8158255761343</v>
      </c>
    </row>
    <row r="54" customFormat="false" ht="15" hidden="false" customHeight="false" outlineLevel="0" collapsed="false">
      <c r="A54" s="0" t="s">
        <v>13</v>
      </c>
      <c r="B54" s="0" t="n">
        <v>8.89104214694709</v>
      </c>
      <c r="C54" s="0" t="s">
        <v>16</v>
      </c>
      <c r="D54" s="67" t="n">
        <v>17.290838431346</v>
      </c>
    </row>
    <row r="55" customFormat="false" ht="15" hidden="false" customHeight="false" outlineLevel="0" collapsed="false">
      <c r="A55" s="0" t="s">
        <v>16</v>
      </c>
      <c r="B55" s="0" t="n">
        <v>4.4457010934063</v>
      </c>
      <c r="C55" s="0" t="s">
        <v>20</v>
      </c>
      <c r="D55" s="67" t="n">
        <v>13.1488877210342</v>
      </c>
    </row>
    <row r="56" customFormat="false" ht="15" hidden="false" customHeight="false" outlineLevel="0" collapsed="false">
      <c r="A56" s="0" t="s">
        <v>105</v>
      </c>
      <c r="B56" s="0" t="n">
        <f aca="false">SUM(B57:B68)</f>
        <v>10.3865046575253</v>
      </c>
      <c r="C56" s="0" t="s">
        <v>18</v>
      </c>
      <c r="D56" s="67" t="n">
        <v>12.9855527512956</v>
      </c>
    </row>
    <row r="57" customFormat="false" ht="15" hidden="false" customHeight="false" outlineLevel="0" collapsed="false">
      <c r="A57" s="0" t="s">
        <v>26</v>
      </c>
      <c r="B57" s="0" t="n">
        <v>3.00374132399441</v>
      </c>
      <c r="C57" s="0" t="s">
        <v>19</v>
      </c>
      <c r="D57" s="67" t="n">
        <v>7.63570703288956</v>
      </c>
    </row>
    <row r="58" customFormat="false" ht="15" hidden="false" customHeight="false" outlineLevel="0" collapsed="false">
      <c r="A58" s="0" t="s">
        <v>12</v>
      </c>
      <c r="B58" s="0" t="n">
        <v>2.03568456616044</v>
      </c>
      <c r="C58" s="0" t="s">
        <v>26</v>
      </c>
      <c r="D58" s="67" t="n">
        <v>7.50282118346147</v>
      </c>
    </row>
    <row r="59" customFormat="false" ht="15" hidden="false" customHeight="false" outlineLevel="0" collapsed="false">
      <c r="A59" s="0" t="s">
        <v>19</v>
      </c>
      <c r="B59" s="0" t="n">
        <v>1.60710021151703</v>
      </c>
      <c r="C59" s="0" t="s">
        <v>105</v>
      </c>
      <c r="D59" s="67" t="n">
        <f aca="false">SUM(D60:D68)</f>
        <v>9.98084474126661</v>
      </c>
    </row>
    <row r="60" customFormat="false" ht="15" hidden="false" customHeight="false" outlineLevel="0" collapsed="false">
      <c r="A60" s="0" t="s">
        <v>18</v>
      </c>
      <c r="B60" s="0" t="n">
        <v>1.25170994427064</v>
      </c>
      <c r="C60" s="0" t="s">
        <v>14</v>
      </c>
      <c r="D60" s="0" t="n">
        <v>2.79448020329299</v>
      </c>
    </row>
    <row r="61" customFormat="false" ht="15" hidden="false" customHeight="false" outlineLevel="0" collapsed="false">
      <c r="A61" s="0" t="s">
        <v>20</v>
      </c>
      <c r="B61" s="0" t="n">
        <v>1.21392843438943</v>
      </c>
      <c r="C61" s="0" t="s">
        <v>12</v>
      </c>
      <c r="D61" s="0" t="n">
        <v>1.87550190303533</v>
      </c>
    </row>
    <row r="62" customFormat="false" ht="15" hidden="false" customHeight="false" outlineLevel="0" collapsed="false">
      <c r="A62" s="0" t="s">
        <v>25</v>
      </c>
      <c r="B62" s="0" t="n">
        <v>1.07227244546617</v>
      </c>
      <c r="C62" s="0" t="s">
        <v>22</v>
      </c>
      <c r="D62" s="0" t="n">
        <v>1.60667166975525</v>
      </c>
    </row>
    <row r="63" customFormat="false" ht="15" hidden="false" customHeight="false" outlineLevel="0" collapsed="false">
      <c r="A63" s="0" t="s">
        <v>17</v>
      </c>
      <c r="B63" s="0" t="n">
        <v>0.180335360369367</v>
      </c>
      <c r="C63" s="0" t="s">
        <v>27</v>
      </c>
      <c r="D63" s="0" t="n">
        <v>1.36820335928717</v>
      </c>
    </row>
    <row r="64" customFormat="false" ht="15" hidden="false" customHeight="false" outlineLevel="0" collapsed="false">
      <c r="A64" s="0" t="s">
        <v>15</v>
      </c>
      <c r="B64" s="0" t="n">
        <v>0.0194119227882826</v>
      </c>
      <c r="C64" s="0" t="s">
        <v>25</v>
      </c>
      <c r="D64" s="0" t="n">
        <v>1.08235268453063</v>
      </c>
    </row>
    <row r="65" customFormat="false" ht="15" hidden="false" customHeight="false" outlineLevel="0" collapsed="false">
      <c r="A65" s="0" t="s">
        <v>23</v>
      </c>
      <c r="B65" s="0" t="n">
        <v>0.00232044856954081</v>
      </c>
      <c r="C65" s="0" t="s">
        <v>17</v>
      </c>
      <c r="D65" s="0" t="n">
        <v>0.722690940148383</v>
      </c>
    </row>
    <row r="66" customFormat="false" ht="15" hidden="false" customHeight="false" outlineLevel="0" collapsed="false">
      <c r="A66" s="0" t="s">
        <v>22</v>
      </c>
      <c r="B66" s="0" t="n">
        <v>0</v>
      </c>
      <c r="C66" s="0" t="s">
        <v>23</v>
      </c>
      <c r="D66" s="0" t="n">
        <v>0.510104423060118</v>
      </c>
    </row>
    <row r="67" customFormat="false" ht="15" hidden="false" customHeight="false" outlineLevel="0" collapsed="false">
      <c r="A67" s="0" t="s">
        <v>235</v>
      </c>
      <c r="B67" s="0" t="n">
        <v>0</v>
      </c>
      <c r="C67" s="0" t="s">
        <v>15</v>
      </c>
      <c r="D67" s="0" t="n">
        <v>0.0208395581567362</v>
      </c>
    </row>
    <row r="68" customFormat="false" ht="15" hidden="false" customHeight="false" outlineLevel="0" collapsed="false">
      <c r="A68" s="0" t="s">
        <v>27</v>
      </c>
      <c r="B68" s="0" t="n">
        <v>0</v>
      </c>
      <c r="C68" s="0" t="s">
        <v>235</v>
      </c>
      <c r="D68" s="0" t="n">
        <v>0</v>
      </c>
    </row>
    <row r="69" customFormat="false" ht="15" hidden="false" customHeight="false" outlineLevel="0" collapsed="false">
      <c r="A69" s="132" t="s">
        <v>24</v>
      </c>
      <c r="B69" s="133" t="n">
        <f aca="false">'%'!M56</f>
        <v>13.9110593873235</v>
      </c>
      <c r="C69" s="132" t="s">
        <v>24</v>
      </c>
      <c r="D69" s="133" t="n">
        <f aca="false">'%'!M58</f>
        <v>21.7548950664491</v>
      </c>
    </row>
    <row r="70" customFormat="false" ht="15" hidden="false" customHeight="false" outlineLevel="0" collapsed="false">
      <c r="A70" s="132" t="s">
        <v>236</v>
      </c>
      <c r="B70" s="133" t="n">
        <f aca="false">'%'!Z56</f>
        <v>1.07351432353775</v>
      </c>
      <c r="C70" s="132" t="s">
        <v>105</v>
      </c>
      <c r="D70" s="133" t="n">
        <f aca="false">100-(D69+D71+D72)</f>
        <v>0.538796156988752</v>
      </c>
    </row>
    <row r="71" customFormat="false" ht="15" hidden="false" customHeight="false" outlineLevel="0" collapsed="false">
      <c r="A71" s="132" t="s">
        <v>237</v>
      </c>
      <c r="B71" s="133" t="n">
        <f aca="false">'%'!AA56</f>
        <v>39.7834718941912</v>
      </c>
      <c r="C71" s="132" t="s">
        <v>237</v>
      </c>
      <c r="D71" s="133" t="n">
        <f aca="false">'%'!AA58</f>
        <v>64.0202572400475</v>
      </c>
    </row>
    <row r="72" customFormat="false" ht="15" hidden="false" customHeight="false" outlineLevel="0" collapsed="false">
      <c r="A72" s="132" t="s">
        <v>105</v>
      </c>
      <c r="B72" s="133" t="n">
        <f aca="false">100-(SUM(B69:B71))</f>
        <v>45.2319543949475</v>
      </c>
      <c r="C72" s="132" t="s">
        <v>236</v>
      </c>
      <c r="D72" s="133" t="n">
        <f aca="false">'%'!Z58</f>
        <v>13.6860515365146</v>
      </c>
    </row>
    <row r="104" customFormat="false" ht="15" hidden="false" customHeight="false" outlineLevel="0" collapsed="false">
      <c r="C104" s="0" t="s">
        <v>238</v>
      </c>
      <c r="J104" s="0" t="s">
        <v>239</v>
      </c>
      <c r="Q104" s="0" t="s">
        <v>240</v>
      </c>
      <c r="X104" s="0" t="s">
        <v>241</v>
      </c>
    </row>
    <row r="121" customFormat="false" ht="15" hidden="false" customHeight="false" outlineLevel="0" collapsed="false">
      <c r="Q121" s="0" t="s">
        <v>242</v>
      </c>
      <c r="X121" s="0" t="s">
        <v>243</v>
      </c>
      <c r="AE121" s="0" t="s">
        <v>241</v>
      </c>
    </row>
    <row r="122" customFormat="false" ht="15" hidden="false" customHeight="false" outlineLevel="0" collapsed="false">
      <c r="B122" s="0" t="s">
        <v>244</v>
      </c>
      <c r="J122" s="0" t="s">
        <v>241</v>
      </c>
    </row>
    <row r="138" customFormat="false" ht="15" hidden="false" customHeight="false" outlineLevel="0" collapsed="false">
      <c r="AD138" s="0" t="s">
        <v>245</v>
      </c>
    </row>
    <row r="139" customFormat="false" ht="15" hidden="false" customHeight="false" outlineLevel="0" collapsed="false">
      <c r="B139" s="0" t="s">
        <v>246</v>
      </c>
      <c r="I139" s="0" t="s">
        <v>247</v>
      </c>
      <c r="P139" s="0" t="s">
        <v>248</v>
      </c>
      <c r="W139" s="0" t="s">
        <v>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H2:AA59 D14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="134" customFormat="true" ht="15" hidden="false" customHeight="false" outlineLevel="0" collapsed="false">
      <c r="C2" s="134" t="n">
        <v>38.9717647058824</v>
      </c>
      <c r="D2" s="134" t="n">
        <v>12.521628</v>
      </c>
      <c r="E2" s="134" t="n">
        <v>0.0694866667310927</v>
      </c>
      <c r="F2" s="134" t="n">
        <v>0.00355495857846617</v>
      </c>
      <c r="G2" s="134" t="n">
        <v>0.0097622352699403</v>
      </c>
      <c r="H2" s="134" t="n">
        <v>0.00578380222498941</v>
      </c>
      <c r="I2" s="134" t="n">
        <v>0.00420997793422414</v>
      </c>
      <c r="J2" s="134" t="n">
        <v>0.000401229845937585</v>
      </c>
      <c r="K2" s="134" t="n">
        <v>0.00132633408703086</v>
      </c>
      <c r="L2" s="134" t="n">
        <v>0.000419878178487971</v>
      </c>
      <c r="M2" s="134" t="n">
        <v>8.6491231596E-006</v>
      </c>
      <c r="N2" s="134" t="n">
        <v>0.0158165224275827</v>
      </c>
      <c r="O2" s="134" t="n">
        <v>0.00196052316938205</v>
      </c>
      <c r="P2" s="134" t="n">
        <v>0.00324065352308549</v>
      </c>
      <c r="Q2" s="134" t="n">
        <v>0.116230152089595</v>
      </c>
      <c r="R2" s="134" t="n">
        <v>0.0870040390539427</v>
      </c>
      <c r="S2" s="134" t="n">
        <v>0.00661057587195615</v>
      </c>
      <c r="T2" s="134" t="n">
        <v>2.57275143492026</v>
      </c>
      <c r="U2" s="134" t="n">
        <v>2.57275143492026</v>
      </c>
    </row>
    <row r="3" s="134" customFormat="true" ht="15" hidden="false" customHeight="false" outlineLevel="0" collapsed="false">
      <c r="C3" s="134" t="n">
        <v>27.0600679589165</v>
      </c>
      <c r="D3" s="134" t="n">
        <v>8.69439983519986</v>
      </c>
      <c r="E3" s="134" t="n">
        <v>0.107971755717199</v>
      </c>
      <c r="F3" s="134" t="n">
        <v>0.00413246627357794</v>
      </c>
      <c r="G3" s="134" t="n">
        <v>0.0145063999531129</v>
      </c>
      <c r="H3" s="134" t="n">
        <v>0.00942280387863596</v>
      </c>
      <c r="I3" s="134" t="n">
        <v>0.00753867126455901</v>
      </c>
      <c r="J3" s="134" t="n">
        <v>0.00035747687134682</v>
      </c>
      <c r="K3" s="134" t="n">
        <v>0.00160128387138406</v>
      </c>
      <c r="L3" s="134" t="n">
        <v>0.000569029388380005</v>
      </c>
      <c r="M3" s="134" t="n">
        <v>1.52741847126224E-005</v>
      </c>
      <c r="N3" s="134" t="n">
        <v>0.025953140200967</v>
      </c>
      <c r="O3" s="134" t="n">
        <v>0.00432996289525468</v>
      </c>
      <c r="P3" s="134" t="n">
        <v>0.00456076901820934</v>
      </c>
      <c r="Q3" s="134" t="n">
        <v>0.1685818201519</v>
      </c>
      <c r="R3" s="134" t="n">
        <v>0.129106192975333</v>
      </c>
      <c r="S3" s="134" t="n">
        <v>0.0098787830539033</v>
      </c>
      <c r="T3" s="134" t="n">
        <v>2.68493150684931</v>
      </c>
      <c r="U3" s="134" t="n">
        <v>2.68493150684931</v>
      </c>
    </row>
    <row r="4" s="135" customFormat="true" ht="15" hidden="false" customHeight="false" outlineLevel="0" collapsed="false">
      <c r="C4" s="135" t="n">
        <v>1.68281680742216</v>
      </c>
      <c r="D4" s="135" t="n">
        <v>0.54068904022474</v>
      </c>
      <c r="E4" s="135" t="n">
        <v>2.9770676098188E-007</v>
      </c>
      <c r="F4" s="135" t="n">
        <v>3.64031208813437E-007</v>
      </c>
      <c r="G4" s="135" t="n">
        <v>4.53310334892159E-007</v>
      </c>
      <c r="H4" s="135" t="n">
        <v>4.92906523707428E-007</v>
      </c>
      <c r="I4" s="135" t="n">
        <v>6.60948646814699E-006</v>
      </c>
      <c r="J4" s="135" t="n">
        <v>3.17134196909693E-006</v>
      </c>
      <c r="K4" s="135" t="n">
        <v>2.84922075960158E-006</v>
      </c>
      <c r="L4" s="135" t="n">
        <v>3.25701554138726E-006</v>
      </c>
      <c r="M4" s="135" t="n">
        <v>1.84632653289191E-007</v>
      </c>
      <c r="N4" s="135" t="n">
        <v>9.67583800187408E-006</v>
      </c>
      <c r="O4" s="135" t="n">
        <v>3.02677331227066E-007</v>
      </c>
      <c r="P4" s="135" t="n">
        <v>1.78223490589477E-006</v>
      </c>
      <c r="Q4" s="135" t="n">
        <v>3.00458711517989E-005</v>
      </c>
      <c r="R4" s="135" t="n">
        <v>1.73797718832917E-006</v>
      </c>
      <c r="S4" s="135" t="n">
        <v>1.78653244413463E-005</v>
      </c>
      <c r="T4" s="135" t="n">
        <v>1.78082191780822</v>
      </c>
      <c r="U4" s="135" t="n">
        <v>1.78082191780822</v>
      </c>
    </row>
    <row r="5" s="135" customFormat="true" ht="15" hidden="false" customHeight="false" outlineLevel="0" collapsed="false">
      <c r="C5" s="135" t="n">
        <v>1.30078610236072</v>
      </c>
      <c r="D5" s="135" t="n">
        <v>0.4179425746885</v>
      </c>
      <c r="E5" s="135" t="n">
        <v>4.23526069097547E-007</v>
      </c>
      <c r="F5" s="135" t="n">
        <v>5.45476808590377E-007</v>
      </c>
      <c r="G5" s="135" t="n">
        <v>5.42237596853754E-007</v>
      </c>
      <c r="H5" s="135" t="n">
        <v>1.43467006835351E-006</v>
      </c>
      <c r="I5" s="135" t="n">
        <v>9.92404789598857E-006</v>
      </c>
      <c r="J5" s="135" t="n">
        <v>4.27999427056154E-006</v>
      </c>
      <c r="K5" s="135" t="n">
        <v>4.16093454714346E-006</v>
      </c>
      <c r="L5" s="135" t="n">
        <v>4.43372149435835E-006</v>
      </c>
      <c r="M5" s="135" t="n">
        <v>5.50541545728798E-007</v>
      </c>
      <c r="N5" s="135" t="n">
        <v>1.86183514176629E-005</v>
      </c>
      <c r="O5" s="135" t="n">
        <v>6.76821854786583E-007</v>
      </c>
      <c r="P5" s="135" t="n">
        <v>4.63152678950373E-006</v>
      </c>
      <c r="Q5" s="135" t="n">
        <v>4.46287371356145E-005</v>
      </c>
      <c r="R5" s="135" t="n">
        <v>2.71077005412425E-006</v>
      </c>
      <c r="S5" s="135" t="n">
        <v>2.27304185405909E-005</v>
      </c>
      <c r="T5" s="135" t="n">
        <v>1.75746122477666</v>
      </c>
      <c r="U5" s="135" t="n">
        <v>1.75746122477666</v>
      </c>
    </row>
    <row r="6" customFormat="false" ht="15" hidden="false" customHeight="false" outlineLevel="0" collapsed="false">
      <c r="A6" s="0" t="s">
        <v>94</v>
      </c>
      <c r="E6" s="0" t="n">
        <v>0.00437003177790343</v>
      </c>
      <c r="F6" s="0" t="n">
        <v>0.00124639618175504</v>
      </c>
      <c r="G6" s="0" t="n">
        <v>0.000669712218826826</v>
      </c>
      <c r="H6" s="0" t="n">
        <v>0.000505351021021922</v>
      </c>
      <c r="I6" s="0" t="n">
        <v>0.000375291535108495</v>
      </c>
      <c r="J6" s="0" t="n">
        <v>4.05456726494463E-005</v>
      </c>
      <c r="K6" s="0" t="n">
        <v>0.000171950679922289</v>
      </c>
      <c r="L6" s="0" t="n">
        <v>4.61562761272364E-005</v>
      </c>
      <c r="M6" s="0" t="n">
        <v>9.26039252633041E-007</v>
      </c>
      <c r="N6" s="0" t="n">
        <v>0.000685550828909468</v>
      </c>
      <c r="O6" s="0" t="n">
        <v>0.000205590103376123</v>
      </c>
      <c r="P6" s="0" t="n">
        <v>0.000177746030649571</v>
      </c>
      <c r="Q6" s="0" t="n">
        <v>0.00852118763545894</v>
      </c>
      <c r="R6" s="0" t="n">
        <v>0.0068104094098122</v>
      </c>
      <c r="S6" s="0" t="n">
        <v>0.000639410666249562</v>
      </c>
      <c r="T6" s="0" t="n">
        <v>2.57534246575342</v>
      </c>
      <c r="U6" s="0" t="n">
        <v>2.57534246575342</v>
      </c>
    </row>
    <row r="7" customFormat="false" ht="15" hidden="false" customHeight="false" outlineLevel="0" collapsed="false">
      <c r="A7" s="0" t="s">
        <v>95</v>
      </c>
      <c r="E7" s="0" t="n">
        <v>8.98554641993526E-009</v>
      </c>
      <c r="F7" s="0" t="n">
        <v>2.8416606397053E-008</v>
      </c>
      <c r="G7" s="0" t="n">
        <v>1.46381189890412E-008</v>
      </c>
      <c r="H7" s="0" t="n">
        <v>2.53216261108137E-008</v>
      </c>
      <c r="I7" s="0" t="n">
        <v>2.71594988812323E-007</v>
      </c>
      <c r="J7" s="0" t="n">
        <v>1.29472455746632E-007</v>
      </c>
      <c r="K7" s="0" t="n">
        <v>1.30594695967663E-007</v>
      </c>
      <c r="L7" s="0" t="n">
        <v>1.44680153438595E-007</v>
      </c>
      <c r="M7" s="0" t="n">
        <v>4.68224761166049E-009</v>
      </c>
      <c r="N7" s="0" t="n">
        <v>2.3366621354665E-007</v>
      </c>
      <c r="O7" s="0" t="n">
        <v>1.79684701568303E-008</v>
      </c>
      <c r="P7" s="0" t="n">
        <v>5.12528140033808E-008</v>
      </c>
      <c r="Q7" s="0" t="n">
        <v>1.07826492579811E-006</v>
      </c>
      <c r="R7" s="0" t="n">
        <v>7.7426484989919E-008</v>
      </c>
      <c r="S7" s="0" t="n">
        <v>6.92242191029143E-007</v>
      </c>
      <c r="T7" s="0" t="n">
        <v>16.8284070627646</v>
      </c>
      <c r="U7" s="0" t="n">
        <v>16.8284070627646</v>
      </c>
    </row>
    <row r="8" customFormat="false" ht="15" hidden="false" customHeight="false" outlineLevel="0" collapsed="false">
      <c r="A8" s="0" t="s">
        <v>96</v>
      </c>
      <c r="B8" s="0" t="n">
        <v>32.13</v>
      </c>
      <c r="D8" s="0" t="s">
        <v>97</v>
      </c>
      <c r="E8" s="0" t="n">
        <v>6.28902202895279</v>
      </c>
      <c r="F8" s="0" t="n">
        <v>35.0607793099184</v>
      </c>
      <c r="G8" s="0" t="n">
        <v>6.86023436547357</v>
      </c>
      <c r="H8" s="0" t="n">
        <v>8.73734960781525</v>
      </c>
      <c r="I8" s="0" t="n">
        <v>8.91433496735555</v>
      </c>
      <c r="J8" s="0" t="n">
        <v>10.105348109062</v>
      </c>
      <c r="K8" s="0" t="n">
        <v>12.9643565375915</v>
      </c>
      <c r="L8" s="0" t="n">
        <v>10.9927780227709</v>
      </c>
      <c r="M8" s="0" t="n">
        <v>10.7067414296811</v>
      </c>
      <c r="N8" s="0" t="n">
        <v>4.33439671740942</v>
      </c>
      <c r="O8" s="0" t="n">
        <v>10.486491901084</v>
      </c>
      <c r="P8" s="0" t="n">
        <v>5.48488227400302</v>
      </c>
      <c r="Q8" s="0" t="n">
        <v>7.3313055883214</v>
      </c>
      <c r="R8" s="0" t="n">
        <v>7.82769338511944</v>
      </c>
      <c r="S8" s="0" t="n">
        <v>9.67254107107543</v>
      </c>
      <c r="T8" s="0" t="n">
        <v>3.12328767123288</v>
      </c>
      <c r="U8" s="0" t="n">
        <v>3.12328767123288</v>
      </c>
    </row>
    <row r="9" customFormat="false" ht="15" hidden="false" customHeight="false" outlineLevel="0" collapsed="false">
      <c r="A9" s="0" t="s">
        <v>98</v>
      </c>
      <c r="B9" s="0" t="n">
        <v>2.65</v>
      </c>
      <c r="D9" s="0" t="s">
        <v>99</v>
      </c>
      <c r="E9" s="0" t="n">
        <v>3.01825406661899</v>
      </c>
      <c r="F9" s="0" t="n">
        <v>7.80609071669354</v>
      </c>
      <c r="G9" s="0" t="n">
        <v>3.22916065712985</v>
      </c>
      <c r="H9" s="0" t="n">
        <v>5.13720652758975</v>
      </c>
      <c r="I9" s="0" t="n">
        <v>4.10916929963042</v>
      </c>
      <c r="J9" s="0" t="n">
        <v>4.08257630392034</v>
      </c>
      <c r="K9" s="0" t="n">
        <v>4.58352325026315</v>
      </c>
      <c r="L9" s="0" t="n">
        <v>4.44210816927732</v>
      </c>
      <c r="M9" s="0" t="n">
        <v>2.53598024414819</v>
      </c>
      <c r="N9" s="0" t="n">
        <v>2.41494549104059</v>
      </c>
      <c r="O9" s="0" t="n">
        <v>5.93651003991128</v>
      </c>
      <c r="P9" s="0" t="n">
        <v>2.87576086821446</v>
      </c>
      <c r="Q9" s="0" t="n">
        <v>3.58872911472747</v>
      </c>
      <c r="R9" s="0" t="n">
        <v>4.45497705665251</v>
      </c>
      <c r="S9" s="0" t="n">
        <v>3.87478096634543</v>
      </c>
      <c r="U9" s="0" t="n">
        <v>5.82040956560976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E2" activeCellId="1" sqref="H2:AA59 E2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1" t="s">
        <v>0</v>
      </c>
      <c r="E1" s="0" t="s">
        <v>91</v>
      </c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customFormat="false" ht="15" hidden="false" customHeight="false" outlineLevel="0" collapsed="false">
      <c r="A3" s="47" t="s">
        <v>55</v>
      </c>
      <c r="B3" s="48" t="n">
        <v>39296</v>
      </c>
      <c r="C3" s="49" t="n">
        <f aca="false">(dw!C10/1000)*365</f>
        <v>13.33</v>
      </c>
      <c r="D3" s="49" t="n">
        <f aca="false">(B$51*C3)/100</f>
        <v>4.282929</v>
      </c>
      <c r="E3" s="50" t="n">
        <f aca="false">(100*E$49)/((dw!K10/1000000)*$D3)</f>
        <v>389.406631759314</v>
      </c>
      <c r="F3" s="50" t="n">
        <f aca="false">(100*F$49)/((dw!L10/1000000)*$D3)</f>
        <v>235.29824405431</v>
      </c>
      <c r="G3" s="50" t="n">
        <f aca="false">(100*G$49)/((dw!M10/1000000)*$D3)</f>
        <v>318.996291298202</v>
      </c>
      <c r="H3" s="50" t="n">
        <f aca="false">(100*H$49)/((dw!N10/1000000)*$D3)</f>
        <v>492.180135589112</v>
      </c>
      <c r="I3" s="50" t="e">
        <f aca="false">(100*I$49)/((dw!O10/1000000)*$D3)</f>
        <v>#DIV/0!</v>
      </c>
      <c r="J3" s="50" t="n">
        <f aca="false">(100*J$49)/((dw!P10/1000000)*$D3)</f>
        <v>375.590039300848</v>
      </c>
      <c r="K3" s="50" t="e">
        <f aca="false">(100*K$49)/((dw!Q10/1000000)*$D3)</f>
        <v>#DIV/0!</v>
      </c>
      <c r="L3" s="50" t="n">
        <f aca="false">(100*L$49)/((dw!R10/1000000)*$D3)</f>
        <v>83.5669931174911</v>
      </c>
      <c r="M3" s="50" t="n">
        <f aca="false">(100*M$49)/((dw!S10/1000000)*$D3)</f>
        <v>321.198254623455</v>
      </c>
      <c r="N3" s="50" t="n">
        <f aca="false">(100*N$49)/((dw!T10/1000000)*$D3)</f>
        <v>114.550341590965</v>
      </c>
      <c r="O3" s="50" t="n">
        <f aca="false">(100*O$49)/((dw!U10/1000000)*$D3)</f>
        <v>761.325157101206</v>
      </c>
      <c r="P3" s="50" t="n">
        <f aca="false">(100*P$49)/((dw!V10/1000000)*$D3)</f>
        <v>259.41311785667</v>
      </c>
      <c r="Q3" s="50" t="e">
        <f aca="false">(100*Q$49)/((dw!W10/1000000)*$D3)</f>
        <v>#DIV/0!</v>
      </c>
      <c r="R3" s="50" t="n">
        <f aca="false">(100*R$49)/((dw!X10/1000000)*$D3)</f>
        <v>305.050559904947</v>
      </c>
      <c r="S3" s="50" t="n">
        <f aca="false">(100*S$49)/((dw!Y10/1000000)*$D3)</f>
        <v>670.105231882507</v>
      </c>
      <c r="T3" s="50" t="n">
        <f aca="false">(100*T$49)/((dw!Z10/1000000)*$D3)</f>
        <v>178.839850905701</v>
      </c>
      <c r="U3" s="50" t="e">
        <f aca="false">(100*U$49)/((dw!AA10/1000000)*$D3)</f>
        <v>#DIV/0!</v>
      </c>
      <c r="V3" s="50" t="n">
        <f aca="false">(100*V$49)/((dw!AB10/1000000)*$D3)</f>
        <v>332.62646238447</v>
      </c>
      <c r="W3" s="50" t="n">
        <f aca="false">(100*W$49)/((dw!AC10/1000000)*$D3)</f>
        <v>346.663859644283</v>
      </c>
      <c r="X3" s="50" t="n">
        <f aca="false">(100*X$49)/((dw!AD10/1000000)*$D3)</f>
        <v>262.660333844222</v>
      </c>
      <c r="Y3" s="51" t="n">
        <v>36.5205479452055</v>
      </c>
      <c r="Z3" s="9" t="n">
        <v>36.5205479452055</v>
      </c>
    </row>
    <row r="4" customFormat="false" ht="15" hidden="false" customHeight="false" outlineLevel="0" collapsed="false">
      <c r="A4" s="47" t="s">
        <v>56</v>
      </c>
      <c r="B4" s="48" t="n">
        <v>39662</v>
      </c>
      <c r="C4" s="49" t="n">
        <f aca="false">(dw!C11/1000)*365</f>
        <v>20.78</v>
      </c>
      <c r="D4" s="49" t="n">
        <f aca="false">(B$51*C4)/100</f>
        <v>6.676614</v>
      </c>
      <c r="E4" s="50" t="n">
        <f aca="false">(100*E$49)/((dw!K11/1000000)*$D4)</f>
        <v>86.4384411827548</v>
      </c>
      <c r="F4" s="50" t="n">
        <f aca="false">(100*F$49)/((dw!L11/1000000)*$D4)</f>
        <v>142.00336706349</v>
      </c>
      <c r="G4" s="50" t="n">
        <f aca="false">(100*G$49)/((dw!M11/1000000)*$D4)</f>
        <v>140.712863160367</v>
      </c>
      <c r="H4" s="50" t="n">
        <f aca="false">(100*H$49)/((dw!N11/1000000)*$D4)</f>
        <v>58.8468286484018</v>
      </c>
      <c r="I4" s="50" t="inlineStr">
        <f aca="false">(100*I$49)/((dw!O11/1000000)*$D4)</f>
        <is>
          <t/>
        </is>
      </c>
      <c r="J4" s="50" t="n">
        <f aca="false">(100*J$49)/((dw!P11/1000000)*$D4)</f>
        <v>69.0828420050916</v>
      </c>
      <c r="K4" s="50" t="inlineStr">
        <f aca="false">(100*K$49)/((dw!Q11/1000000)*$D4)</f>
        <is>
          <t/>
        </is>
      </c>
      <c r="L4" s="50" t="n">
        <f aca="false">(100*L$49)/((dw!R11/1000000)*$D4)</f>
        <v>29.8830144449049</v>
      </c>
      <c r="M4" s="50" t="n">
        <f aca="false">(100*M$49)/((dw!S11/1000000)*$D4)</f>
        <v>72.0896035524968</v>
      </c>
      <c r="N4" s="50" t="n">
        <f aca="false">(100*N$49)/((dw!T11/1000000)*$D4)</f>
        <v>24.8671409675504</v>
      </c>
      <c r="O4" s="50" t="n">
        <f aca="false">(100*O$49)/((dw!U11/1000000)*$D4)</f>
        <v>797.120317320251</v>
      </c>
      <c r="P4" s="50" t="n">
        <f aca="false">(100*P$49)/((dw!V11/1000000)*$D4)</f>
        <v>38.476045341835</v>
      </c>
      <c r="Q4" s="50" t="inlineStr">
        <f aca="false">(100*Q$49)/((dw!W11/1000000)*$D4)</f>
        <is>
          <t/>
        </is>
      </c>
      <c r="R4" s="50" t="n">
        <f aca="false">(100*R$49)/((dw!X11/1000000)*$D4)</f>
        <v>51.4037640616577</v>
      </c>
      <c r="S4" s="50" t="n">
        <f aca="false">(100*S$49)/((dw!Y11/1000000)*$D4)</f>
        <v>64.0113744174083</v>
      </c>
      <c r="T4" s="50" t="n">
        <f aca="false">(100*T$49)/((dw!Z11/1000000)*$D4)</f>
        <v>66.8120049096031</v>
      </c>
      <c r="U4" s="50" t="inlineStr">
        <f aca="false">(100*U$49)/((dw!AA11/1000000)*$D4)</f>
        <is>
          <t/>
        </is>
      </c>
      <c r="V4" s="50" t="n">
        <f aca="false">(100*V$49)/((dw!AB11/1000000)*$D4)</f>
        <v>82.7909575257799</v>
      </c>
      <c r="W4" s="50" t="n">
        <f aca="false">(100*W$49)/((dw!AC11/1000000)*$D4)</f>
        <v>93.7030084214216</v>
      </c>
      <c r="X4" s="50" t="n">
        <f aca="false">(100*X$49)/((dw!AD11/1000000)*$D4)</f>
        <v>57.7064312545197</v>
      </c>
      <c r="Y4" s="51" t="n">
        <v>56.9315068493151</v>
      </c>
      <c r="Z4" s="9" t="n">
        <v>56.9315068493151</v>
      </c>
    </row>
    <row r="5" customFormat="false" ht="15" hidden="false" customHeight="false" outlineLevel="0" collapsed="false">
      <c r="A5" s="47" t="s">
        <v>57</v>
      </c>
      <c r="B5" s="48" t="n">
        <v>39775</v>
      </c>
      <c r="C5" s="49" t="n">
        <f aca="false">(dw!C12/1000)*365</f>
        <v>36.25</v>
      </c>
      <c r="D5" s="49" t="n">
        <f aca="false">(B$51*C5)/100</f>
        <v>11.647125</v>
      </c>
      <c r="E5" s="50" t="n">
        <f aca="false">(100*E$49)/((dw!K12/1000000)*$D5)</f>
        <v>24.0994601586702</v>
      </c>
      <c r="F5" s="50" t="n">
        <f aca="false">(100*F$49)/((dw!L12/1000000)*$D5)</f>
        <v>71.0402885916554</v>
      </c>
      <c r="G5" s="50" t="n">
        <f aca="false">(100*G$49)/((dw!M12/1000000)*$D5)</f>
        <v>18.7899999534523</v>
      </c>
      <c r="H5" s="50" t="n">
        <f aca="false">(100*H$49)/((dw!N12/1000000)*$D5)</f>
        <v>28.8763359904178</v>
      </c>
      <c r="I5" s="50" t="inlineStr">
        <f aca="false">(100*I$49)/((dw!O12/1000000)*$D5)</f>
        <is>
          <t/>
        </is>
      </c>
      <c r="J5" s="50" t="n">
        <f aca="false">(100*J$49)/((dw!P12/1000000)*$D5)</f>
        <v>17.2631426587951</v>
      </c>
      <c r="K5" s="50" t="inlineStr">
        <f aca="false">(100*K$49)/((dw!Q12/1000000)*$D5)</f>
        <is>
          <t/>
        </is>
      </c>
      <c r="L5" s="50" t="n">
        <f aca="false">(100*L$49)/((dw!R12/1000000)*$D5)</f>
        <v>6.6884930109893</v>
      </c>
      <c r="M5" s="50" t="n">
        <f aca="false">(100*M$49)/((dw!S12/1000000)*$D5)</f>
        <v>21.9953210449989</v>
      </c>
      <c r="N5" s="50" t="n">
        <f aca="false">(100*N$49)/((dw!T12/1000000)*$D5)</f>
        <v>7.74166775861658</v>
      </c>
      <c r="O5" s="50" t="inlineStr">
        <f aca="false">(100*O$49)/((dw!U12/1000000)*$D5)</f>
        <is>
          <t/>
        </is>
      </c>
      <c r="P5" s="50" t="inlineStr">
        <f aca="false">(100*P$49)/((dw!V12/1000000)*$D5)</f>
        <is>
          <t/>
        </is>
      </c>
      <c r="Q5" s="50" t="inlineStr">
        <f aca="false">(100*Q$49)/((dw!W12/1000000)*$D5)</f>
        <is>
          <t/>
        </is>
      </c>
      <c r="R5" s="50" t="n">
        <f aca="false">(100*R$49)/((dw!X12/1000000)*$D5)</f>
        <v>12.0693465770468</v>
      </c>
      <c r="S5" s="50" t="n">
        <f aca="false">(100*S$49)/((dw!Y12/1000000)*$D5)</f>
        <v>31.5797640612671</v>
      </c>
      <c r="T5" s="50" t="n">
        <f aca="false">(100*T$49)/((dw!Z12/1000000)*$D5)</f>
        <v>21.3715185925642</v>
      </c>
      <c r="U5" s="50" t="inlineStr">
        <f aca="false">(100*U$49)/((dw!AA12/1000000)*$D5)</f>
        <is>
          <t/>
        </is>
      </c>
      <c r="V5" s="50" t="n">
        <f aca="false">(100*V$49)/((dw!AB12/1000000)*$D5)</f>
        <v>23.3310279916152</v>
      </c>
      <c r="W5" s="50" t="n">
        <f aca="false">(100*W$49)/((dw!AC12/1000000)*$D5)</f>
        <v>27.0232278488869</v>
      </c>
      <c r="X5" s="50" t="n">
        <f aca="false">(100*X$49)/((dw!AD12/1000000)*$D5)</f>
        <v>15.3138303588667</v>
      </c>
      <c r="Y5" s="51" t="n">
        <v>99.3150684931507</v>
      </c>
      <c r="Z5" s="9" t="n">
        <v>99.3150684931507</v>
      </c>
    </row>
    <row r="6" customFormat="false" ht="15" hidden="false" customHeight="false" outlineLevel="0" collapsed="false">
      <c r="A6" s="47" t="s">
        <v>58</v>
      </c>
      <c r="B6" s="48" t="n">
        <v>40026</v>
      </c>
      <c r="C6" s="49" t="n">
        <f aca="false">(dw!C13/1000)*365</f>
        <v>26.56</v>
      </c>
      <c r="D6" s="49" t="n">
        <f aca="false">(B$51*C6)/100</f>
        <v>8.53372799999999</v>
      </c>
      <c r="E6" s="50" t="n">
        <f aca="false">(100*E$49)/((dw!K13/1000000)*$D6)</f>
        <v>58.1853287188316</v>
      </c>
      <c r="F6" s="50" t="n">
        <f aca="false">(100*F$49)/((dw!L13/1000000)*$D6)</f>
        <v>41.710096742957</v>
      </c>
      <c r="G6" s="50" t="n">
        <f aca="false">(100*G$49)/((dw!M13/1000000)*$D6)</f>
        <v>43.4758055554653</v>
      </c>
      <c r="H6" s="50" t="n">
        <f aca="false">(100*H$49)/((dw!N13/1000000)*$D6)</f>
        <v>45.8577403068947</v>
      </c>
      <c r="I6" s="50" t="inlineStr">
        <f aca="false">(100*I$49)/((dw!O13/1000000)*$D6)</f>
        <is>
          <t/>
        </is>
      </c>
      <c r="J6" s="50" t="n">
        <f aca="false">(100*J$49)/((dw!P13/1000000)*$D6)</f>
        <v>36.3734401580812</v>
      </c>
      <c r="K6" s="50" t="inlineStr">
        <f aca="false">(100*K$49)/((dw!Q13/1000000)*$D6)</f>
        <is>
          <t/>
        </is>
      </c>
      <c r="L6" s="50" t="n">
        <f aca="false">(100*L$49)/((dw!R13/1000000)*$D6)</f>
        <v>16.0175899216058</v>
      </c>
      <c r="M6" s="50" t="n">
        <f aca="false">(100*M$49)/((dw!S13/1000000)*$D6)</f>
        <v>36.7867437866611</v>
      </c>
      <c r="N6" s="50" t="n">
        <f aca="false">(100*N$49)/((dw!T13/1000000)*$D6)</f>
        <v>11.8223602875408</v>
      </c>
      <c r="O6" s="50" t="inlineStr">
        <f aca="false">(100*O$49)/((dw!U13/1000000)*$D6)</f>
        <is>
          <t/>
        </is>
      </c>
      <c r="P6" s="50" t="inlineStr">
        <f aca="false">(100*P$49)/((dw!V13/1000000)*$D6)</f>
        <is>
          <t/>
        </is>
      </c>
      <c r="Q6" s="50" t="inlineStr">
        <f aca="false">(100*Q$49)/((dw!W13/1000000)*$D6)</f>
        <is>
          <t/>
        </is>
      </c>
      <c r="R6" s="50" t="n">
        <f aca="false">(100*R$49)/((dw!X13/1000000)*$D6)</f>
        <v>29.9249920967695</v>
      </c>
      <c r="S6" s="50" t="n">
        <f aca="false">(100*S$49)/((dw!Y13/1000000)*$D6)</f>
        <v>26.768306676249</v>
      </c>
      <c r="T6" s="50" t="n">
        <f aca="false">(100*T$49)/((dw!Z13/1000000)*$D6)</f>
        <v>37.249374728315</v>
      </c>
      <c r="U6" s="50" t="inlineStr">
        <f aca="false">(100*U$49)/((dw!AA13/1000000)*$D6)</f>
        <is>
          <t/>
        </is>
      </c>
      <c r="V6" s="50" t="n">
        <f aca="false">(100*V$49)/((dw!AB13/1000000)*$D6)</f>
        <v>45.2771660045009</v>
      </c>
      <c r="W6" s="50" t="n">
        <f aca="false">(100*W$49)/((dw!AC13/1000000)*$D6)</f>
        <v>51.8248771823493</v>
      </c>
      <c r="X6" s="50" t="n">
        <f aca="false">(100*X$49)/((dw!AD13/1000000)*$D6)</f>
        <v>29.7173013871229</v>
      </c>
      <c r="Y6" s="51" t="n">
        <v>72.7671232876712</v>
      </c>
      <c r="Z6" s="9" t="n">
        <v>72.7671232876712</v>
      </c>
    </row>
    <row r="7" customFormat="false" ht="15" hidden="false" customHeight="false" outlineLevel="0" collapsed="false">
      <c r="A7" s="47" t="s">
        <v>59</v>
      </c>
      <c r="B7" s="48" t="n">
        <v>40238</v>
      </c>
      <c r="C7" s="49" t="n">
        <f aca="false">(dw!C14/1000)*365</f>
        <v>61.8200000000001</v>
      </c>
      <c r="D7" s="49" t="n">
        <f aca="false">(B$51*C7)/100</f>
        <v>19.862766</v>
      </c>
      <c r="E7" s="50" t="n">
        <f aca="false">(100*E$49)/((dw!K14/1000000)*$D7)</f>
        <v>1.22401295880002</v>
      </c>
      <c r="F7" s="50" t="n">
        <f aca="false">(100*F$49)/((dw!L14/1000000)*$D7)</f>
        <v>45.1625064580837</v>
      </c>
      <c r="G7" s="50" t="n">
        <f aca="false">(100*G$49)/((dw!M14/1000000)*$D7)</f>
        <v>3.37531801008116</v>
      </c>
      <c r="H7" s="50" t="n">
        <f aca="false">(100*H$49)/((dw!N14/1000000)*$D7)</f>
        <v>2.71654079522548</v>
      </c>
      <c r="I7" s="50" t="inlineStr">
        <f aca="false">(100*I$49)/((dw!O14/1000000)*$D7)</f>
        <is>
          <t/>
        </is>
      </c>
      <c r="J7" s="50" t="n">
        <f aca="false">(100*J$49)/((dw!P14/1000000)*$D7)</f>
        <v>3.14712283924944</v>
      </c>
      <c r="K7" s="50" t="n">
        <f aca="false">(100*K$49)/((dw!Q14/1000000)*$D7)</f>
        <v>0.102331821297888</v>
      </c>
      <c r="L7" s="50" t="n">
        <f aca="false">(100*L$49)/((dw!R14/1000000)*$D7)</f>
        <v>4.13370693373385</v>
      </c>
      <c r="M7" s="50" t="n">
        <f aca="false">(100*M$49)/((dw!S14/1000000)*$D7)</f>
        <v>4.98594454432691</v>
      </c>
      <c r="N7" s="50" t="inlineStr">
        <f aca="false">(100*N$49)/((dw!T14/1000000)*$D7)</f>
        <is>
          <t/>
        </is>
      </c>
      <c r="O7" s="50" t="n">
        <f aca="false">(100*O$49)/((dw!U14/1000000)*$D7)</f>
        <v>10.5718521321178</v>
      </c>
      <c r="P7" s="50" t="inlineStr">
        <f aca="false">(100*P$49)/((dw!V14/1000000)*$D7)</f>
        <is>
          <t/>
        </is>
      </c>
      <c r="Q7" s="50" t="n">
        <f aca="false">(100*Q$49)/((dw!W14/1000000)*$D7)</f>
        <v>1.65288776987714</v>
      </c>
      <c r="R7" s="50" t="n">
        <f aca="false">(100*R$49)/((dw!X14/1000000)*$D7)</f>
        <v>0.926626347619202</v>
      </c>
      <c r="S7" s="50" t="n">
        <f aca="false">(100*S$49)/((dw!Y14/1000000)*$D7)</f>
        <v>1.22846758940023</v>
      </c>
      <c r="T7" s="50" t="n">
        <f aca="false">(100*T$49)/((dw!Z14/1000000)*$D7)</f>
        <v>1.23610134612729</v>
      </c>
      <c r="U7" s="50" t="inlineStr">
        <f aca="false">(100*U$49)/((dw!AA14/1000000)*$D7)</f>
        <is>
          <t/>
        </is>
      </c>
      <c r="V7" s="50" t="n">
        <f aca="false">(100*V$49)/((dw!AB14/1000000)*$D7)</f>
        <v>1.63366474471223</v>
      </c>
      <c r="W7" s="50" t="n">
        <f aca="false">(100*W$49)/((dw!AC14/1000000)*$D7)</f>
        <v>1.71017432677874</v>
      </c>
      <c r="X7" s="50" t="n">
        <f aca="false">(100*X$49)/((dw!AD14/1000000)*$D7)</f>
        <v>3.48493251305921</v>
      </c>
      <c r="Y7" s="51" t="n">
        <v>169.369863013699</v>
      </c>
      <c r="Z7" s="9" t="n">
        <v>169.369863013699</v>
      </c>
    </row>
    <row r="8" customFormat="false" ht="15" hidden="false" customHeight="false" outlineLevel="0" collapsed="false">
      <c r="A8" s="47" t="s">
        <v>60</v>
      </c>
      <c r="B8" s="48" t="n">
        <v>40309</v>
      </c>
      <c r="C8" s="49" t="n">
        <f aca="false">(dw!C15/1000)*365</f>
        <v>13.6</v>
      </c>
      <c r="D8" s="49" t="n">
        <f aca="false">(B$51*C8)/100</f>
        <v>4.36967999999999</v>
      </c>
      <c r="E8" s="50" t="n">
        <f aca="false">(100*E$49)/((dw!K15/1000000)*$D8)</f>
        <v>24.7267190441333</v>
      </c>
      <c r="F8" s="50" t="n">
        <f aca="false">(100*F$49)/((dw!L15/1000000)*$D8)</f>
        <v>7.15582725957458</v>
      </c>
      <c r="G8" s="50" t="n">
        <f aca="false">(100*G$49)/((dw!M15/1000000)*$D8)</f>
        <v>41.9137552513994</v>
      </c>
      <c r="H8" s="50" t="n">
        <f aca="false">(100*H$49)/((dw!N15/1000000)*$D8)</f>
        <v>15.5225436832801</v>
      </c>
      <c r="I8" s="50" t="inlineStr">
        <f aca="false">(100*I$49)/((dw!O15/1000000)*$D8)</f>
        <is>
          <t/>
        </is>
      </c>
      <c r="J8" s="50" t="n">
        <f aca="false">(100*J$49)/((dw!P15/1000000)*$D8)</f>
        <v>13.2717503983277</v>
      </c>
      <c r="K8" s="50" t="n">
        <f aca="false">(100*K$49)/((dw!Q15/1000000)*$D8)</f>
        <v>0.225843403084089</v>
      </c>
      <c r="L8" s="50" t="n">
        <f aca="false">(100*L$49)/((dw!R15/1000000)*$D8)</f>
        <v>6.91440848618536</v>
      </c>
      <c r="M8" s="50" t="n">
        <f aca="false">(100*M$49)/((dw!S15/1000000)*$D8)</f>
        <v>7.76584062208844</v>
      </c>
      <c r="N8" s="50" t="inlineStr">
        <f aca="false">(100*N$49)/((dw!T15/1000000)*$D8)</f>
        <is>
          <t/>
        </is>
      </c>
      <c r="O8" s="50" t="n">
        <f aca="false">(100*O$49)/((dw!U15/1000000)*$D8)</f>
        <v>24.4941995198423</v>
      </c>
      <c r="P8" s="50" t="n">
        <f aca="false">(100*P$49)/((dw!V15/1000000)*$D8)</f>
        <v>9.84243888338544</v>
      </c>
      <c r="Q8" s="50" t="inlineStr">
        <f aca="false">(100*Q$49)/((dw!W15/1000000)*$D8)</f>
        <is>
          <t/>
        </is>
      </c>
      <c r="R8" s="50" t="n">
        <f aca="false">(100*R$49)/((dw!X15/1000000)*$D8)</f>
        <v>12.4916715289793</v>
      </c>
      <c r="S8" s="50" t="n">
        <f aca="false">(100*S$49)/((dw!Y15/1000000)*$D8)</f>
        <v>47.0492354991953</v>
      </c>
      <c r="T8" s="50" t="n">
        <f aca="false">(100*T$49)/((dw!Z15/1000000)*$D8)</f>
        <v>5.61111484629439</v>
      </c>
      <c r="U8" s="50" t="inlineStr">
        <f aca="false">(100*U$49)/((dw!AA15/1000000)*$D8)</f>
        <is>
          <t/>
        </is>
      </c>
      <c r="V8" s="50" t="n">
        <f aca="false">(100*V$49)/((dw!AB15/1000000)*$D8)</f>
        <v>15.3637249516581</v>
      </c>
      <c r="W8" s="50" t="n">
        <f aca="false">(100*W$49)/((dw!AC15/1000000)*$D8)</f>
        <v>17.0496094142778</v>
      </c>
      <c r="X8" s="50" t="n">
        <f aca="false">(100*X$49)/((dw!AD15/1000000)*$D8)</f>
        <v>9.90985715317085</v>
      </c>
      <c r="Y8" s="51" t="n">
        <v>37.2602739726027</v>
      </c>
      <c r="Z8" s="9" t="n">
        <v>37.2602739726027</v>
      </c>
    </row>
    <row r="9" customFormat="false" ht="15" hidden="false" customHeight="false" outlineLevel="0" collapsed="false">
      <c r="A9" s="47" t="s">
        <v>61</v>
      </c>
      <c r="B9" s="48" t="n">
        <v>40392</v>
      </c>
      <c r="C9" s="49" t="n">
        <f aca="false">(dw!C16/1000)*365</f>
        <v>17.76</v>
      </c>
      <c r="D9" s="49" t="n">
        <f aca="false">(B$51*C9)/100</f>
        <v>5.70628800000001</v>
      </c>
      <c r="E9" s="50" t="n">
        <f aca="false">(100*E$49)/((dw!K16/1000000)*$D9)</f>
        <v>48.3396854915116</v>
      </c>
      <c r="F9" s="50" t="n">
        <f aca="false">(100*F$49)/((dw!L16/1000000)*$D9)</f>
        <v>24.9774199238876</v>
      </c>
      <c r="G9" s="50" t="n">
        <f aca="false">(100*G$49)/((dw!M16/1000000)*$D9)</f>
        <v>78.9584908572851</v>
      </c>
      <c r="H9" s="50" t="n">
        <f aca="false">(100*H$49)/((dw!N16/1000000)*$D9)</f>
        <v>48.8878707058141</v>
      </c>
      <c r="I9" s="50" t="n">
        <f aca="false">(100*I$49)/((dw!O16/1000000)*$D9)</f>
        <v>16.4532354091867</v>
      </c>
      <c r="J9" s="50" t="n">
        <f aca="false">(100*J$49)/((dw!P16/1000000)*$D9)</f>
        <v>32.6214312938066</v>
      </c>
      <c r="K9" s="50" t="n">
        <f aca="false">(100*K$49)/((dw!Q16/1000000)*$D9)</f>
        <v>2.80010086718263</v>
      </c>
      <c r="L9" s="50" t="n">
        <f aca="false">(100*L$49)/((dw!R16/1000000)*$D9)</f>
        <v>20.3944818712848</v>
      </c>
      <c r="M9" s="50" t="n">
        <f aca="false">(100*M$49)/((dw!S16/1000000)*$D9)</f>
        <v>55.2007618649091</v>
      </c>
      <c r="N9" s="50" t="n">
        <f aca="false">(100*N$49)/((dw!T16/1000000)*$D9)</f>
        <v>10.8835699996123</v>
      </c>
      <c r="O9" s="50" t="n">
        <f aca="false">(100*O$49)/((dw!U16/1000000)*$D9)</f>
        <v>50.3987583539879</v>
      </c>
      <c r="P9" s="50" t="inlineStr">
        <f aca="false">(100*P$49)/((dw!V16/1000000)*$D9)</f>
        <is>
          <t/>
        </is>
      </c>
      <c r="Q9" s="50" t="n">
        <f aca="false">(100*Q$49)/((dw!W16/1000000)*$D9)</f>
        <v>14.4809890167033</v>
      </c>
      <c r="R9" s="50" t="n">
        <f aca="false">(100*R$49)/((dw!X16/1000000)*$D9)</f>
        <v>23.0076701519151</v>
      </c>
      <c r="S9" s="50" t="n">
        <f aca="false">(100*S$49)/((dw!Y16/1000000)*$D9)</f>
        <v>65.3641035027849</v>
      </c>
      <c r="T9" s="50" t="n">
        <f aca="false">(100*T$49)/((dw!Z16/1000000)*$D9)</f>
        <v>64.0401967853971</v>
      </c>
      <c r="U9" s="50" t="inlineStr">
        <f aca="false">(100*U$49)/((dw!AA16/1000000)*$D9)</f>
        <is>
          <t/>
        </is>
      </c>
      <c r="V9" s="50" t="n">
        <f aca="false">(100*V$49)/((dw!AB16/1000000)*$D9)</f>
        <v>39.1458279443472</v>
      </c>
      <c r="W9" s="50" t="n">
        <f aca="false">(100*W$49)/((dw!AC16/1000000)*$D9)</f>
        <v>31.2866147762879</v>
      </c>
      <c r="X9" s="50" t="n">
        <f aca="false">(100*X$49)/((dw!AD16/1000000)*$D9)</f>
        <v>29.3596115826329</v>
      </c>
      <c r="Y9" s="51" t="n">
        <v>48.6575342465754</v>
      </c>
      <c r="Z9" s="9" t="n">
        <v>48.6575342465754</v>
      </c>
    </row>
    <row r="10" customFormat="false" ht="15" hidden="false" customHeight="false" outlineLevel="0" collapsed="false">
      <c r="A10" s="47" t="s">
        <v>62</v>
      </c>
      <c r="B10" s="48" t="n">
        <v>40464</v>
      </c>
      <c r="C10" s="49" t="n">
        <f aca="false">(dw!C17/1000)*365</f>
        <v>25.72</v>
      </c>
      <c r="D10" s="49" t="n">
        <f aca="false">(B$51*C10)/100</f>
        <v>8.263836</v>
      </c>
      <c r="E10" s="50" t="n">
        <f aca="false">(100*E$49)/((dw!K17/1000000)*$D10)</f>
        <v>15.1609504728133</v>
      </c>
      <c r="F10" s="50" t="n">
        <f aca="false">(100*F$49)/((dw!L17/1000000)*$D10)</f>
        <v>45.3391983383236</v>
      </c>
      <c r="G10" s="50" t="n">
        <f aca="false">(100*G$49)/((dw!M17/1000000)*$D10)</f>
        <v>39.6959590900729</v>
      </c>
      <c r="H10" s="50" t="n">
        <f aca="false">(100*H$49)/((dw!N17/1000000)*$D10)</f>
        <v>214.794912414479</v>
      </c>
      <c r="I10" s="50" t="n">
        <f aca="false">(100*I$49)/((dw!O17/1000000)*$D10)</f>
        <v>18.7645661871644</v>
      </c>
      <c r="J10" s="50" t="n">
        <f aca="false">(100*J$49)/((dw!P17/1000000)*$D10)</f>
        <v>14.7236804909596</v>
      </c>
      <c r="K10" s="50" t="inlineStr">
        <f aca="false">(100*K$49)/((dw!Q17/1000000)*$D10)</f>
        <is>
          <t/>
        </is>
      </c>
      <c r="L10" s="50" t="n">
        <f aca="false">(100*L$49)/((dw!R17/1000000)*$D10)</f>
        <v>9.37856926593081</v>
      </c>
      <c r="M10" s="50" t="n">
        <f aca="false">(100*M$49)/((dw!S17/1000000)*$D10)</f>
        <v>29.7932565907795</v>
      </c>
      <c r="N10" s="50" t="n">
        <f aca="false">(100*N$49)/((dw!T17/1000000)*$D10)</f>
        <v>6.6306087039133</v>
      </c>
      <c r="O10" s="50" t="n">
        <f aca="false">(100*O$49)/((dw!U17/1000000)*$D10)</f>
        <v>53.3615469477372</v>
      </c>
      <c r="P10" s="50" t="n">
        <f aca="false">(100*P$49)/((dw!V17/1000000)*$D10)</f>
        <v>9.21922291320884</v>
      </c>
      <c r="Q10" s="50" t="inlineStr">
        <f aca="false">(100*Q$49)/((dw!W17/1000000)*$D10)</f>
        <is>
          <t/>
        </is>
      </c>
      <c r="R10" s="50" t="n">
        <f aca="false">(100*R$49)/((dw!X17/1000000)*$D10)</f>
        <v>11.8325406019414</v>
      </c>
      <c r="S10" s="50" t="n">
        <f aca="false">(100*S$49)/((dw!Y17/1000000)*$D10)</f>
        <v>29.3861202191005</v>
      </c>
      <c r="T10" s="50" t="n">
        <f aca="false">(100*T$49)/((dw!Z17/1000000)*$D10)</f>
        <v>63.3359865420723</v>
      </c>
      <c r="U10" s="50" t="inlineStr">
        <f aca="false">(100*U$49)/((dw!AA17/1000000)*$D10)</f>
        <is>
          <t/>
        </is>
      </c>
      <c r="V10" s="50" t="n">
        <f aca="false">(100*V$49)/((dw!AB17/1000000)*$D10)</f>
        <v>19.0938567557784</v>
      </c>
      <c r="W10" s="50" t="n">
        <f aca="false">(100*W$49)/((dw!AC17/1000000)*$D10)</f>
        <v>15.2604293300667</v>
      </c>
      <c r="X10" s="50" t="n">
        <f aca="false">(100*X$49)/((dw!AD17/1000000)*$D10)</f>
        <v>14.9568095058765</v>
      </c>
      <c r="Y10" s="51" t="n">
        <v>70.4657534246575</v>
      </c>
      <c r="Z10" s="9" t="n">
        <v>70.4657534246575</v>
      </c>
    </row>
    <row r="11" customFormat="false" ht="15" hidden="false" customHeight="false" outlineLevel="0" collapsed="false">
      <c r="A11" s="47" t="s">
        <v>63</v>
      </c>
      <c r="B11" s="48" t="n">
        <v>40695</v>
      </c>
      <c r="C11" s="49" t="n">
        <f aca="false">(dw!C18/1000)*365</f>
        <v>34.97</v>
      </c>
      <c r="D11" s="49" t="n">
        <f aca="false">(B$51*C11)/100</f>
        <v>11.235861</v>
      </c>
      <c r="E11" s="50" t="n">
        <f aca="false">(100*E$49)/((dw!K18/1000000)*$D11)</f>
        <v>12.0975453815666</v>
      </c>
      <c r="F11" s="50" t="n">
        <f aca="false">(100*F$49)/((dw!L18/1000000)*$D11)</f>
        <v>34.2895702676296</v>
      </c>
      <c r="G11" s="50" t="n">
        <f aca="false">(100*G$49)/((dw!M18/1000000)*$D11)</f>
        <v>18.9191230715319</v>
      </c>
      <c r="H11" s="50" t="n">
        <f aca="false">(100*H$49)/((dw!N18/1000000)*$D11)</f>
        <v>82.6646891022819</v>
      </c>
      <c r="I11" s="50" t="n">
        <f aca="false">(100*I$49)/((dw!O18/1000000)*$D11)</f>
        <v>73.2058613777424</v>
      </c>
      <c r="J11" s="50" t="n">
        <f aca="false">(100*J$49)/((dw!P18/1000000)*$D11)</f>
        <v>19.1427493631664</v>
      </c>
      <c r="K11" s="50" t="inlineStr">
        <f aca="false">(100*K$49)/((dw!Q18/1000000)*$D11)</f>
        <is>
          <t/>
        </is>
      </c>
      <c r="L11" s="50" t="n">
        <f aca="false">(100*L$49)/((dw!R18/1000000)*$D11)</f>
        <v>16.8625938007013</v>
      </c>
      <c r="M11" s="50" t="n">
        <f aca="false">(100*M$49)/((dw!S18/1000000)*$D11)</f>
        <v>21.7660910548709</v>
      </c>
      <c r="N11" s="50" t="n">
        <f aca="false">(100*N$49)/((dw!T18/1000000)*$D11)</f>
        <v>5.5027828593095</v>
      </c>
      <c r="O11" s="50" t="inlineStr">
        <f aca="false">(100*O$49)/((dw!U18/1000000)*$D11)</f>
        <is>
          <t/>
        </is>
      </c>
      <c r="P11" s="50" t="inlineStr">
        <f aca="false">(100*P$49)/((dw!V18/1000000)*$D11)</f>
        <is>
          <t/>
        </is>
      </c>
      <c r="Q11" s="50" t="inlineStr">
        <f aca="false">(100*Q$49)/((dw!W18/1000000)*$D11)</f>
        <is>
          <t/>
        </is>
      </c>
      <c r="R11" s="50" t="n">
        <f aca="false">(100*R$49)/((dw!X18/1000000)*$D11)</f>
        <v>10.1267256187634</v>
      </c>
      <c r="S11" s="50" t="n">
        <f aca="false">(100*S$49)/((dw!Y18/1000000)*$D11)</f>
        <v>20.2217741838873</v>
      </c>
      <c r="T11" s="50" t="n">
        <f aca="false">(100*T$49)/((dw!Z18/1000000)*$D11)</f>
        <v>28.2542045956248</v>
      </c>
      <c r="U11" s="50" t="inlineStr">
        <f aca="false">(100*U$49)/((dw!AA18/1000000)*$D11)</f>
        <is>
          <t/>
        </is>
      </c>
      <c r="V11" s="50" t="n">
        <f aca="false">(100*V$49)/((dw!AB18/1000000)*$D11)</f>
        <v>15.167532756848</v>
      </c>
      <c r="W11" s="50" t="inlineStr">
        <f aca="false">(100*W$49)/((dw!AC18/1000000)*$D11)</f>
        <is>
          <t/>
        </is>
      </c>
      <c r="X11" s="50" t="n">
        <f aca="false">(100*X$49)/((dw!AD18/1000000)*$D11)</f>
        <v>16.6270112878083</v>
      </c>
      <c r="Y11" s="51" t="n">
        <v>95.8082191780822</v>
      </c>
      <c r="Z11" s="9" t="n">
        <v>95.8082191780822</v>
      </c>
    </row>
    <row r="12" customFormat="false" ht="15" hidden="false" customHeight="false" outlineLevel="0" collapsed="false">
      <c r="A12" s="47" t="s">
        <v>64</v>
      </c>
      <c r="B12" s="48" t="n">
        <v>40954</v>
      </c>
      <c r="C12" s="49" t="n">
        <f aca="false">(dw!C19/1000)*365</f>
        <v>53.5399999999999</v>
      </c>
      <c r="D12" s="49" t="n">
        <f aca="false">(B$51*C12)/100</f>
        <v>17.202402</v>
      </c>
      <c r="E12" s="50" t="n">
        <f aca="false">(100*E$49)/((dw!K19/1000000)*$D12)</f>
        <v>1.56376847742975</v>
      </c>
      <c r="F12" s="50" t="n">
        <f aca="false">(100*F$49)/((dw!L19/1000000)*$D12)</f>
        <v>14.4339597444704</v>
      </c>
      <c r="G12" s="50" t="n">
        <f aca="false">(100*G$49)/((dw!M19/1000000)*$D12)</f>
        <v>1.85092037417313</v>
      </c>
      <c r="H12" s="50" t="n">
        <f aca="false">(100*H$49)/((dw!N19/1000000)*$D12)</f>
        <v>3.43425034682373</v>
      </c>
      <c r="I12" s="50" t="inlineStr">
        <f aca="false">(100*I$49)/((dw!O19/1000000)*$D12)</f>
        <is>
          <t/>
        </is>
      </c>
      <c r="J12" s="50" t="n">
        <f aca="false">(100*J$49)/((dw!P19/1000000)*$D12)</f>
        <v>4.80559899001822</v>
      </c>
      <c r="K12" s="50" t="n">
        <f aca="false">(100*K$49)/((dw!Q19/1000000)*$D12)</f>
        <v>0.185839521107242</v>
      </c>
      <c r="L12" s="50" t="n">
        <f aca="false">(100*L$49)/((dw!R19/1000000)*$D12)</f>
        <v>3.0676077888943</v>
      </c>
      <c r="M12" s="50" t="n">
        <f aca="false">(100*M$49)/((dw!S19/1000000)*$D12)</f>
        <v>5.3152569267408</v>
      </c>
      <c r="N12" s="50" t="inlineStr">
        <f aca="false">(100*N$49)/((dw!T19/1000000)*$D12)</f>
        <is>
          <t/>
        </is>
      </c>
      <c r="O12" s="50" t="n">
        <f aca="false">(100*O$49)/((dw!U19/1000000)*$D12)</f>
        <v>4.46738371240052</v>
      </c>
      <c r="P12" s="50" t="n">
        <f aca="false">(100*P$49)/((dw!V19/1000000)*$D12)</f>
        <v>2.0328957583962</v>
      </c>
      <c r="Q12" s="50" t="inlineStr">
        <f aca="false">(100*Q$49)/((dw!W19/1000000)*$D12)</f>
        <is>
          <t/>
        </is>
      </c>
      <c r="R12" s="50" t="n">
        <f aca="false">(100*R$49)/((dw!X19/1000000)*$D12)</f>
        <v>1.48208698441718</v>
      </c>
      <c r="S12" s="50" t="n">
        <f aca="false">(100*S$49)/((dw!Y19/1000000)*$D12)</f>
        <v>2.42893041682304</v>
      </c>
      <c r="T12" s="50" t="n">
        <f aca="false">(100*T$49)/((dw!Z19/1000000)*$D12)</f>
        <v>1.85679227326208</v>
      </c>
      <c r="U12" s="50" t="inlineStr">
        <f aca="false">(100*U$49)/((dw!AA19/1000000)*$D12)</f>
        <is>
          <t/>
        </is>
      </c>
      <c r="V12" s="50" t="n">
        <f aca="false">(100*V$49)/((dw!AB19/1000000)*$D12)</f>
        <v>2.04523585325134</v>
      </c>
      <c r="W12" s="50" t="n">
        <f aca="false">(100*W$49)/((dw!AC19/1000000)*$D12)</f>
        <v>2.00904132133613</v>
      </c>
      <c r="X12" s="50" t="n">
        <f aca="false">(100*X$49)/((dw!AD19/1000000)*$D12)</f>
        <v>4.76793819986246</v>
      </c>
      <c r="Y12" s="51" t="n">
        <v>146.684931506849</v>
      </c>
      <c r="Z12" s="9" t="n">
        <v>146.684931506849</v>
      </c>
    </row>
    <row r="13" customFormat="false" ht="15" hidden="false" customHeight="false" outlineLevel="0" collapsed="false">
      <c r="A13" s="47" t="s">
        <v>65</v>
      </c>
      <c r="B13" s="48" t="n">
        <v>41085</v>
      </c>
      <c r="C13" s="49" t="n">
        <f aca="false">(dw!C20/1000)*365</f>
        <v>14.62</v>
      </c>
      <c r="D13" s="49" t="n">
        <f aca="false">(B$51*C13)/100</f>
        <v>4.69740600000001</v>
      </c>
      <c r="E13" s="50" t="n">
        <f aca="false">(100*E$49)/((dw!K20/1000000)*$D13)</f>
        <v>57.2245021917663</v>
      </c>
      <c r="F13" s="50" t="n">
        <f aca="false">(100*F$49)/((dw!L20/1000000)*$D13)</f>
        <v>40.0014768050614</v>
      </c>
      <c r="G13" s="50" t="n">
        <f aca="false">(100*G$49)/((dw!M20/1000000)*$D13)</f>
        <v>75.5141145745311</v>
      </c>
      <c r="H13" s="50" t="n">
        <f aca="false">(100*H$49)/((dw!N20/1000000)*$D13)</f>
        <v>88.7695087954607</v>
      </c>
      <c r="I13" s="50" t="inlineStr">
        <f aca="false">(100*I$49)/((dw!O20/1000000)*$D13)</f>
        <is>
          <t/>
        </is>
      </c>
      <c r="J13" s="50" t="n">
        <f aca="false">(100*J$49)/((dw!P20/1000000)*$D13)</f>
        <v>46.8919097067</v>
      </c>
      <c r="K13" s="50" t="inlineStr">
        <f aca="false">(100*K$49)/((dw!Q20/1000000)*$D13)</f>
        <is>
          <t/>
        </is>
      </c>
      <c r="L13" s="50" t="n">
        <f aca="false">(100*L$49)/((dw!R20/1000000)*$D13)</f>
        <v>14.1444293602762</v>
      </c>
      <c r="M13" s="50" t="n">
        <f aca="false">(100*M$49)/((dw!S20/1000000)*$D13)</f>
        <v>64.2558220239589</v>
      </c>
      <c r="N13" s="50" t="n">
        <f aca="false">(100*N$49)/((dw!T20/1000000)*$D13)</f>
        <v>16.0901917524759</v>
      </c>
      <c r="O13" s="50" t="n">
        <f aca="false">(100*O$49)/((dw!U20/1000000)*$D13)</f>
        <v>179.216756233129</v>
      </c>
      <c r="P13" s="50" t="inlineStr">
        <f aca="false">(100*P$49)/((dw!V20/1000000)*$D13)</f>
        <is>
          <t/>
        </is>
      </c>
      <c r="Q13" s="50" t="inlineStr">
        <f aca="false">(100*Q$49)/((dw!W20/1000000)*$D13)</f>
        <is>
          <t/>
        </is>
      </c>
      <c r="R13" s="50" t="n">
        <f aca="false">(100*R$49)/((dw!X20/1000000)*$D13)</f>
        <v>32.0371904037576</v>
      </c>
      <c r="S13" s="50" t="n">
        <f aca="false">(100*S$49)/((dw!Y20/1000000)*$D13)</f>
        <v>81.0566645882845</v>
      </c>
      <c r="T13" s="50" t="n">
        <f aca="false">(100*T$49)/((dw!Z20/1000000)*$D13)</f>
        <v>42.9162128369009</v>
      </c>
      <c r="U13" s="50" t="inlineStr">
        <f aca="false">(100*U$49)/((dw!AA20/1000000)*$D13)</f>
        <is>
          <t/>
        </is>
      </c>
      <c r="V13" s="50" t="n">
        <f aca="false">(100*V$49)/((dw!AB20/1000000)*$D13)</f>
        <v>51.1527768644214</v>
      </c>
      <c r="W13" s="50" t="n">
        <f aca="false">(100*W$49)/((dw!AC20/1000000)*$D13)</f>
        <v>55.7833641765961</v>
      </c>
      <c r="X13" s="50" t="n">
        <f aca="false">(100*X$49)/((dw!AD20/1000000)*$D13)</f>
        <v>38.7806928408018</v>
      </c>
      <c r="Y13" s="51" t="n">
        <v>40.054794520548</v>
      </c>
      <c r="Z13" s="9" t="n">
        <v>40.054794520548</v>
      </c>
    </row>
    <row r="14" customFormat="false" ht="15" hidden="false" customHeight="false" outlineLevel="0" collapsed="false">
      <c r="A14" s="47" t="s">
        <v>66</v>
      </c>
      <c r="B14" s="48" t="n">
        <v>41182</v>
      </c>
      <c r="C14" s="49" t="n">
        <f aca="false">(dw!C21/1000)*365</f>
        <v>47.8900000000001</v>
      </c>
      <c r="D14" s="49" t="n">
        <f aca="false">(B$51*C14)/100</f>
        <v>15.387057</v>
      </c>
      <c r="E14" s="50" t="n">
        <f aca="false">(100*E$49)/((dw!K21/1000000)*$D14)</f>
        <v>3.22210715496878</v>
      </c>
      <c r="F14" s="50" t="n">
        <f aca="false">(100*F$49)/((dw!L21/1000000)*$D14)</f>
        <v>30.0324019348765</v>
      </c>
      <c r="G14" s="50" t="n">
        <f aca="false">(100*G$49)/((dw!M21/1000000)*$D14)</f>
        <v>2.90387591507354</v>
      </c>
      <c r="H14" s="50" t="n">
        <f aca="false">(100*H$49)/((dw!N21/1000000)*$D14)</f>
        <v>8.06727629018953</v>
      </c>
      <c r="I14" s="50" t="inlineStr">
        <f aca="false">(100*I$49)/((dw!O21/1000000)*$D14)</f>
        <is>
          <t/>
        </is>
      </c>
      <c r="J14" s="50" t="n">
        <f aca="false">(100*J$49)/((dw!P21/1000000)*$D14)</f>
        <v>9.26249852148337</v>
      </c>
      <c r="K14" s="50" t="n">
        <f aca="false">(100*K$49)/((dw!Q21/1000000)*$D14)</f>
        <v>0.513087539268089</v>
      </c>
      <c r="L14" s="50" t="n">
        <f aca="false">(100*L$49)/((dw!R21/1000000)*$D14)</f>
        <v>15.7086582438289</v>
      </c>
      <c r="M14" s="50" t="n">
        <f aca="false">(100*M$49)/((dw!S21/1000000)*$D14)</f>
        <v>10.7690466133388</v>
      </c>
      <c r="N14" s="50" t="inlineStr">
        <f aca="false">(100*N$49)/((dw!T21/1000000)*$D14)</f>
        <is>
          <t/>
        </is>
      </c>
      <c r="O14" s="50" t="n">
        <f aca="false">(100*O$49)/((dw!U21/1000000)*$D14)</f>
        <v>21.1911972106057</v>
      </c>
      <c r="P14" s="50" t="inlineStr">
        <f aca="false">(100*P$49)/((dw!V21/1000000)*$D14)</f>
        <is>
          <t/>
        </is>
      </c>
      <c r="Q14" s="50" t="inlineStr">
        <f aca="false">(100*Q$49)/((dw!W21/1000000)*$D14)</f>
        <is>
          <t/>
        </is>
      </c>
      <c r="R14" s="50" t="n">
        <f aca="false">(100*R$49)/((dw!X21/1000000)*$D14)</f>
        <v>3.26953615157549</v>
      </c>
      <c r="S14" s="50" t="n">
        <f aca="false">(100*S$49)/((dw!Y21/1000000)*$D14)</f>
        <v>6.34112183650686</v>
      </c>
      <c r="T14" s="50" t="n">
        <f aca="false">(100*T$49)/((dw!Z21/1000000)*$D14)</f>
        <v>3.09459185068287</v>
      </c>
      <c r="U14" s="50" t="inlineStr">
        <f aca="false">(100*U$49)/((dw!AA21/1000000)*$D14)</f>
        <is>
          <t/>
        </is>
      </c>
      <c r="V14" s="50" t="n">
        <f aca="false">(100*V$49)/((dw!AB21/1000000)*$D14)</f>
        <v>4.15025770394331</v>
      </c>
      <c r="W14" s="50" t="n">
        <f aca="false">(100*W$49)/((dw!AC21/1000000)*$D14)</f>
        <v>4.02735920356729</v>
      </c>
      <c r="X14" s="50" t="n">
        <f aca="false">(100*X$49)/((dw!AD21/1000000)*$D14)</f>
        <v>10.1724661570937</v>
      </c>
      <c r="Y14" s="51" t="n">
        <v>131.205479452055</v>
      </c>
      <c r="Z14" s="9" t="n">
        <v>131.205479452055</v>
      </c>
    </row>
    <row r="15" customFormat="false" ht="15" hidden="false" customHeight="false" outlineLevel="0" collapsed="false">
      <c r="A15" s="47" t="s">
        <v>67</v>
      </c>
      <c r="B15" s="48" t="n">
        <v>41326</v>
      </c>
      <c r="C15" s="49" t="n">
        <f aca="false">(dw!C22/1000)*365</f>
        <v>37.0300000000002</v>
      </c>
      <c r="D15" s="49" t="n">
        <f aca="false">(B$51*C15)/100</f>
        <v>11.8977390000001</v>
      </c>
      <c r="E15" s="50" t="n">
        <f aca="false">(100*E$49)/((dw!K22/1000000)*$D15)</f>
        <v>50.9000436881218</v>
      </c>
      <c r="F15" s="50" t="n">
        <f aca="false">(100*F$49)/((dw!L22/1000000)*$D15)</f>
        <v>194.342244805139</v>
      </c>
      <c r="G15" s="50" t="n">
        <f aca="false">(100*G$49)/((dw!M22/1000000)*$D15)</f>
        <v>38.1238465673454</v>
      </c>
      <c r="H15" s="50" t="n">
        <f aca="false">(100*H$49)/((dw!N22/1000000)*$D15)</f>
        <v>51.3383091679554</v>
      </c>
      <c r="I15" s="50" t="inlineStr">
        <f aca="false">(100*I$49)/((dw!O22/1000000)*$D15)</f>
        <is>
          <t/>
        </is>
      </c>
      <c r="J15" s="50" t="n">
        <f aca="false">(100*J$49)/((dw!P22/1000000)*$D15)</f>
        <v>26.8647103373225</v>
      </c>
      <c r="K15" s="50" t="inlineStr">
        <f aca="false">(100*K$49)/((dw!Q22/1000000)*$D15)</f>
        <is>
          <t/>
        </is>
      </c>
      <c r="L15" s="50" t="n">
        <f aca="false">(100*L$49)/((dw!R22/1000000)*$D15)</f>
        <v>36.362797707562</v>
      </c>
      <c r="M15" s="50" t="n">
        <f aca="false">(100*M$49)/((dw!S22/1000000)*$D15)</f>
        <v>25.9913704616288</v>
      </c>
      <c r="N15" s="50" t="n">
        <f aca="false">(100*N$49)/((dw!T22/1000000)*$D15)</f>
        <v>7.60093895572616</v>
      </c>
      <c r="O15" s="50" t="inlineStr">
        <f aca="false">(100*O$49)/((dw!U22/1000000)*$D15)</f>
        <is>
          <t/>
        </is>
      </c>
      <c r="P15" s="50" t="inlineStr">
        <f aca="false">(100*P$49)/((dw!V22/1000000)*$D15)</f>
        <is>
          <t/>
        </is>
      </c>
      <c r="Q15" s="50" t="inlineStr">
        <f aca="false">(100*Q$49)/((dw!W22/1000000)*$D15)</f>
        <is>
          <t/>
        </is>
      </c>
      <c r="R15" s="50" t="n">
        <f aca="false">(100*R$49)/((dw!X22/1000000)*$D15)</f>
        <v>27.3456292254291</v>
      </c>
      <c r="S15" s="50" t="n">
        <f aca="false">(100*S$49)/((dw!Y22/1000000)*$D15)</f>
        <v>72.5028907018548</v>
      </c>
      <c r="T15" s="50" t="n">
        <f aca="false">(100*T$49)/((dw!Z22/1000000)*$D15)</f>
        <v>20.0610709978326</v>
      </c>
      <c r="U15" s="50" t="inlineStr">
        <f aca="false">(100*U$49)/((dw!AA22/1000000)*$D15)</f>
        <is>
          <t/>
        </is>
      </c>
      <c r="V15" s="50" t="n">
        <f aca="false">(100*V$49)/((dw!AB22/1000000)*$D15)</f>
        <v>46.2561424951798</v>
      </c>
      <c r="W15" s="50" t="n">
        <f aca="false">(100*W$49)/((dw!AC22/1000000)*$D15)</f>
        <v>56.9056933941699</v>
      </c>
      <c r="X15" s="50" t="n">
        <f aca="false">(100*X$49)/((dw!AD22/1000000)*$D15)</f>
        <v>22.9276634748923</v>
      </c>
      <c r="Y15" s="51" t="n">
        <v>101.452054794521</v>
      </c>
      <c r="Z15" s="9" t="n">
        <v>101.452054794521</v>
      </c>
    </row>
    <row r="16" customFormat="false" ht="15" hidden="false" customHeight="false" outlineLevel="0" collapsed="false">
      <c r="A16" s="47" t="s">
        <v>68</v>
      </c>
      <c r="B16" s="48" t="n">
        <v>41404</v>
      </c>
      <c r="C16" s="49" t="n">
        <f aca="false">(dw!C23/1000)*365</f>
        <v>18.63</v>
      </c>
      <c r="D16" s="49" t="n">
        <f aca="false">(B$51*C16)/100</f>
        <v>5.985819</v>
      </c>
      <c r="E16" s="50" t="n">
        <f aca="false">(100*E$49)/((dw!K23/1000000)*$D16)</f>
        <v>145.447080158742</v>
      </c>
      <c r="F16" s="50" t="n">
        <f aca="false">(100*F$49)/((dw!L23/1000000)*$D16)</f>
        <v>149.490035443697</v>
      </c>
      <c r="G16" s="50" t="n">
        <f aca="false">(100*G$49)/((dw!M23/1000000)*$D16)</f>
        <v>121.5418893585</v>
      </c>
      <c r="H16" s="50" t="n">
        <f aca="false">(100*H$49)/((dw!N23/1000000)*$D16)</f>
        <v>173.79573378616</v>
      </c>
      <c r="I16" s="50" t="inlineStr">
        <f aca="false">(100*I$49)/((dw!O23/1000000)*$D16)</f>
        <is>
          <t/>
        </is>
      </c>
      <c r="J16" s="50" t="n">
        <f aca="false">(100*J$49)/((dw!P23/1000000)*$D16)</f>
        <v>91.5445200357437</v>
      </c>
      <c r="K16" s="50" t="inlineStr">
        <f aca="false">(100*K$49)/((dw!Q23/1000000)*$D16)</f>
        <is>
          <t/>
        </is>
      </c>
      <c r="L16" s="50" t="n">
        <f aca="false">(100*L$49)/((dw!R23/1000000)*$D16)</f>
        <v>26.2374956955266</v>
      </c>
      <c r="M16" s="50" t="n">
        <f aca="false">(100*M$49)/((dw!S23/1000000)*$D16)</f>
        <v>225.782883369899</v>
      </c>
      <c r="N16" s="50" t="n">
        <f aca="false">(100*N$49)/((dw!T23/1000000)*$D16)</f>
        <v>35.4434351630412</v>
      </c>
      <c r="O16" s="50" t="inlineStr">
        <f aca="false">(100*O$49)/((dw!U23/1000000)*$D16)</f>
        <is>
          <t/>
        </is>
      </c>
      <c r="P16" s="50" t="inlineStr">
        <f aca="false">(100*P$49)/((dw!V23/1000000)*$D16)</f>
        <is>
          <t/>
        </is>
      </c>
      <c r="Q16" s="50" t="inlineStr">
        <f aca="false">(100*Q$49)/((dw!W23/1000000)*$D16)</f>
        <is>
          <t/>
        </is>
      </c>
      <c r="R16" s="50" t="n">
        <f aca="false">(100*R$49)/((dw!X23/1000000)*$D16)</f>
        <v>81.6432538733728</v>
      </c>
      <c r="S16" s="50" t="n">
        <f aca="false">(100*S$49)/((dw!Y23/1000000)*$D16)</f>
        <v>185.044956952535</v>
      </c>
      <c r="T16" s="50" t="n">
        <f aca="false">(100*T$49)/((dw!Z23/1000000)*$D16)</f>
        <v>114.309422517647</v>
      </c>
      <c r="U16" s="50" t="inlineStr">
        <f aca="false">(100*U$49)/((dw!AA23/1000000)*$D16)</f>
        <is>
          <t/>
        </is>
      </c>
      <c r="V16" s="50" t="n">
        <f aca="false">(100*V$49)/((dw!AB23/1000000)*$D16)</f>
        <v>129.950367745901</v>
      </c>
      <c r="W16" s="50" t="n">
        <f aca="false">(100*W$49)/((dw!AC23/1000000)*$D16)</f>
        <v>145.518368474524</v>
      </c>
      <c r="X16" s="50" t="n">
        <f aca="false">(100*X$49)/((dw!AD23/1000000)*$D16)</f>
        <v>82.6034727213419</v>
      </c>
      <c r="Y16" s="51" t="n">
        <v>51.041095890411</v>
      </c>
      <c r="Z16" s="9" t="n">
        <v>51.041095890411</v>
      </c>
    </row>
    <row r="17" customFormat="false" ht="15" hidden="false" customHeight="false" outlineLevel="0" collapsed="false">
      <c r="A17" s="52" t="s">
        <v>69</v>
      </c>
      <c r="B17" s="52" t="n">
        <v>41494</v>
      </c>
      <c r="C17" s="49" t="n">
        <f aca="false">(dw!C24/1000)*365</f>
        <v>44.3000000000001</v>
      </c>
      <c r="D17" s="49" t="n">
        <f aca="false">(B$51*C17)/100</f>
        <v>14.23359</v>
      </c>
      <c r="E17" s="50" t="n">
        <f aca="false">(100*E$49)/((dw!K24/1000000)*$D17)</f>
        <v>45.3828090935</v>
      </c>
      <c r="F17" s="50" t="n">
        <f aca="false">(100*F$49)/((dw!L24/1000000)*$D17)</f>
        <v>341.490116198353</v>
      </c>
      <c r="G17" s="50" t="n">
        <f aca="false">(100*G$49)/((dw!M24/1000000)*$D17)</f>
        <v>12.2747240056624</v>
      </c>
      <c r="H17" s="50" t="n">
        <f aca="false">(100*H$49)/((dw!N24/1000000)*$D17)</f>
        <v>13.1800114074214</v>
      </c>
      <c r="I17" s="50" t="inlineStr">
        <f aca="false">(100*I$49)/((dw!O24/1000000)*$D17)</f>
        <is>
          <t/>
        </is>
      </c>
      <c r="J17" s="50" t="n">
        <f aca="false">(100*J$49)/((dw!P24/1000000)*$D17)</f>
        <v>86.5575485436218</v>
      </c>
      <c r="K17" s="50" t="inlineStr">
        <f aca="false">(100*K$49)/((dw!Q24/1000000)*$D17)</f>
        <is>
          <t/>
        </is>
      </c>
      <c r="L17" s="50" t="n">
        <f aca="false">(100*L$49)/((dw!R24/1000000)*$D17)</f>
        <v>42.577944016508</v>
      </c>
      <c r="M17" s="50" t="n">
        <f aca="false">(100*M$49)/((dw!S24/1000000)*$D17)</f>
        <v>45.0390881424278</v>
      </c>
      <c r="N17" s="50" t="n">
        <f aca="false">(100*N$49)/((dw!T24/1000000)*$D17)</f>
        <v>32.166125976954</v>
      </c>
      <c r="O17" s="50" t="n">
        <f aca="false">(100*O$49)/((dw!U24/1000000)*$D17)</f>
        <v>5.91455750819037</v>
      </c>
      <c r="P17" s="50" t="n">
        <f aca="false">(100*P$49)/((dw!V24/1000000)*$D17)</f>
        <v>0.779769424388212</v>
      </c>
      <c r="Q17" s="50" t="inlineStr">
        <f aca="false">(100*Q$49)/((dw!W24/1000000)*$D17)</f>
        <is>
          <t/>
        </is>
      </c>
      <c r="R17" s="50" t="n">
        <f aca="false">(100*R$49)/((dw!X24/1000000)*$D17)</f>
        <v>57.1776009798891</v>
      </c>
      <c r="S17" s="50" t="inlineStr">
        <f aca="false">(100*S$49)/((dw!Y24/1000000)*$D17)</f>
        <is>
          <t/>
        </is>
      </c>
      <c r="T17" s="50" t="n">
        <f aca="false">(100*T$49)/((dw!Z24/1000000)*$D17)</f>
        <v>17.4671352843745</v>
      </c>
      <c r="U17" s="50" t="inlineStr">
        <f aca="false">(100*U$49)/((dw!AA24/1000000)*$D17)</f>
        <is>
          <t/>
        </is>
      </c>
      <c r="V17" s="50" t="n">
        <f aca="false">(100*V$49)/((dw!AB24/1000000)*$D17)</f>
        <v>37.7302421396111</v>
      </c>
      <c r="W17" s="50" t="n">
        <f aca="false">(100*W$49)/((dw!AC24/1000000)*$D17)</f>
        <v>35.3154503234073</v>
      </c>
      <c r="X17" s="50" t="n">
        <f aca="false">(100*X$49)/((dw!AD24/1000000)*$D17)</f>
        <v>58.7742045179756</v>
      </c>
      <c r="Y17" s="51" t="n">
        <v>121.369863013699</v>
      </c>
      <c r="Z17" s="21" t="n">
        <v>121.369863013699</v>
      </c>
    </row>
    <row r="18" customFormat="false" ht="15" hidden="false" customHeight="false" outlineLevel="0" collapsed="false">
      <c r="A18" s="53" t="s">
        <v>70</v>
      </c>
      <c r="B18" s="53" t="n">
        <v>41597</v>
      </c>
      <c r="C18" s="49" t="n">
        <f aca="false">(dw!C25/1000)*365</f>
        <v>113.55</v>
      </c>
      <c r="D18" s="49" t="n">
        <f aca="false">(B$51*C18)/100</f>
        <v>36.483615</v>
      </c>
      <c r="E18" s="50" t="n">
        <f aca="false">(100*E$49)/((dw!K25/1000000)*$D18)</f>
        <v>2.25732667934413</v>
      </c>
      <c r="F18" s="50" t="n">
        <f aca="false">(100*F$49)/((dw!L25/1000000)*$D18)</f>
        <v>33.2254064819505</v>
      </c>
      <c r="G18" s="50" t="n">
        <f aca="false">(100*G$49)/((dw!M25/1000000)*$D18)</f>
        <v>1.35240975979595</v>
      </c>
      <c r="H18" s="50" t="n">
        <f aca="false">(100*H$49)/((dw!N25/1000000)*$D18)</f>
        <v>1.40908784729161</v>
      </c>
      <c r="I18" s="50" t="inlineStr">
        <f aca="false">(100*I$49)/((dw!O25/1000000)*$D18)</f>
        <is>
          <t/>
        </is>
      </c>
      <c r="J18" s="50" t="n">
        <f aca="false">(100*J$49)/((dw!P25/1000000)*$D18)</f>
        <v>1.21106519689944</v>
      </c>
      <c r="K18" s="50" t="inlineStr">
        <f aca="false">(100*K$49)/((dw!Q25/1000000)*$D18)</f>
        <is>
          <t/>
        </is>
      </c>
      <c r="L18" s="50" t="n">
        <f aca="false">(100*L$49)/((dw!R25/1000000)*$D18)</f>
        <v>4.73626713750059</v>
      </c>
      <c r="M18" s="50" t="n">
        <f aca="false">(100*M$49)/((dw!S25/1000000)*$D18)</f>
        <v>2.84395719698176</v>
      </c>
      <c r="N18" s="50" t="n">
        <f aca="false">(100*N$49)/((dw!T25/1000000)*$D18)</f>
        <v>1.9524906069711</v>
      </c>
      <c r="O18" s="50" t="n">
        <f aca="false">(100*O$49)/((dw!U25/1000000)*$D18)</f>
        <v>1.68094918289704</v>
      </c>
      <c r="P18" s="50" t="n">
        <f aca="false">(100*P$49)/((dw!V25/1000000)*$D18)</f>
        <v>3.60928484932209</v>
      </c>
      <c r="Q18" s="50" t="n">
        <f aca="false">(100*Q$49)/((dw!W25/1000000)*$D18)</f>
        <v>21.9629202940177</v>
      </c>
      <c r="R18" s="50" t="n">
        <f aca="false">(100*R$49)/((dw!X25/1000000)*$D18)</f>
        <v>0.835260781331301</v>
      </c>
      <c r="S18" s="50" t="inlineStr">
        <f aca="false">(100*S$49)/((dw!Y25/1000000)*$D18)</f>
        <is>
          <t/>
        </is>
      </c>
      <c r="T18" s="50" t="n">
        <f aca="false">(100*T$49)/((dw!Z25/1000000)*$D18)</f>
        <v>1.49544910533515</v>
      </c>
      <c r="U18" s="50" t="inlineStr">
        <f aca="false">(100*U$49)/((dw!AA25/1000000)*$D18)</f>
        <is>
          <t/>
        </is>
      </c>
      <c r="V18" s="50" t="n">
        <f aca="false">(100*V$49)/((dw!AB25/1000000)*$D18)</f>
        <v>2.04337630083993</v>
      </c>
      <c r="W18" s="50" t="n">
        <f aca="false">(100*W$49)/((dw!AC25/1000000)*$D18)</f>
        <v>2.40881867237434</v>
      </c>
      <c r="X18" s="50" t="n">
        <f aca="false">(100*X$49)/((dw!AD25/1000000)*$D18)</f>
        <v>1.57909191459993</v>
      </c>
      <c r="Y18" s="51" t="n">
        <v>311.095890410959</v>
      </c>
      <c r="Z18" s="21" t="n">
        <v>311.095890410959</v>
      </c>
    </row>
    <row r="19" customFormat="false" ht="15" hidden="false" customHeight="false" outlineLevel="0" collapsed="false">
      <c r="A19" s="52" t="s">
        <v>71</v>
      </c>
      <c r="B19" s="52" t="n">
        <v>41705</v>
      </c>
      <c r="C19" s="49" t="n">
        <f aca="false">(dw!C26/1000)*365</f>
        <v>82.17</v>
      </c>
      <c r="D19" s="49" t="n">
        <f aca="false">(B$51*C19)/100</f>
        <v>26.401221</v>
      </c>
      <c r="E19" s="50" t="n">
        <f aca="false">(100*E$49)/((dw!K26/1000000)*$D19)</f>
        <v>6.91082346574506</v>
      </c>
      <c r="F19" s="50" t="n">
        <f aca="false">(100*F$49)/((dw!L26/1000000)*$D19)</f>
        <v>100.538428541669</v>
      </c>
      <c r="G19" s="50" t="n">
        <f aca="false">(100*G$49)/((dw!M26/1000000)*$D19)</f>
        <v>4.39524969225427</v>
      </c>
      <c r="H19" s="50" t="n">
        <f aca="false">(100*H$49)/((dw!N26/1000000)*$D19)</f>
        <v>6.12475746557083</v>
      </c>
      <c r="I19" s="50" t="inlineStr">
        <f aca="false">(100*I$49)/((dw!O26/1000000)*$D19)</f>
        <is>
          <t/>
        </is>
      </c>
      <c r="J19" s="50" t="n">
        <f aca="false">(100*J$49)/((dw!P26/1000000)*$D19)</f>
        <v>26.4723862293619</v>
      </c>
      <c r="K19" s="50" t="inlineStr">
        <f aca="false">(100*K$49)/((dw!Q26/1000000)*$D19)</f>
        <is>
          <t/>
        </is>
      </c>
      <c r="L19" s="50" t="n">
        <f aca="false">(100*L$49)/((dw!R26/1000000)*$D19)</f>
        <v>15.9179818583477</v>
      </c>
      <c r="M19" s="50" t="n">
        <f aca="false">(100*M$49)/((dw!S26/1000000)*$D19)</f>
        <v>12.2834577426171</v>
      </c>
      <c r="N19" s="50" t="n">
        <f aca="false">(100*N$49)/((dw!T26/1000000)*$D19)</f>
        <v>10.6196672931584</v>
      </c>
      <c r="O19" s="50" t="n">
        <f aca="false">(100*O$49)/((dw!U26/1000000)*$D19)</f>
        <v>2.69812478233791</v>
      </c>
      <c r="P19" s="50" t="n">
        <f aca="false">(100*P$49)/((dw!V26/1000000)*$D19)</f>
        <v>0.42526184951458</v>
      </c>
      <c r="Q19" s="50" t="inlineStr">
        <f aca="false">(100*Q$49)/((dw!W26/1000000)*$D19)</f>
        <is>
          <t/>
        </is>
      </c>
      <c r="R19" s="50" t="n">
        <f aca="false">(100*R$49)/((dw!X26/1000000)*$D19)</f>
        <v>8.20885272770213</v>
      </c>
      <c r="S19" s="50" t="inlineStr">
        <f aca="false">(100*S$49)/((dw!Y26/1000000)*$D19)</f>
        <is>
          <t/>
        </is>
      </c>
      <c r="T19" s="50" t="n">
        <f aca="false">(100*T$49)/((dw!Z26/1000000)*$D19)</f>
        <v>3.55023249908656</v>
      </c>
      <c r="U19" s="50" t="inlineStr">
        <f aca="false">(100*U$49)/((dw!AA26/1000000)*$D19)</f>
        <is>
          <t/>
        </is>
      </c>
      <c r="V19" s="50" t="n">
        <f aca="false">(100*V$49)/((dw!AB26/1000000)*$D19)</f>
        <v>8.12418309029003</v>
      </c>
      <c r="W19" s="50" t="n">
        <f aca="false">(100*W$49)/((dw!AC26/1000000)*$D19)</f>
        <v>7.7424042411017</v>
      </c>
      <c r="X19" s="50" t="n">
        <f aca="false">(100*X$49)/((dw!AD26/1000000)*$D19)</f>
        <v>17.8552175311806</v>
      </c>
      <c r="Y19" s="51" t="n">
        <v>225.123287671233</v>
      </c>
      <c r="Z19" s="21" t="n">
        <v>225.123287671233</v>
      </c>
    </row>
    <row r="20" customFormat="false" ht="15" hidden="false" customHeight="false" outlineLevel="0" collapsed="false">
      <c r="A20" s="26" t="n">
        <v>129</v>
      </c>
      <c r="B20" s="27" t="n">
        <v>39417</v>
      </c>
      <c r="C20" s="28" t="n">
        <f aca="false">(dw!C27/1000)*365</f>
        <v>1.29158438009571</v>
      </c>
      <c r="D20" s="28" t="n">
        <f aca="false">(B$51*C20)/100</f>
        <v>0.41498606132475</v>
      </c>
      <c r="E20" s="54" t="n">
        <f aca="false">(100*E$50)/((dw!K27/1000000)*$D20)</f>
        <v>257.290854461034</v>
      </c>
      <c r="F20" s="54" t="n">
        <f aca="false">(100*F$50)/((dw!L27/1000000)*$D20)</f>
        <v>667.538021749233</v>
      </c>
      <c r="G20" s="54" t="n">
        <f aca="false">(100*G$50)/((dw!M27/1000000)*$D20)</f>
        <v>29.3948005191473</v>
      </c>
      <c r="H20" s="54" t="e">
        <f aca="false">(100*H$50)/((dw!N27/1000000)*$D20)</f>
        <v>#DIV/0!</v>
      </c>
      <c r="I20" s="54" t="e">
        <f aca="false">(100*I$50)/((dw!O27/1000000)*$D20)</f>
        <v>#DIV/0!</v>
      </c>
      <c r="J20" s="54" t="n">
        <f aca="false">(100*J$50)/((dw!P27/1000000)*$D20)</f>
        <v>73.2066820909363</v>
      </c>
      <c r="K20" s="54" t="e">
        <f aca="false">(100*K$50)/((dw!Q27/1000000)*$D20)</f>
        <v>#DIV/0!</v>
      </c>
      <c r="L20" s="54" t="n">
        <f aca="false">(100*L$50)/((dw!R27/1000000)*$D20)</f>
        <v>60.9003123198157</v>
      </c>
      <c r="M20" s="54" t="n">
        <f aca="false">(100*M$50)/((dw!S27/1000000)*$D20)</f>
        <v>115.910344069006</v>
      </c>
      <c r="N20" s="54" t="n">
        <f aca="false">(100*N$50)/((dw!T27/1000000)*$D20)</f>
        <v>43.0099414679053</v>
      </c>
      <c r="O20" s="54" t="e">
        <f aca="false">(100*O$50)/((dw!U27/1000000)*$D20)</f>
        <v>#DIV/0!</v>
      </c>
      <c r="P20" s="54" t="e">
        <f aca="false">(100*P$50)/((dw!V27/1000000)*$D20)</f>
        <v>#DIV/0!</v>
      </c>
      <c r="Q20" s="54" t="e">
        <f aca="false">(100*Q$50)/((dw!W27/1000000)*$D20)</f>
        <v>#DIV/0!</v>
      </c>
      <c r="R20" s="54" t="n">
        <f aca="false">(100*R$50)/((dw!X27/1000000)*$D20)</f>
        <v>60.4152391532463</v>
      </c>
      <c r="S20" s="54" t="n">
        <f aca="false">(100*S$50)/((dw!Y27/1000000)*$D20)</f>
        <v>95.8790361827289</v>
      </c>
      <c r="T20" s="54" t="n">
        <f aca="false">(100*T$50)/((dw!Z27/1000000)*$D20)</f>
        <v>530.952688254147</v>
      </c>
      <c r="U20" s="54" t="n">
        <f aca="false">(100*U$50)/((dw!AA27/1000000)*$D20)</f>
        <v>91.7099408746366</v>
      </c>
      <c r="V20" s="54" t="n">
        <f aca="false">(100*V$50)/((dw!AB27/1000000)*$D20)</f>
        <v>71.3334203856457</v>
      </c>
      <c r="W20" s="54" t="n">
        <f aca="false">(100*W$50)/((dw!AC27/1000000)*$D20)</f>
        <v>134.543322989806</v>
      </c>
      <c r="X20" s="54" t="n">
        <f aca="false">(100*X$50)/((dw!AD27/1000000)*$D20)</f>
        <v>66.8303141043039</v>
      </c>
      <c r="Y20" s="51" t="n">
        <v>3.53858734272796</v>
      </c>
      <c r="Z20" s="28" t="n">
        <v>3.53858734272796</v>
      </c>
    </row>
    <row r="21" customFormat="false" ht="15" hidden="false" customHeight="false" outlineLevel="0" collapsed="false">
      <c r="A21" s="26" t="n">
        <v>131</v>
      </c>
      <c r="B21" s="27" t="n">
        <v>39430</v>
      </c>
      <c r="C21" s="28" t="n">
        <f aca="false">(dw!C28/1000)*365</f>
        <v>1.24844559192559</v>
      </c>
      <c r="D21" s="28" t="n">
        <f aca="false">(B$51*C21)/100</f>
        <v>0.401125568685692</v>
      </c>
      <c r="E21" s="54" t="n">
        <f aca="false">(100*E$50)/((dw!K28/1000000)*$D21)</f>
        <v>177.199340768914</v>
      </c>
      <c r="F21" s="54" t="n">
        <f aca="false">(100*F$50)/((dw!L28/1000000)*$D21)</f>
        <v>538.518978848301</v>
      </c>
      <c r="G21" s="54" t="n">
        <f aca="false">(100*G$50)/((dw!M28/1000000)*$D21)</f>
        <v>270.756863960265</v>
      </c>
      <c r="H21" s="54" t="inlineStr">
        <f aca="false">(100*H$50)/((dw!N28/1000000)*$D21)</f>
        <is>
          <t/>
        </is>
      </c>
      <c r="I21" s="54" t="inlineStr">
        <f aca="false">(100*I$50)/((dw!O28/1000000)*$D21)</f>
        <is>
          <t/>
        </is>
      </c>
      <c r="J21" s="54" t="n">
        <f aca="false">(100*J$50)/((dw!P28/1000000)*$D21)</f>
        <v>338.54110784089</v>
      </c>
      <c r="K21" s="54" t="inlineStr">
        <f aca="false">(100*K$50)/((dw!Q28/1000000)*$D21)</f>
        <is>
          <t/>
        </is>
      </c>
      <c r="L21" s="54" t="n">
        <f aca="false">(100*L$50)/((dw!R28/1000000)*$D21)</f>
        <v>168.770134246207</v>
      </c>
      <c r="M21" s="54" t="n">
        <f aca="false">(100*M$50)/((dw!S28/1000000)*$D21)</f>
        <v>285.588254132435</v>
      </c>
      <c r="N21" s="54" t="n">
        <f aca="false">(100*N$50)/((dw!T28/1000000)*$D21)</f>
        <v>206.649159502941</v>
      </c>
      <c r="O21" s="54" t="inlineStr">
        <f aca="false">(100*O$50)/((dw!U28/1000000)*$D21)</f>
        <is>
          <t/>
        </is>
      </c>
      <c r="P21" s="54" t="inlineStr">
        <f aca="false">(100*P$50)/((dw!V28/1000000)*$D21)</f>
        <is>
          <t/>
        </is>
      </c>
      <c r="Q21" s="54" t="inlineStr">
        <f aca="false">(100*Q$50)/((dw!W28/1000000)*$D21)</f>
        <is>
          <t/>
        </is>
      </c>
      <c r="R21" s="54" t="n">
        <f aca="false">(100*R$50)/((dw!X28/1000000)*$D21)</f>
        <v>204.722047591892</v>
      </c>
      <c r="S21" s="54" t="n">
        <f aca="false">(100*S$50)/((dw!Y28/1000000)*$D21)</f>
        <v>125.79366867727</v>
      </c>
      <c r="T21" s="54" t="n">
        <f aca="false">(100*T$50)/((dw!Z28/1000000)*$D21)</f>
        <v>523.657759079148</v>
      </c>
      <c r="U21" s="54" t="inlineStr">
        <f aca="false">(100*U$50)/((dw!AA28/1000000)*$D21)</f>
        <is>
          <t/>
        </is>
      </c>
      <c r="V21" s="54" t="n">
        <f aca="false">(100*V$50)/((dw!AB28/1000000)*$D21)</f>
        <v>252.731165968897</v>
      </c>
      <c r="W21" s="54" t="n">
        <f aca="false">(100*W$50)/((dw!AC28/1000000)*$D21)</f>
        <v>491.470468681963</v>
      </c>
      <c r="X21" s="54" t="n">
        <f aca="false">(100*X$50)/((dw!AD28/1000000)*$D21)</f>
        <v>253.088310858504</v>
      </c>
      <c r="Y21" s="51" t="n">
        <v>3.42039888198792</v>
      </c>
      <c r="Z21" s="28" t="n">
        <v>3.42039888198792</v>
      </c>
    </row>
    <row r="22" customFormat="false" ht="15" hidden="false" customHeight="false" outlineLevel="0" collapsed="false">
      <c r="A22" s="26" t="n">
        <v>134</v>
      </c>
      <c r="B22" s="27" t="n">
        <v>39465</v>
      </c>
      <c r="C22" s="28" t="n">
        <f aca="false">(dw!C29/1000)*365</f>
        <v>0.18008381810848</v>
      </c>
      <c r="D22" s="28" t="n">
        <f aca="false">(B$51*C22)/100</f>
        <v>0.0578609307582545</v>
      </c>
      <c r="E22" s="54" t="n">
        <f aca="false">(100*E$50)/((dw!K29/1000000)*$D22)</f>
        <v>1272.91453611862</v>
      </c>
      <c r="F22" s="54" t="n">
        <f aca="false">(100*F$50)/((dw!L29/1000000)*$D22)</f>
        <v>2661.31498950505</v>
      </c>
      <c r="G22" s="54" t="n">
        <f aca="false">(100*G$50)/((dw!M29/1000000)*$D22)</f>
        <v>1069.26442367275</v>
      </c>
      <c r="H22" s="54" t="inlineStr">
        <f aca="false">(100*H$50)/((dw!N29/1000000)*$D22)</f>
        <is>
          <t/>
        </is>
      </c>
      <c r="I22" s="54" t="inlineStr">
        <f aca="false">(100*I$50)/((dw!O29/1000000)*$D22)</f>
        <is>
          <t/>
        </is>
      </c>
      <c r="J22" s="54" t="n">
        <f aca="false">(100*J$50)/((dw!P29/1000000)*$D22)</f>
        <v>440.891703106243</v>
      </c>
      <c r="K22" s="54" t="inlineStr">
        <f aca="false">(100*K$50)/((dw!Q29/1000000)*$D22)</f>
        <is>
          <t/>
        </is>
      </c>
      <c r="L22" s="54" t="n">
        <f aca="false">(100*L$50)/((dw!R29/1000000)*$D22)</f>
        <v>265.580562907169</v>
      </c>
      <c r="M22" s="54" t="n">
        <f aca="false">(100*M$50)/((dw!S29/1000000)*$D22)</f>
        <v>636.594135528322</v>
      </c>
      <c r="N22" s="54" t="n">
        <f aca="false">(100*N$50)/((dw!T29/1000000)*$D22)</f>
        <v>406.317991730337</v>
      </c>
      <c r="O22" s="54" t="inlineStr">
        <f aca="false">(100*O$50)/((dw!U29/1000000)*$D22)</f>
        <is>
          <t/>
        </is>
      </c>
      <c r="P22" s="54" t="inlineStr">
        <f aca="false">(100*P$50)/((dw!V29/1000000)*$D22)</f>
        <is>
          <t/>
        </is>
      </c>
      <c r="Q22" s="54" t="n">
        <f aca="false">(100*Q$50)/((dw!W29/1000000)*$D22)</f>
        <v>103.250079272864</v>
      </c>
      <c r="R22" s="54" t="n">
        <f aca="false">(100*R$50)/((dw!X29/1000000)*$D22)</f>
        <v>358.8220104871</v>
      </c>
      <c r="S22" s="54" t="n">
        <f aca="false">(100*S$50)/((dw!Y29/1000000)*$D22)</f>
        <v>559.139033950968</v>
      </c>
      <c r="T22" s="54" t="n">
        <f aca="false">(100*T$50)/((dw!Z29/1000000)*$D22)</f>
        <v>5963.33050658727</v>
      </c>
      <c r="U22" s="54" t="inlineStr">
        <f aca="false">(100*U$50)/((dw!AA29/1000000)*$D22)</f>
        <is>
          <t/>
        </is>
      </c>
      <c r="V22" s="54" t="n">
        <f aca="false">(100*V$50)/((dw!AB29/1000000)*$D22)</f>
        <v>447.669694161664</v>
      </c>
      <c r="W22" s="54" t="n">
        <f aca="false">(100*W$50)/((dw!AC29/1000000)*$D22)</f>
        <v>2463.72562254639</v>
      </c>
      <c r="X22" s="54" t="n">
        <f aca="false">(100*X$50)/((dw!AD29/1000000)*$D22)</f>
        <v>409.506917424975</v>
      </c>
      <c r="Y22" s="51" t="n">
        <v>0.493380323584876</v>
      </c>
      <c r="Z22" s="28" t="n">
        <v>0.493380323584876</v>
      </c>
    </row>
    <row r="23" customFormat="false" ht="15" hidden="false" customHeight="false" outlineLevel="0" collapsed="false">
      <c r="A23" s="26" t="n">
        <v>142</v>
      </c>
      <c r="B23" s="27" t="n">
        <v>39545</v>
      </c>
      <c r="C23" s="28" t="n">
        <f aca="false">(dw!C30/1000)*365</f>
        <v>2.57704093109965</v>
      </c>
      <c r="D23" s="28" t="n">
        <f aca="false">(B$51*C23)/100</f>
        <v>0.828003251162317</v>
      </c>
      <c r="E23" s="54" t="n">
        <f aca="false">(100*E$50)/((dw!K30/1000000)*$D23)</f>
        <v>88.9513655074968</v>
      </c>
      <c r="F23" s="54" t="n">
        <f aca="false">(100*F$50)/((dw!L30/1000000)*$D23)</f>
        <v>180.585851704515</v>
      </c>
      <c r="G23" s="54" t="n">
        <f aca="false">(100*G$50)/((dw!M30/1000000)*$D23)</f>
        <v>207.011923320966</v>
      </c>
      <c r="H23" s="54" t="inlineStr">
        <f aca="false">(100*H$50)/((dw!N30/1000000)*$D23)</f>
        <is>
          <t/>
        </is>
      </c>
      <c r="I23" s="54" t="inlineStr">
        <f aca="false">(100*I$50)/((dw!O30/1000000)*$D23)</f>
        <is>
          <t/>
        </is>
      </c>
      <c r="J23" s="54" t="n">
        <f aca="false">(100*J$50)/((dw!P30/1000000)*$D23)</f>
        <v>29.4299926934965</v>
      </c>
      <c r="K23" s="54" t="inlineStr">
        <f aca="false">(100*K$50)/((dw!Q30/1000000)*$D23)</f>
        <is>
          <t/>
        </is>
      </c>
      <c r="L23" s="54" t="n">
        <f aca="false">(100*L$50)/((dw!R30/1000000)*$D23)</f>
        <v>18.8726055709913</v>
      </c>
      <c r="M23" s="54" t="n">
        <f aca="false">(100*M$50)/((dw!S30/1000000)*$D23)</f>
        <v>37.9596735166867</v>
      </c>
      <c r="N23" s="54" t="n">
        <f aca="false">(100*N$50)/((dw!T30/1000000)*$D23)</f>
        <v>22.2562474503468</v>
      </c>
      <c r="O23" s="54" t="inlineStr">
        <f aca="false">(100*O$50)/((dw!U30/1000000)*$D23)</f>
        <is>
          <t/>
        </is>
      </c>
      <c r="P23" s="54" t="inlineStr">
        <f aca="false">(100*P$50)/((dw!V30/1000000)*$D23)</f>
        <is>
          <t/>
        </is>
      </c>
      <c r="Q23" s="54" t="inlineStr">
        <f aca="false">(100*Q$50)/((dw!W30/1000000)*$D23)</f>
        <is>
          <t/>
        </is>
      </c>
      <c r="R23" s="54" t="n">
        <f aca="false">(100*R$50)/((dw!X30/1000000)*$D23)</f>
        <v>20.9275352049778</v>
      </c>
      <c r="S23" s="54" t="n">
        <f aca="false">(100*S$50)/((dw!Y30/1000000)*$D23)</f>
        <v>19.5135021173203</v>
      </c>
      <c r="T23" s="54" t="n">
        <f aca="false">(100*T$50)/((dw!Z30/1000000)*$D23)</f>
        <v>21.0184348969182</v>
      </c>
      <c r="U23" s="54" t="inlineStr">
        <f aca="false">(100*U$50)/((dw!AA30/1000000)*$D23)</f>
        <is>
          <t/>
        </is>
      </c>
      <c r="V23" s="54" t="n">
        <f aca="false">(100*V$50)/((dw!AB30/1000000)*$D23)</f>
        <v>26.373940699214</v>
      </c>
      <c r="W23" s="54" t="n">
        <f aca="false">(100*W$50)/((dw!AC30/1000000)*$D23)</f>
        <v>235.277536271751</v>
      </c>
      <c r="X23" s="54" t="n">
        <f aca="false">(100*X$50)/((dw!AD30/1000000)*$D23)</f>
        <v>26.5127910486075</v>
      </c>
      <c r="Y23" s="51" t="n">
        <v>7.06038611260178</v>
      </c>
      <c r="Z23" s="28" t="n">
        <v>7.06038611260178</v>
      </c>
    </row>
    <row r="24" customFormat="false" ht="15" hidden="false" customHeight="false" outlineLevel="0" collapsed="false">
      <c r="A24" s="26" t="n">
        <v>148</v>
      </c>
      <c r="B24" s="27" t="n">
        <v>39570</v>
      </c>
      <c r="C24" s="28" t="n">
        <f aca="false">(dw!C31/1000)*365</f>
        <v>1.23459490563882</v>
      </c>
      <c r="D24" s="28" t="n">
        <f aca="false">(B$51*C24)/100</f>
        <v>0.396675343181752</v>
      </c>
      <c r="E24" s="54" t="n">
        <f aca="false">(100*E$50)/((dw!K31/1000000)*$D24)</f>
        <v>6.22311608524244</v>
      </c>
      <c r="F24" s="54" t="n">
        <f aca="false">(100*F$50)/((dw!L31/1000000)*$D24)</f>
        <v>12.0600903310806</v>
      </c>
      <c r="G24" s="54" t="n">
        <f aca="false">(100*G$50)/((dw!M31/1000000)*$D24)</f>
        <v>3.46350136205679</v>
      </c>
      <c r="H24" s="54" t="inlineStr">
        <f aca="false">(100*H$50)/((dw!N31/1000000)*$D24)</f>
        <is>
          <t/>
        </is>
      </c>
      <c r="I24" s="54" t="inlineStr">
        <f aca="false">(100*I$50)/((dw!O31/1000000)*$D24)</f>
        <is>
          <t/>
        </is>
      </c>
      <c r="J24" s="54" t="n">
        <f aca="false">(100*J$50)/((dw!P31/1000000)*$D24)</f>
        <v>4.19379071879408</v>
      </c>
      <c r="K24" s="54" t="inlineStr">
        <f aca="false">(100*K$50)/((dw!Q31/1000000)*$D24)</f>
        <is>
          <t/>
        </is>
      </c>
      <c r="L24" s="54" t="n">
        <f aca="false">(100*L$50)/((dw!R31/1000000)*$D24)</f>
        <v>2.6164163059252</v>
      </c>
      <c r="M24" s="54" t="n">
        <f aca="false">(100*M$50)/((dw!S31/1000000)*$D24)</f>
        <v>6.19005101328035</v>
      </c>
      <c r="N24" s="54" t="n">
        <f aca="false">(100*N$50)/((dw!T31/1000000)*$D24)</f>
        <v>2.67398757060406</v>
      </c>
      <c r="O24" s="54" t="inlineStr">
        <f aca="false">(100*O$50)/((dw!U31/1000000)*$D24)</f>
        <is>
          <t/>
        </is>
      </c>
      <c r="P24" s="54" t="inlineStr">
        <f aca="false">(100*P$50)/((dw!V31/1000000)*$D24)</f>
        <is>
          <t/>
        </is>
      </c>
      <c r="Q24" s="54" t="n">
        <f aca="false">(100*Q$50)/((dw!W31/1000000)*$D24)</f>
        <v>4.85414961787486</v>
      </c>
      <c r="R24" s="54" t="n">
        <f aca="false">(100*R$50)/((dw!X31/1000000)*$D24)</f>
        <v>3.41208064790333</v>
      </c>
      <c r="S24" s="54" t="n">
        <f aca="false">(100*S$50)/((dw!Y31/1000000)*$D24)</f>
        <v>5.88281473236387</v>
      </c>
      <c r="T24" s="54" t="n">
        <f aca="false">(100*T$50)/((dw!Z31/1000000)*$D24)</f>
        <v>7.11682448930919</v>
      </c>
      <c r="U24" s="54" t="n">
        <f aca="false">(100*U$50)/((dw!AA31/1000000)*$D24)</f>
        <v>6.54158961513544</v>
      </c>
      <c r="V24" s="54" t="n">
        <f aca="false">(100*V$50)/((dw!AB31/1000000)*$D24)</f>
        <v>3.8853096926725</v>
      </c>
      <c r="W24" s="54" t="n">
        <f aca="false">(100*W$50)/((dw!AC31/1000000)*$D24)</f>
        <v>9.64630526972238</v>
      </c>
      <c r="X24" s="54" t="n">
        <f aca="false">(100*X$50)/((dw!AD31/1000000)*$D24)</f>
        <v>3.63440814452945</v>
      </c>
      <c r="Y24" s="51" t="n">
        <v>3.38245179627073</v>
      </c>
      <c r="Z24" s="28" t="n">
        <v>3.38245179627073</v>
      </c>
    </row>
    <row r="25" customFormat="false" ht="15" hidden="false" customHeight="false" outlineLevel="0" collapsed="false">
      <c r="A25" s="26" t="n">
        <v>152</v>
      </c>
      <c r="B25" s="27" t="n">
        <v>39584</v>
      </c>
      <c r="C25" s="28" t="n">
        <f aca="false">(dw!C32/1000)*365</f>
        <v>0.126208050958238</v>
      </c>
      <c r="D25" s="28" t="n">
        <f aca="false">(B$51*C25)/100</f>
        <v>0.0405506467728818</v>
      </c>
      <c r="E25" s="54" t="n">
        <f aca="false">(100*E$50)/((dw!K32/1000000)*$D25)</f>
        <v>160.049288029415</v>
      </c>
      <c r="F25" s="54" t="n">
        <f aca="false">(100*F$50)/((dw!L32/1000000)*$D25)</f>
        <v>267.924889441672</v>
      </c>
      <c r="G25" s="54" t="n">
        <f aca="false">(100*G$50)/((dw!M32/1000000)*$D25)</f>
        <v>66.1869477785935</v>
      </c>
      <c r="H25" s="54" t="n">
        <f aca="false">(100*H$50)/((dw!N32/1000000)*$D25)</f>
        <v>873.165692247592</v>
      </c>
      <c r="I25" s="54" t="inlineStr">
        <f aca="false">(100*I$50)/((dw!O32/1000000)*$D25)</f>
        <is>
          <t/>
        </is>
      </c>
      <c r="J25" s="54" t="n">
        <f aca="false">(100*J$50)/((dw!P32/1000000)*$D25)</f>
        <v>81.0463869073913</v>
      </c>
      <c r="K25" s="54" t="n">
        <f aca="false">(100*K$50)/((dw!Q32/1000000)*$D25)</f>
        <v>14.5560376122872</v>
      </c>
      <c r="L25" s="54" t="n">
        <f aca="false">(100*L$50)/((dw!R32/1000000)*$D25)</f>
        <v>59.2866562180306</v>
      </c>
      <c r="M25" s="54" t="n">
        <f aca="false">(100*M$50)/((dw!S32/1000000)*$D25)</f>
        <v>98.0375341446702</v>
      </c>
      <c r="N25" s="54" t="n">
        <f aca="false">(100*N$50)/((dw!T32/1000000)*$D25)</f>
        <v>76.0743643902692</v>
      </c>
      <c r="O25" s="54" t="n">
        <f aca="false">(100*O$50)/((dw!U32/1000000)*$D25)</f>
        <v>174.869993554032</v>
      </c>
      <c r="P25" s="54" t="n">
        <f aca="false">(100*P$50)/((dw!V32/1000000)*$D25)</f>
        <v>278.08142865784</v>
      </c>
      <c r="Q25" s="54" t="n">
        <f aca="false">(100*Q$50)/((dw!W32/1000000)*$D25)</f>
        <v>426.738519644807</v>
      </c>
      <c r="R25" s="54" t="n">
        <f aca="false">(100*R$50)/((dw!X32/1000000)*$D25)</f>
        <v>79.6341919079041</v>
      </c>
      <c r="S25" s="54" t="n">
        <f aca="false">(100*S$50)/((dw!Y32/1000000)*$D25)</f>
        <v>144.430183125226</v>
      </c>
      <c r="T25" s="54" t="n">
        <f aca="false">(100*T$50)/((dw!Z32/1000000)*$D25)</f>
        <v>260.358121826051</v>
      </c>
      <c r="U25" s="54" t="inlineStr">
        <f aca="false">(100*U$50)/((dw!AA32/1000000)*$D25)</f>
        <is>
          <t/>
        </is>
      </c>
      <c r="V25" s="54" t="n">
        <f aca="false">(100*V$50)/((dw!AB32/1000000)*$D25)</f>
        <v>83.8071100835948</v>
      </c>
      <c r="W25" s="54" t="n">
        <f aca="false">(100*W$50)/((dw!AC32/1000000)*$D25)</f>
        <v>187.761002926751</v>
      </c>
      <c r="X25" s="54" t="n">
        <f aca="false">(100*X$50)/((dw!AD32/1000000)*$D25)</f>
        <v>75.0285365912849</v>
      </c>
      <c r="Y25" s="51" t="n">
        <v>0.345775482077364</v>
      </c>
      <c r="Z25" s="28" t="n">
        <v>0.345775482077364</v>
      </c>
    </row>
    <row r="26" customFormat="false" ht="15" hidden="false" customHeight="false" outlineLevel="0" collapsed="false">
      <c r="A26" s="26" t="n">
        <v>168</v>
      </c>
      <c r="B26" s="27" t="n">
        <v>39661</v>
      </c>
      <c r="C26" s="28" t="n">
        <f aca="false">(dw!C33/1000)*365</f>
        <v>2.32294719616655</v>
      </c>
      <c r="D26" s="28" t="n">
        <f aca="false">(B$51*C26)/100</f>
        <v>0.746362934128313</v>
      </c>
      <c r="E26" s="54" t="n">
        <f aca="false">(100*E$50)/((dw!K33/1000000)*$D26)</f>
        <v>1.59564099150883</v>
      </c>
      <c r="F26" s="54" t="n">
        <f aca="false">(100*F$50)/((dw!L33/1000000)*$D26)</f>
        <v>4.50573286249648</v>
      </c>
      <c r="G26" s="54" t="n">
        <f aca="false">(100*G$50)/((dw!M33/1000000)*$D26)</f>
        <v>1.63438347928068</v>
      </c>
      <c r="H26" s="54" t="n">
        <f aca="false">(100*H$50)/((dw!N33/1000000)*$D26)</f>
        <v>3.59012624027602</v>
      </c>
      <c r="I26" s="54" t="inlineStr">
        <f aca="false">(100*I$50)/((dw!O33/1000000)*$D26)</f>
        <is>
          <t/>
        </is>
      </c>
      <c r="J26" s="54" t="n">
        <f aca="false">(100*J$50)/((dw!P33/1000000)*$D26)</f>
        <v>1.38361716345467</v>
      </c>
      <c r="K26" s="54" t="n">
        <f aca="false">(100*K$50)/((dw!Q33/1000000)*$D26)</f>
        <v>0.367152767629111</v>
      </c>
      <c r="L26" s="54" t="n">
        <f aca="false">(100*L$50)/((dw!R33/1000000)*$D26)</f>
        <v>2.07725033871882</v>
      </c>
      <c r="M26" s="54" t="n">
        <f aca="false">(100*M$50)/((dw!S33/1000000)*$D26)</f>
        <v>2.1081299726348</v>
      </c>
      <c r="N26" s="54" t="n">
        <f aca="false">(100*N$50)/((dw!T33/1000000)*$D26)</f>
        <v>1.76224469628194</v>
      </c>
      <c r="O26" s="54" t="inlineStr">
        <f aca="false">(100*O$50)/((dw!U33/1000000)*$D26)</f>
        <is>
          <t/>
        </is>
      </c>
      <c r="P26" s="54" t="inlineStr">
        <f aca="false">(100*P$50)/((dw!V33/1000000)*$D26)</f>
        <is>
          <t/>
        </is>
      </c>
      <c r="Q26" s="54" t="inlineStr">
        <f aca="false">(100*Q$50)/((dw!W33/1000000)*$D26)</f>
        <is>
          <t/>
        </is>
      </c>
      <c r="R26" s="54" t="n">
        <f aca="false">(100*R$50)/((dw!X33/1000000)*$D26)</f>
        <v>1.23015000029894</v>
      </c>
      <c r="S26" s="54" t="n">
        <f aca="false">(100*S$50)/((dw!Y33/1000000)*$D26)</f>
        <v>10.9430493684172</v>
      </c>
      <c r="T26" s="54" t="n">
        <f aca="false">(100*T$50)/((dw!Z33/1000000)*$D26)</f>
        <v>1.74289582620372</v>
      </c>
      <c r="U26" s="54" t="inlineStr">
        <f aca="false">(100*U$50)/((dw!AA33/1000000)*$D26)</f>
        <is>
          <t/>
        </is>
      </c>
      <c r="V26" s="54" t="n">
        <f aca="false">(100*V$50)/((dw!AB33/1000000)*$D26)</f>
        <v>1.61688237901867</v>
      </c>
      <c r="W26" s="54" t="n">
        <f aca="false">(100*W$50)/((dw!AC33/1000000)*$D26)</f>
        <v>2.77042020127432</v>
      </c>
      <c r="X26" s="54" t="n">
        <f aca="false">(100*X$50)/((dw!AD33/1000000)*$D26)</f>
        <v>1.65127777835112</v>
      </c>
      <c r="Y26" s="51" t="n">
        <v>6.36423889360699</v>
      </c>
      <c r="Z26" s="28" t="n">
        <v>6.36423889360699</v>
      </c>
    </row>
    <row r="27" customFormat="false" ht="15" hidden="false" customHeight="false" outlineLevel="0" collapsed="false">
      <c r="A27" s="26" t="n">
        <v>170</v>
      </c>
      <c r="B27" s="27" t="n">
        <v>39683</v>
      </c>
      <c r="C27" s="28" t="n">
        <f aca="false">(dw!C34/1000)*365</f>
        <v>1.86686338186226</v>
      </c>
      <c r="D27" s="28" t="n">
        <f aca="false">(B$51*C27)/100</f>
        <v>0.599823204592345</v>
      </c>
      <c r="E27" s="54" t="n">
        <f aca="false">(100*E$50)/((dw!K34/1000000)*$D27)</f>
        <v>2.92584468507907</v>
      </c>
      <c r="F27" s="54" t="n">
        <f aca="false">(100*F$50)/((dw!L34/1000000)*$D27)</f>
        <v>10.4442173994006</v>
      </c>
      <c r="G27" s="54" t="n">
        <f aca="false">(100*G$50)/((dw!M34/1000000)*$D27)</f>
        <v>7.17766348727688</v>
      </c>
      <c r="H27" s="54" t="inlineStr">
        <f aca="false">(100*H$50)/((dw!N34/1000000)*$D27)</f>
        <is>
          <t/>
        </is>
      </c>
      <c r="I27" s="54" t="inlineStr">
        <f aca="false">(100*I$50)/((dw!O34/1000000)*$D27)</f>
        <is>
          <t/>
        </is>
      </c>
      <c r="J27" s="54" t="n">
        <f aca="false">(100*J$50)/((dw!P34/1000000)*$D27)</f>
        <v>2.3195109566748</v>
      </c>
      <c r="K27" s="54" t="n">
        <f aca="false">(100*K$50)/((dw!Q34/1000000)*$D27)</f>
        <v>0.978793296949712</v>
      </c>
      <c r="L27" s="54" t="n">
        <f aca="false">(100*L$50)/((dw!R34/1000000)*$D27)</f>
        <v>3.18505280648377</v>
      </c>
      <c r="M27" s="54" t="n">
        <f aca="false">(100*M$50)/((dw!S34/1000000)*$D27)</f>
        <v>4.49838802389585</v>
      </c>
      <c r="N27" s="54" t="n">
        <f aca="false">(100*N$50)/((dw!T34/1000000)*$D27)</f>
        <v>2.84271847014684</v>
      </c>
      <c r="O27" s="54" t="inlineStr">
        <f aca="false">(100*O$50)/((dw!U34/1000000)*$D27)</f>
        <is>
          <t/>
        </is>
      </c>
      <c r="P27" s="54" t="inlineStr">
        <f aca="false">(100*P$50)/((dw!V34/1000000)*$D27)</f>
        <is>
          <t/>
        </is>
      </c>
      <c r="Q27" s="54" t="inlineStr">
        <f aca="false">(100*Q$50)/((dw!W34/1000000)*$D27)</f>
        <is>
          <t/>
        </is>
      </c>
      <c r="R27" s="54" t="n">
        <f aca="false">(100*R$50)/((dw!X34/1000000)*$D27)</f>
        <v>1.2479848667641</v>
      </c>
      <c r="S27" s="54" t="n">
        <f aca="false">(100*S$50)/((dw!Y34/1000000)*$D27)</f>
        <v>12.2270518973201</v>
      </c>
      <c r="T27" s="54" t="n">
        <f aca="false">(100*T$50)/((dw!Z34/1000000)*$D27)</f>
        <v>10.4770383863518</v>
      </c>
      <c r="U27" s="54" t="inlineStr">
        <f aca="false">(100*U$50)/((dw!AA34/1000000)*$D27)</f>
        <is>
          <t/>
        </is>
      </c>
      <c r="V27" s="54" t="n">
        <f aca="false">(100*V$50)/((dw!AB34/1000000)*$D27)</f>
        <v>2.42404312574201</v>
      </c>
      <c r="W27" s="54" t="n">
        <f aca="false">(100*W$50)/((dw!AC34/1000000)*$D27)</f>
        <v>9.88680889067618</v>
      </c>
      <c r="X27" s="54" t="n">
        <f aca="false">(100*X$50)/((dw!AD34/1000000)*$D27)</f>
        <v>2.83542820793599</v>
      </c>
      <c r="Y27" s="51" t="n">
        <v>5.11469419688291</v>
      </c>
      <c r="Z27" s="28" t="n">
        <v>5.11469419688291</v>
      </c>
    </row>
    <row r="28" customFormat="false" ht="15" hidden="false" customHeight="false" outlineLevel="0" collapsed="false">
      <c r="A28" s="26" t="n">
        <v>184</v>
      </c>
      <c r="B28" s="39" t="n">
        <v>39798</v>
      </c>
      <c r="C28" s="28" t="n">
        <f aca="false">(dw!C35/1000)*365</f>
        <v>2.87</v>
      </c>
      <c r="D28" s="28" t="n">
        <f aca="false">(B$51*C28)/100</f>
        <v>0.922131</v>
      </c>
      <c r="E28" s="54" t="n">
        <f aca="false">(100*E$50)/((dw!K35/1000000)*$D28)</f>
        <v>0.585767277870743</v>
      </c>
      <c r="F28" s="54" t="n">
        <f aca="false">(100*F$50)/((dw!L35/1000000)*$D28)</f>
        <v>1.47871266990793</v>
      </c>
      <c r="G28" s="54" t="n">
        <f aca="false">(100*G$50)/((dw!M35/1000000)*$D28)</f>
        <v>1.06442089498252</v>
      </c>
      <c r="H28" s="54" t="n">
        <f aca="false">(100*H$50)/((dw!N35/1000000)*$D28)</f>
        <v>0.370208812248567</v>
      </c>
      <c r="I28" s="54" t="inlineStr">
        <f aca="false">(100*I$50)/((dw!O35/1000000)*$D28)</f>
        <is>
          <t/>
        </is>
      </c>
      <c r="J28" s="54" t="n">
        <f aca="false">(100*J$50)/((dw!P35/1000000)*$D28)</f>
        <v>3.04842507566787</v>
      </c>
      <c r="K28" s="54" t="inlineStr">
        <f aca="false">(100*K$50)/((dw!Q35/1000000)*$D28)</f>
        <is>
          <t/>
        </is>
      </c>
      <c r="L28" s="54" t="n">
        <f aca="false">(100*L$50)/((dw!R35/1000000)*$D28)</f>
        <v>1.77803505861884</v>
      </c>
      <c r="M28" s="54" t="n">
        <f aca="false">(100*M$50)/((dw!S35/1000000)*$D28)</f>
        <v>1.68874305590406</v>
      </c>
      <c r="N28" s="54" t="n">
        <f aca="false">(100*N$50)/((dw!T35/1000000)*$D28)</f>
        <v>2.65055569699982</v>
      </c>
      <c r="O28" s="54" t="inlineStr">
        <f aca="false">(100*O$50)/((dw!U35/1000000)*$D28)</f>
        <is>
          <t/>
        </is>
      </c>
      <c r="P28" s="54" t="inlineStr">
        <f aca="false">(100*P$50)/((dw!V35/1000000)*$D28)</f>
        <is>
          <t/>
        </is>
      </c>
      <c r="Q28" s="54" t="inlineStr">
        <f aca="false">(100*Q$50)/((dw!W35/1000000)*$D28)</f>
        <is>
          <t/>
        </is>
      </c>
      <c r="R28" s="54" t="n">
        <f aca="false">(100*R$50)/((dw!X35/1000000)*$D28)</f>
        <v>1.13597433362222</v>
      </c>
      <c r="S28" s="54" t="n">
        <f aca="false">(100*S$50)/((dw!Y35/1000000)*$D28)</f>
        <v>9.27895750212863</v>
      </c>
      <c r="T28" s="54" t="n">
        <f aca="false">(100*T$50)/((dw!Z35/1000000)*$D28)</f>
        <v>4.83925706357378</v>
      </c>
      <c r="U28" s="54" t="inlineStr">
        <f aca="false">(100*U$50)/((dw!AA35/1000000)*$D28)</f>
        <is>
          <t/>
        </is>
      </c>
      <c r="V28" s="54" t="n">
        <f aca="false">(100*V$50)/((dw!AB35/1000000)*$D28)</f>
        <v>1.71490652093542</v>
      </c>
      <c r="W28" s="54" t="n">
        <f aca="false">(100*W$50)/((dw!AC35/1000000)*$D28)</f>
        <v>0.663424348564809</v>
      </c>
      <c r="X28" s="54" t="n">
        <f aca="false">(100*X$50)/((dw!AD35/1000000)*$D28)</f>
        <v>2.34873037343523</v>
      </c>
      <c r="Y28" s="51" t="n">
        <v>7.86301369863014</v>
      </c>
      <c r="Z28" s="28" t="n">
        <v>7.86301369863014</v>
      </c>
    </row>
    <row r="29" customFormat="false" ht="15" hidden="false" customHeight="false" outlineLevel="0" collapsed="false">
      <c r="A29" s="26" t="n">
        <v>199</v>
      </c>
      <c r="B29" s="39" t="n">
        <v>39913</v>
      </c>
      <c r="C29" s="28" t="n">
        <f aca="false">(dw!C36/1000)*365</f>
        <v>0.680000000000001</v>
      </c>
      <c r="D29" s="28" t="n">
        <f aca="false">(B$51*C29)/100</f>
        <v>0.218484</v>
      </c>
      <c r="E29" s="54" t="n">
        <f aca="false">(100*E$50)/((dw!K36/1000000)*$D29)</f>
        <v>8.56808204484773</v>
      </c>
      <c r="F29" s="54" t="n">
        <f aca="false">(100*F$50)/((dw!L36/1000000)*$D29)</f>
        <v>17.455729775853</v>
      </c>
      <c r="G29" s="54" t="inlineStr">
        <f aca="false">(100*G$50)/((dw!M36/1000000)*$D29)</f>
        <is>
          <t/>
        </is>
      </c>
      <c r="H29" s="54" t="inlineStr">
        <f aca="false">(100*H$50)/((dw!N36/1000000)*$D29)</f>
        <is>
          <t/>
        </is>
      </c>
      <c r="I29" s="54" t="inlineStr">
        <f aca="false">(100*I$50)/((dw!O36/1000000)*$D29)</f>
        <is>
          <t/>
        </is>
      </c>
      <c r="J29" s="54" t="n">
        <f aca="false">(100*J$50)/((dw!P36/1000000)*$D29)</f>
        <v>60.8268385704357</v>
      </c>
      <c r="K29" s="54" t="n">
        <f aca="false">(100*K$50)/((dw!Q36/1000000)*$D29)</f>
        <v>1.95699552640648</v>
      </c>
      <c r="L29" s="54" t="n">
        <f aca="false">(100*L$50)/((dw!R36/1000000)*$D29)</f>
        <v>46.4027273838248</v>
      </c>
      <c r="M29" s="54" t="n">
        <f aca="false">(100*M$50)/((dw!S36/1000000)*$D29)</f>
        <v>31.1795760622232</v>
      </c>
      <c r="N29" s="54" t="n">
        <f aca="false">(100*N$50)/((dw!T36/1000000)*$D29)</f>
        <v>48.9273619298119</v>
      </c>
      <c r="O29" s="54" t="inlineStr">
        <f aca="false">(100*O$50)/((dw!U36/1000000)*$D29)</f>
        <is>
          <t/>
        </is>
      </c>
      <c r="P29" s="54" t="inlineStr">
        <f aca="false">(100*P$50)/((dw!V36/1000000)*$D29)</f>
        <is>
          <t/>
        </is>
      </c>
      <c r="Q29" s="54" t="n">
        <f aca="false">(100*Q$50)/((dw!W36/1000000)*$D29)</f>
        <v>1.93818037628479</v>
      </c>
      <c r="R29" s="54" t="n">
        <f aca="false">(100*R$50)/((dw!X36/1000000)*$D29)</f>
        <v>27.2868665716289</v>
      </c>
      <c r="S29" s="54" t="n">
        <f aca="false">(100*S$50)/((dw!Y36/1000000)*$D29)</f>
        <v>13.5130292838784</v>
      </c>
      <c r="T29" s="54" t="n">
        <f aca="false">(100*T$50)/((dw!Z36/1000000)*$D29)</f>
        <v>59.2376142704547</v>
      </c>
      <c r="U29" s="54" t="n">
        <f aca="false">(100*U$50)/((dw!AA36/1000000)*$D29)</f>
        <v>0.812295829169331</v>
      </c>
      <c r="V29" s="54" t="n">
        <f aca="false">(100*V$50)/((dw!AB36/1000000)*$D29)</f>
        <v>27.7760863881352</v>
      </c>
      <c r="W29" s="54" t="n">
        <f aca="false">(100*W$50)/((dw!AC36/1000000)*$D29)</f>
        <v>28.926664961578</v>
      </c>
      <c r="X29" s="54" t="n">
        <f aca="false">(100*X$50)/((dw!AD36/1000000)*$D29)</f>
        <v>37.5944224902832</v>
      </c>
      <c r="Y29" s="51" t="n">
        <v>1.86301369863014</v>
      </c>
      <c r="Z29" s="28" t="n">
        <v>1.86301369863014</v>
      </c>
    </row>
    <row r="30" customFormat="false" ht="15" hidden="false" customHeight="false" outlineLevel="0" collapsed="false">
      <c r="A30" s="26" t="n">
        <v>219</v>
      </c>
      <c r="B30" s="39" t="n">
        <v>40108</v>
      </c>
      <c r="C30" s="28" t="n">
        <f aca="false">(dw!C37/1000)*365</f>
        <v>2.28</v>
      </c>
      <c r="D30" s="28" t="n">
        <f aca="false">(B$51*C30)/100</f>
        <v>0.732564</v>
      </c>
      <c r="E30" s="54" t="n">
        <f aca="false">(100*E$50)/((dw!K37/1000000)*$D30)</f>
        <v>0.81772572498196</v>
      </c>
      <c r="F30" s="54" t="n">
        <f aca="false">(100*F$50)/((dw!L37/1000000)*$D30)</f>
        <v>3.23255105777481</v>
      </c>
      <c r="G30" s="54" t="n">
        <f aca="false">(100*G$50)/((dw!M37/1000000)*$D30)</f>
        <v>1.1030714107859</v>
      </c>
      <c r="H30" s="54" t="inlineStr">
        <f aca="false">(100*H$50)/((dw!N37/1000000)*$D30)</f>
        <is>
          <t/>
        </is>
      </c>
      <c r="I30" s="54" t="inlineStr">
        <f aca="false">(100*I$50)/((dw!O37/1000000)*$D30)</f>
        <is>
          <t/>
        </is>
      </c>
      <c r="J30" s="54" t="n">
        <f aca="false">(100*J$50)/((dw!P37/1000000)*$D30)</f>
        <v>1.13523258132514</v>
      </c>
      <c r="K30" s="54" t="inlineStr">
        <f aca="false">(100*K$50)/((dw!Q37/1000000)*$D30)</f>
        <is>
          <t/>
        </is>
      </c>
      <c r="L30" s="54" t="n">
        <f aca="false">(100*L$50)/((dw!R37/1000000)*$D30)</f>
        <v>1.69098043856661</v>
      </c>
      <c r="M30" s="54" t="n">
        <f aca="false">(100*M$50)/((dw!S37/1000000)*$D30)</f>
        <v>0.730705540308438</v>
      </c>
      <c r="N30" s="54" t="n">
        <f aca="false">(100*N$50)/((dw!T37/1000000)*$D30)</f>
        <v>1.7608862480371</v>
      </c>
      <c r="O30" s="54" t="inlineStr">
        <f aca="false">(100*O$50)/((dw!U37/1000000)*$D30)</f>
        <is>
          <t/>
        </is>
      </c>
      <c r="P30" s="54" t="inlineStr">
        <f aca="false">(100*P$50)/((dw!V37/1000000)*$D30)</f>
        <is>
          <t/>
        </is>
      </c>
      <c r="Q30" s="54" t="inlineStr">
        <f aca="false">(100*Q$50)/((dw!W37/1000000)*$D30)</f>
        <is>
          <t/>
        </is>
      </c>
      <c r="R30" s="54" t="n">
        <f aca="false">(100*R$50)/((dw!X37/1000000)*$D30)</f>
        <v>0.940021762122824</v>
      </c>
      <c r="S30" s="54" t="n">
        <f aca="false">(100*S$50)/((dw!Y37/1000000)*$D30)</f>
        <v>11.4084612128375</v>
      </c>
      <c r="T30" s="54" t="n">
        <f aca="false">(100*T$50)/((dw!Z37/1000000)*$D30)</f>
        <v>2.20105502344325</v>
      </c>
      <c r="U30" s="54" t="inlineStr">
        <f aca="false">(100*U$50)/((dw!AA37/1000000)*$D30)</f>
        <is>
          <t/>
        </is>
      </c>
      <c r="V30" s="54" t="n">
        <f aca="false">(100*V$50)/((dw!AB37/1000000)*$D30)</f>
        <v>1.22088776287365</v>
      </c>
      <c r="W30" s="54" t="n">
        <f aca="false">(100*W$50)/((dw!AC37/1000000)*$D30)</f>
        <v>2.34273906503814</v>
      </c>
      <c r="X30" s="54" t="n">
        <f aca="false">(100*X$50)/((dw!AD37/1000000)*$D30)</f>
        <v>1.19668701818313</v>
      </c>
      <c r="Y30" s="51" t="n">
        <v>6.24657534246575</v>
      </c>
      <c r="Z30" s="28" t="n">
        <v>6.24657534246575</v>
      </c>
    </row>
    <row r="31" customFormat="false" ht="15" hidden="false" customHeight="false" outlineLevel="0" collapsed="false">
      <c r="A31" s="26" t="n">
        <v>245</v>
      </c>
      <c r="B31" s="39" t="n">
        <v>40351</v>
      </c>
      <c r="C31" s="28" t="n">
        <f aca="false">(dw!C38/1000)*365</f>
        <v>0.490000000000001</v>
      </c>
      <c r="D31" s="28" t="n">
        <f aca="false">(B$51*C31)/100</f>
        <v>0.157437</v>
      </c>
      <c r="E31" s="54" t="n">
        <f aca="false">(100*E$50)/((dw!K38/1000000)*$D31)</f>
        <v>326.786688535092</v>
      </c>
      <c r="F31" s="54" t="n">
        <f aca="false">(100*F$50)/((dw!L38/1000000)*$D31)</f>
        <v>522.568314410495</v>
      </c>
      <c r="G31" s="54" t="n">
        <f aca="false">(100*G$50)/((dw!M38/1000000)*$D31)</f>
        <v>429.769745304184</v>
      </c>
      <c r="H31" s="54" t="inlineStr">
        <f aca="false">(100*H$50)/((dw!N38/1000000)*$D31)</f>
        <is>
          <t/>
        </is>
      </c>
      <c r="I31" s="54" t="inlineStr">
        <f aca="false">(100*I$50)/((dw!O38/1000000)*$D31)</f>
        <is>
          <t/>
        </is>
      </c>
      <c r="J31" s="54" t="n">
        <f aca="false">(100*J$50)/((dw!P38/1000000)*$D31)</f>
        <v>469.036549567029</v>
      </c>
      <c r="K31" s="54" t="inlineStr">
        <f aca="false">(100*K$50)/((dw!Q38/1000000)*$D31)</f>
        <is>
          <t/>
        </is>
      </c>
      <c r="L31" s="54" t="inlineStr">
        <f aca="false">(100*L$50)/((dw!R38/1000000)*$D31)</f>
        <is>
          <t/>
        </is>
      </c>
      <c r="M31" s="54" t="n">
        <f aca="false">(100*M$50)/((dw!S38/1000000)*$D31)</f>
        <v>352.256602640148</v>
      </c>
      <c r="N31" s="54" t="n">
        <f aca="false">(100*N$50)/((dw!T38/1000000)*$D31)</f>
        <v>45.948586875574</v>
      </c>
      <c r="O31" s="54" t="inlineStr">
        <f aca="false">(100*O$50)/((dw!U38/1000000)*$D31)</f>
        <is>
          <t/>
        </is>
      </c>
      <c r="P31" s="54" t="n">
        <f aca="false">(100*P$50)/((dw!V38/1000000)*$D31)</f>
        <v>240.013670596281</v>
      </c>
      <c r="Q31" s="54" t="inlineStr">
        <f aca="false">(100*Q$50)/((dw!W38/1000000)*$D31)</f>
        <is>
          <t/>
        </is>
      </c>
      <c r="R31" s="54" t="n">
        <f aca="false">(100*R$50)/((dw!X38/1000000)*$D31)</f>
        <v>540.40756782506</v>
      </c>
      <c r="S31" s="54" t="n">
        <f aca="false">(100*S$50)/((dw!Y38/1000000)*$D31)</f>
        <v>35.1172853157483</v>
      </c>
      <c r="T31" s="54" t="inlineStr">
        <f aca="false">(100*T$50)/((dw!Z38/1000000)*$D31)</f>
        <is>
          <t/>
        </is>
      </c>
      <c r="U31" s="54" t="inlineStr">
        <f aca="false">(100*U$50)/((dw!AA38/1000000)*$D31)</f>
        <is>
          <t/>
        </is>
      </c>
      <c r="V31" s="54" t="n">
        <f aca="false">(100*V$50)/((dw!AB38/1000000)*$D31)</f>
        <v>232.042084437837</v>
      </c>
      <c r="W31" s="54" t="n">
        <f aca="false">(100*W$50)/((dw!AC38/1000000)*$D31)</f>
        <v>667.839384165211</v>
      </c>
      <c r="X31" s="54" t="n">
        <f aca="false">(100*X$50)/((dw!AD38/1000000)*$D31)</f>
        <v>168.383488752473</v>
      </c>
      <c r="Y31" s="51" t="n">
        <v>1.34246575342466</v>
      </c>
      <c r="Z31" s="28" t="n">
        <v>1.34246575342466</v>
      </c>
    </row>
    <row r="32" customFormat="false" ht="15" hidden="false" customHeight="false" outlineLevel="0" collapsed="false">
      <c r="A32" s="26" t="n">
        <v>290</v>
      </c>
      <c r="B32" s="39" t="n">
        <v>40586</v>
      </c>
      <c r="C32" s="28" t="n">
        <f aca="false">(dw!C39/1000)*365</f>
        <v>2.75</v>
      </c>
      <c r="D32" s="28" t="n">
        <f aca="false">(B$51*C32)/100</f>
        <v>0.883575</v>
      </c>
      <c r="E32" s="54" t="n">
        <f aca="false">(100*E$50)/((dw!K39/1000000)*$D32)</f>
        <v>1.16891200812468</v>
      </c>
      <c r="F32" s="54" t="n">
        <f aca="false">(100*F$50)/((dw!L39/1000000)*$D32)</f>
        <v>2.32311629974047</v>
      </c>
      <c r="G32" s="54" t="n">
        <f aca="false">(100*G$50)/((dw!M39/1000000)*$D32)</f>
        <v>1.38057691660217</v>
      </c>
      <c r="H32" s="54" t="n">
        <f aca="false">(100*H$50)/((dw!N39/1000000)*$D32)</f>
        <v>1.10223659176613</v>
      </c>
      <c r="I32" s="54" t="inlineStr">
        <f aca="false">(100*I$50)/((dw!O39/1000000)*$D32)</f>
        <is>
          <t/>
        </is>
      </c>
      <c r="J32" s="54" t="n">
        <f aca="false">(100*J$50)/((dw!P39/1000000)*$D32)</f>
        <v>0.748882739982181</v>
      </c>
      <c r="K32" s="54" t="inlineStr">
        <f aca="false">(100*K$50)/((dw!Q39/1000000)*$D32)</f>
        <is>
          <t/>
        </is>
      </c>
      <c r="L32" s="54" t="n">
        <f aca="false">(100*L$50)/((dw!R39/1000000)*$D32)</f>
        <v>1.65938961820325</v>
      </c>
      <c r="M32" s="54" t="n">
        <f aca="false">(100*M$50)/((dw!S39/1000000)*$D32)</f>
        <v>1.56382584975486</v>
      </c>
      <c r="N32" s="54" t="n">
        <f aca="false">(100*N$50)/((dw!T39/1000000)*$D32)</f>
        <v>0.979891406676222</v>
      </c>
      <c r="O32" s="54" t="inlineStr">
        <f aca="false">(100*O$50)/((dw!U39/1000000)*$D32)</f>
        <is>
          <t/>
        </is>
      </c>
      <c r="P32" s="54" t="inlineStr">
        <f aca="false">(100*P$50)/((dw!V39/1000000)*$D32)</f>
        <is>
          <t/>
        </is>
      </c>
      <c r="Q32" s="54" t="inlineStr">
        <f aca="false">(100*Q$50)/((dw!W39/1000000)*$D32)</f>
        <is>
          <t/>
        </is>
      </c>
      <c r="R32" s="54" t="n">
        <f aca="false">(100*R$50)/((dw!X39/1000000)*$D32)</f>
        <v>0.260638200047068</v>
      </c>
      <c r="S32" s="54" t="n">
        <f aca="false">(100*S$50)/((dw!Y39/1000000)*$D32)</f>
        <v>11.2978337101675</v>
      </c>
      <c r="T32" s="54" t="n">
        <f aca="false">(100*T$50)/((dw!Z39/1000000)*$D32)</f>
        <v>0.219950326985041</v>
      </c>
      <c r="U32" s="54" t="inlineStr">
        <f aca="false">(100*U$50)/((dw!AA39/1000000)*$D32)</f>
        <is>
          <t/>
        </is>
      </c>
      <c r="V32" s="54" t="n">
        <f aca="false">(100*V$50)/((dw!AB39/1000000)*$D32)</f>
        <v>0.580814306389775</v>
      </c>
      <c r="W32" s="54" t="n">
        <f aca="false">(100*W$50)/((dw!AC39/1000000)*$D32)</f>
        <v>1.44735768468839</v>
      </c>
      <c r="X32" s="54" t="n">
        <f aca="false">(100*X$50)/((dw!AD39/1000000)*$D32)</f>
        <v>1.02719974671945</v>
      </c>
      <c r="Y32" s="51" t="n">
        <v>7.53424657534247</v>
      </c>
      <c r="Z32" s="28" t="n">
        <v>7.53424657534247</v>
      </c>
    </row>
    <row r="33" customFormat="false" ht="15" hidden="false" customHeight="false" outlineLevel="0" collapsed="false">
      <c r="A33" s="26" t="n">
        <v>312</v>
      </c>
      <c r="B33" s="39" t="n">
        <v>40748</v>
      </c>
      <c r="C33" s="28" t="n">
        <f aca="false">(dw!C40/1000)*365</f>
        <v>2.2</v>
      </c>
      <c r="D33" s="28" t="n">
        <f aca="false">(B$51*C33)/100</f>
        <v>0.70686</v>
      </c>
      <c r="E33" s="54" t="n">
        <f aca="false">(100*E$50)/((dw!K40/1000000)*$D33)</f>
        <v>3.63197659667312</v>
      </c>
      <c r="F33" s="54" t="n">
        <f aca="false">(100*F$50)/((dw!L40/1000000)*$D33)</f>
        <v>5.3601573903466</v>
      </c>
      <c r="G33" s="54" t="n">
        <f aca="false">(100*G$50)/((dw!M40/1000000)*$D33)</f>
        <v>4.81659792291837</v>
      </c>
      <c r="H33" s="54" t="inlineStr">
        <f aca="false">(100*H$50)/((dw!N40/1000000)*$D33)</f>
        <is>
          <t/>
        </is>
      </c>
      <c r="I33" s="54" t="inlineStr">
        <f aca="false">(100*I$50)/((dw!O40/1000000)*$D33)</f>
        <is>
          <t/>
        </is>
      </c>
      <c r="J33" s="54" t="n">
        <f aca="false">(100*J$50)/((dw!P40/1000000)*$D33)</f>
        <v>5.65767452539911</v>
      </c>
      <c r="K33" s="54" t="n">
        <f aca="false">(100*K$50)/((dw!Q40/1000000)*$D33)</f>
        <v>0.473684359208618</v>
      </c>
      <c r="L33" s="54" t="n">
        <f aca="false">(100*L$50)/((dw!R40/1000000)*$D33)</f>
        <v>7.48915501465503</v>
      </c>
      <c r="M33" s="54" t="n">
        <f aca="false">(100*M$50)/((dw!S40/1000000)*$D33)</f>
        <v>3.98902962470795</v>
      </c>
      <c r="N33" s="54" t="n">
        <f aca="false">(100*N$50)/((dw!T40/1000000)*$D33)</f>
        <v>9.50321064770702</v>
      </c>
      <c r="O33" s="54" t="n">
        <f aca="false">(100*O$50)/((dw!U40/1000000)*$D33)</f>
        <v>0.651836407417407</v>
      </c>
      <c r="P33" s="54" t="n">
        <f aca="false">(100*P$50)/((dw!V40/1000000)*$D33)</f>
        <v>2.30016822130283</v>
      </c>
      <c r="Q33" s="54" t="inlineStr">
        <f aca="false">(100*Q$50)/((dw!W40/1000000)*$D33)</f>
        <is>
          <t/>
        </is>
      </c>
      <c r="R33" s="54" t="n">
        <f aca="false">(100*R$50)/((dw!X40/1000000)*$D33)</f>
        <v>4.90277859011202</v>
      </c>
      <c r="S33" s="54" t="n">
        <f aca="false">(100*S$50)/((dw!Y40/1000000)*$D33)</f>
        <v>3.08893753535716</v>
      </c>
      <c r="T33" s="54" t="n">
        <f aca="false">(100*T$50)/((dw!Z40/1000000)*$D33)</f>
        <v>10.8429475975225</v>
      </c>
      <c r="U33" s="54" t="inlineStr">
        <f aca="false">(100*U$50)/((dw!AA40/1000000)*$D33)</f>
        <is>
          <t/>
        </is>
      </c>
      <c r="V33" s="54" t="n">
        <f aca="false">(100*V$50)/((dw!AB40/1000000)*$D33)</f>
        <v>5.31669810256953</v>
      </c>
      <c r="W33" s="54" t="n">
        <f aca="false">(100*W$50)/((dw!AC40/1000000)*$D33)</f>
        <v>1.78986686875409</v>
      </c>
      <c r="X33" s="54" t="n">
        <f aca="false">(100*X$50)/((dw!AD40/1000000)*$D33)</f>
        <v>1.30439393712956</v>
      </c>
      <c r="Y33" s="51" t="n">
        <v>6.02739726027397</v>
      </c>
      <c r="Z33" s="28" t="n">
        <v>6.02739726027397</v>
      </c>
    </row>
    <row r="34" customFormat="false" ht="15" hidden="false" customHeight="false" outlineLevel="0" collapsed="false">
      <c r="A34" s="26" t="n">
        <v>320</v>
      </c>
      <c r="B34" s="39" t="n">
        <v>40831</v>
      </c>
      <c r="C34" s="28" t="n">
        <f aca="false">(dw!C41/1000)*365</f>
        <v>2.77</v>
      </c>
      <c r="D34" s="28" t="n">
        <f aca="false">(B$51*C34)/100</f>
        <v>0.890001</v>
      </c>
      <c r="E34" s="54" t="n">
        <f aca="false">(100*E$50)/((dw!K41/1000000)*$D34)</f>
        <v>4.90817123433114</v>
      </c>
      <c r="F34" s="54" t="n">
        <f aca="false">(100*F$50)/((dw!L41/1000000)*$D34)</f>
        <v>15.6897962445505</v>
      </c>
      <c r="G34" s="54" t="n">
        <f aca="false">(100*G$50)/((dw!M41/1000000)*$D34)</f>
        <v>138.340335034031</v>
      </c>
      <c r="H34" s="54" t="n">
        <f aca="false">(100*H$50)/((dw!N41/1000000)*$D34)</f>
        <v>62.2901250421568</v>
      </c>
      <c r="I34" s="54" t="inlineStr">
        <f aca="false">(100*I$50)/((dw!O41/1000000)*$D34)</f>
        <is>
          <t/>
        </is>
      </c>
      <c r="J34" s="54" t="n">
        <f aca="false">(100*J$50)/((dw!P41/1000000)*$D34)</f>
        <v>4.98490336656134</v>
      </c>
      <c r="K34" s="54" t="inlineStr">
        <f aca="false">(100*K$50)/((dw!Q41/1000000)*$D34)</f>
        <is>
          <t/>
        </is>
      </c>
      <c r="L34" s="54" t="n">
        <f aca="false">(100*L$50)/((dw!R41/1000000)*$D34)</f>
        <v>3.68648592438819</v>
      </c>
      <c r="M34" s="54" t="n">
        <f aca="false">(100*M$50)/((dw!S41/1000000)*$D34)</f>
        <v>2.38821691940577</v>
      </c>
      <c r="N34" s="54" t="n">
        <f aca="false">(100*N$50)/((dw!T41/1000000)*$D34)</f>
        <v>4.05925427472987</v>
      </c>
      <c r="O34" s="54" t="n">
        <f aca="false">(100*O$50)/((dw!U41/1000000)*$D34)</f>
        <v>0.186666362276991</v>
      </c>
      <c r="P34" s="54" t="n">
        <f aca="false">(100*P$50)/((dw!V41/1000000)*$D34)</f>
        <v>0.707061039539776</v>
      </c>
      <c r="Q34" s="54" t="inlineStr">
        <f aca="false">(100*Q$50)/((dw!W41/1000000)*$D34)</f>
        <is>
          <t/>
        </is>
      </c>
      <c r="R34" s="54" t="n">
        <f aca="false">(100*R$50)/((dw!X41/1000000)*$D34)</f>
        <v>2.2562687193423</v>
      </c>
      <c r="S34" s="54" t="n">
        <f aca="false">(100*S$50)/((dw!Y41/1000000)*$D34)</f>
        <v>2.16134459737221</v>
      </c>
      <c r="T34" s="54" t="n">
        <f aca="false">(100*T$50)/((dw!Z41/1000000)*$D34)</f>
        <v>7.70924441662092</v>
      </c>
      <c r="U34" s="54" t="inlineStr">
        <f aca="false">(100*U$50)/((dw!AA41/1000000)*$D34)</f>
        <is>
          <t/>
        </is>
      </c>
      <c r="V34" s="54" t="n">
        <f aca="false">(100*V$50)/((dw!AB41/1000000)*$D34)</f>
        <v>3.24157721582919</v>
      </c>
      <c r="W34" s="54" t="n">
        <f aca="false">(100*W$50)/((dw!AC41/1000000)*$D34)</f>
        <v>18.6380878033929</v>
      </c>
      <c r="X34" s="54" t="n">
        <f aca="false">(100*X$50)/((dw!AD41/1000000)*$D34)</f>
        <v>3.28698179588037</v>
      </c>
      <c r="Y34" s="51" t="n">
        <v>7.58904109589041</v>
      </c>
      <c r="Z34" s="28" t="n">
        <v>7.58904109589041</v>
      </c>
    </row>
    <row r="35" customFormat="false" ht="15" hidden="false" customHeight="false" outlineLevel="0" collapsed="false">
      <c r="A35" s="26" t="s">
        <v>73</v>
      </c>
      <c r="B35" s="39" t="n">
        <v>40922</v>
      </c>
      <c r="C35" s="28" t="n">
        <f aca="false">(dw!C42/1000)*365</f>
        <v>3.38578079004554</v>
      </c>
      <c r="D35" s="28" t="n">
        <f aca="false">(B$51*C35)/100</f>
        <v>1.08785136784163</v>
      </c>
      <c r="E35" s="54" t="n">
        <f aca="false">(100*E$50)/((dw!K42/1000000)*$D35)</f>
        <v>1.10856296765058</v>
      </c>
      <c r="F35" s="54" t="n">
        <f aca="false">(100*F$50)/((dw!L42/1000000)*$D35)</f>
        <v>1.74230746531007</v>
      </c>
      <c r="G35" s="54" t="n">
        <f aca="false">(100*G$50)/((dw!M42/1000000)*$D35)</f>
        <v>0.977329769950773</v>
      </c>
      <c r="H35" s="54" t="inlineStr">
        <f aca="false">(100*H$50)/((dw!N42/1000000)*$D35)</f>
        <is>
          <t/>
        </is>
      </c>
      <c r="I35" s="54" t="inlineStr">
        <f aca="false">(100*I$50)/((dw!O42/1000000)*$D35)</f>
        <is>
          <t/>
        </is>
      </c>
      <c r="J35" s="54" t="n">
        <f aca="false">(100*J$50)/((dw!P42/1000000)*$D35)</f>
        <v>3.08787655985831</v>
      </c>
      <c r="K35" s="54" t="inlineStr">
        <f aca="false">(100*K$50)/((dw!Q42/1000000)*$D35)</f>
        <is>
          <t/>
        </is>
      </c>
      <c r="L35" s="54" t="n">
        <f aca="false">(100*L$50)/((dw!R42/1000000)*$D35)</f>
        <v>2.22194854061333</v>
      </c>
      <c r="M35" s="54" t="n">
        <f aca="false">(100*M$50)/((dw!S42/1000000)*$D35)</f>
        <v>2.73974986484925</v>
      </c>
      <c r="N35" s="54" t="n">
        <f aca="false">(100*N$50)/((dw!T42/1000000)*$D35)</f>
        <v>2.06996049235175</v>
      </c>
      <c r="O35" s="54" t="inlineStr">
        <f aca="false">(100*O$50)/((dw!U42/1000000)*$D35)</f>
        <is>
          <t/>
        </is>
      </c>
      <c r="P35" s="54" t="inlineStr">
        <f aca="false">(100*P$50)/((dw!V42/1000000)*$D35)</f>
        <is>
          <t/>
        </is>
      </c>
      <c r="Q35" s="54" t="inlineStr">
        <f aca="false">(100*Q$50)/((dw!W42/1000000)*$D35)</f>
        <is>
          <t/>
        </is>
      </c>
      <c r="R35" s="54" t="n">
        <f aca="false">(100*R$50)/((dw!X42/1000000)*$D35)</f>
        <v>2.44298406051668</v>
      </c>
      <c r="S35" s="54" t="n">
        <f aca="false">(100*S$50)/((dw!Y42/1000000)*$D35)</f>
        <v>0.549664297319552</v>
      </c>
      <c r="T35" s="54" t="n">
        <f aca="false">(100*T$50)/((dw!Z42/1000000)*$D35)</f>
        <v>1.24805962398769</v>
      </c>
      <c r="U35" s="54" t="inlineStr">
        <f aca="false">(100*U$50)/((dw!AA42/1000000)*$D35)</f>
        <is>
          <t/>
        </is>
      </c>
      <c r="V35" s="54" t="n">
        <f aca="false">(100*V$50)/((dw!AB42/1000000)*$D35)</f>
        <v>2.28163855672831</v>
      </c>
      <c r="W35" s="54" t="n">
        <f aca="false">(100*W$50)/((dw!AC42/1000000)*$D35)</f>
        <v>1.96548837105651</v>
      </c>
      <c r="X35" s="54" t="n">
        <f aca="false">(100*X$50)/((dw!AD42/1000000)*$D35)</f>
        <v>2.61621910573544</v>
      </c>
      <c r="Y35" s="51" t="n">
        <v>9.27611175354943</v>
      </c>
      <c r="Z35" s="28" t="n">
        <v>9.27611175354943</v>
      </c>
    </row>
    <row r="36" customFormat="false" ht="15" hidden="false" customHeight="false" outlineLevel="0" collapsed="false">
      <c r="A36" s="40" t="s">
        <v>74</v>
      </c>
      <c r="B36" s="40" t="n">
        <v>40960</v>
      </c>
      <c r="C36" s="28" t="n">
        <f aca="false">(dw!C43/1000)*365</f>
        <v>1.07</v>
      </c>
      <c r="D36" s="28" t="n">
        <f aca="false">(B$51*C36)/100</f>
        <v>0.343791</v>
      </c>
      <c r="E36" s="54" t="n">
        <f aca="false">(100*E$50)/((dw!K43/1000000)*$D36)</f>
        <v>10.1980751464086</v>
      </c>
      <c r="F36" s="54" t="n">
        <f aca="false">(100*F$50)/((dw!L43/1000000)*$D36)</f>
        <v>130.572780960028</v>
      </c>
      <c r="G36" s="54" t="n">
        <f aca="false">(100*G$50)/((dw!M43/1000000)*$D36)</f>
        <v>5.75100927820588</v>
      </c>
      <c r="H36" s="54" t="n">
        <f aca="false">(100*H$50)/((dw!N43/1000000)*$D36)</f>
        <v>18.7000650151246</v>
      </c>
      <c r="I36" s="54" t="inlineStr">
        <f aca="false">(100*I$50)/((dw!O43/1000000)*$D36)</f>
        <is>
          <t/>
        </is>
      </c>
      <c r="J36" s="54" t="n">
        <f aca="false">(100*J$50)/((dw!P43/1000000)*$D36)</f>
        <v>83.7354909120771</v>
      </c>
      <c r="K36" s="54" t="inlineStr">
        <f aca="false">(100*K$50)/((dw!Q43/1000000)*$D36)</f>
        <is>
          <t/>
        </is>
      </c>
      <c r="L36" s="54" t="n">
        <f aca="false">(100*L$50)/((dw!R43/1000000)*$D36)</f>
        <v>29.8123656072446</v>
      </c>
      <c r="M36" s="54" t="n">
        <f aca="false">(100*M$50)/((dw!S43/1000000)*$D36)</f>
        <v>58.0881456154859</v>
      </c>
      <c r="N36" s="54" t="n">
        <f aca="false">(100*N$50)/((dw!T43/1000000)*$D36)</f>
        <v>48.6146490894353</v>
      </c>
      <c r="O36" s="54" t="n">
        <f aca="false">(100*O$50)/((dw!U43/1000000)*$D36)</f>
        <v>43.1396220179484</v>
      </c>
      <c r="P36" s="54" t="n">
        <f aca="false">(100*P$50)/((dw!V43/1000000)*$D36)</f>
        <v>174.080351859517</v>
      </c>
      <c r="Q36" s="54" t="n">
        <f aca="false">(100*Q$50)/((dw!W43/1000000)*$D36)</f>
        <v>11.2573707394745</v>
      </c>
      <c r="R36" s="54" t="n">
        <f aca="false">(100*R$50)/((dw!X43/1000000)*$D36)</f>
        <v>28.9296188515819</v>
      </c>
      <c r="S36" s="54" t="n">
        <f aca="false">(100*S$50)/((dw!Y43/1000000)*$D36)</f>
        <v>31.5631378959933</v>
      </c>
      <c r="T36" s="54" t="n">
        <f aca="false">(100*T$50)/((dw!Z43/1000000)*$D36)</f>
        <v>4.42301000835497</v>
      </c>
      <c r="U36" s="54" t="inlineStr">
        <f aca="false">(100*U$50)/((dw!AA43/1000000)*$D36)</f>
        <is>
          <t/>
        </is>
      </c>
      <c r="V36" s="54" t="n">
        <f aca="false">(100*V$50)/((dw!AB43/1000000)*$D36)</f>
        <v>28.1093201034802</v>
      </c>
      <c r="W36" s="54" t="n">
        <f aca="false">(100*W$50)/((dw!AC43/1000000)*$D36)</f>
        <v>15.4910640260972</v>
      </c>
      <c r="X36" s="54" t="n">
        <f aca="false">(100*X$50)/((dw!AD43/1000000)*$D36)</f>
        <v>52.5711000937344</v>
      </c>
      <c r="Y36" s="51" t="n">
        <v>2.93150684931507</v>
      </c>
      <c r="Z36" s="41" t="n">
        <v>2.93150684931507</v>
      </c>
    </row>
    <row r="37" customFormat="false" ht="15" hidden="false" customHeight="false" outlineLevel="0" collapsed="false">
      <c r="A37" s="26" t="s">
        <v>75</v>
      </c>
      <c r="B37" s="39" t="n">
        <v>41048</v>
      </c>
      <c r="C37" s="28" t="n">
        <f aca="false">(dw!C44/1000)*365</f>
        <v>1.29397494095473</v>
      </c>
      <c r="D37" s="28" t="n">
        <f aca="false">(B$51*C37)/100</f>
        <v>0.415754148528756</v>
      </c>
      <c r="E37" s="54" t="n">
        <f aca="false">(100*E$50)/((dw!K44/1000000)*$D37)</f>
        <v>13.6817534001479</v>
      </c>
      <c r="F37" s="54" t="n">
        <f aca="false">(100*F$50)/((dw!L44/1000000)*$D37)</f>
        <v>26.8533887015582</v>
      </c>
      <c r="G37" s="54" t="n">
        <f aca="false">(100*G$50)/((dw!M44/1000000)*$D37)</f>
        <v>7.04171878541278</v>
      </c>
      <c r="H37" s="54" t="n">
        <f aca="false">(100*H$50)/((dw!N44/1000000)*$D37)</f>
        <v>17.526765284694</v>
      </c>
      <c r="I37" s="54" t="inlineStr">
        <f aca="false">(100*I$50)/((dw!O44/1000000)*$D37)</f>
        <is>
          <t/>
        </is>
      </c>
      <c r="J37" s="54" t="n">
        <f aca="false">(100*J$50)/((dw!P44/1000000)*$D37)</f>
        <v>7.94345685063715</v>
      </c>
      <c r="K37" s="54" t="inlineStr">
        <f aca="false">(100*K$50)/((dw!Q44/1000000)*$D37)</f>
        <is>
          <t/>
        </is>
      </c>
      <c r="L37" s="54" t="n">
        <f aca="false">(100*L$50)/((dw!R44/1000000)*$D37)</f>
        <v>5.07853268795613</v>
      </c>
      <c r="M37" s="54" t="n">
        <f aca="false">(100*M$50)/((dw!S44/1000000)*$D37)</f>
        <v>6.20717893819195</v>
      </c>
      <c r="N37" s="54" t="n">
        <f aca="false">(100*N$50)/((dw!T44/1000000)*$D37)</f>
        <v>7.76050945796713</v>
      </c>
      <c r="O37" s="54" t="n">
        <f aca="false">(100*O$50)/((dw!U44/1000000)*$D37)</f>
        <v>0.412862739368974</v>
      </c>
      <c r="P37" s="54" t="n">
        <f aca="false">(100*P$50)/((dw!V44/1000000)*$D37)</f>
        <v>0.700670169002328</v>
      </c>
      <c r="Q37" s="54" t="inlineStr">
        <f aca="false">(100*Q$50)/((dw!W44/1000000)*$D37)</f>
        <is>
          <t/>
        </is>
      </c>
      <c r="R37" s="54" t="n">
        <f aca="false">(100*R$50)/((dw!X44/1000000)*$D37)</f>
        <v>4.43315770656905</v>
      </c>
      <c r="S37" s="54" t="n">
        <f aca="false">(100*S$50)/((dw!Y44/1000000)*$D37)</f>
        <v>28.0642726127085</v>
      </c>
      <c r="T37" s="54" t="n">
        <f aca="false">(100*T$50)/((dw!Z44/1000000)*$D37)</f>
        <v>5.43047365308958</v>
      </c>
      <c r="U37" s="54" t="inlineStr">
        <f aca="false">(100*U$50)/((dw!AA44/1000000)*$D37)</f>
        <is>
          <t/>
        </is>
      </c>
      <c r="V37" s="54" t="n">
        <f aca="false">(100*V$50)/((dw!AB44/1000000)*$D37)</f>
        <v>5.86897087746246</v>
      </c>
      <c r="W37" s="54" t="n">
        <f aca="false">(100*W$50)/((dw!AC44/1000000)*$D37)</f>
        <v>14.7803392083666</v>
      </c>
      <c r="X37" s="54" t="n">
        <f aca="false">(100*X$50)/((dw!AD44/1000000)*$D37)</f>
        <v>5.9649005973877</v>
      </c>
      <c r="Y37" s="51" t="n">
        <v>3.54513682453352</v>
      </c>
      <c r="Z37" s="28" t="n">
        <v>3.54513682453352</v>
      </c>
    </row>
    <row r="38" customFormat="false" ht="15" hidden="false" customHeight="false" outlineLevel="0" collapsed="false">
      <c r="A38" s="26" t="s">
        <v>76</v>
      </c>
      <c r="B38" s="39" t="n">
        <v>41113</v>
      </c>
      <c r="C38" s="28" t="n">
        <f aca="false">(dw!C45/1000)*365</f>
        <v>0.939054273745895</v>
      </c>
      <c r="D38" s="28" t="n">
        <f aca="false">(B$51*C38)/100</f>
        <v>0.301718138154556</v>
      </c>
      <c r="E38" s="54" t="n">
        <f aca="false">(100*E$50)/((dw!K45/1000000)*$D38)</f>
        <v>8.69073483360768</v>
      </c>
      <c r="F38" s="54" t="n">
        <f aca="false">(100*F$50)/((dw!L45/1000000)*$D38)</f>
        <v>16.8800635301431</v>
      </c>
      <c r="G38" s="54" t="n">
        <f aca="false">(100*G$50)/((dw!M45/1000000)*$D38)</f>
        <v>6.43013086588834</v>
      </c>
      <c r="H38" s="54" t="n">
        <f aca="false">(100*H$50)/((dw!N45/1000000)*$D38)</f>
        <v>9.60566369171164</v>
      </c>
      <c r="I38" s="54" t="inlineStr">
        <f aca="false">(100*I$50)/((dw!O45/1000000)*$D38)</f>
        <is>
          <t/>
        </is>
      </c>
      <c r="J38" s="54" t="n">
        <f aca="false">(100*J$50)/((dw!P45/1000000)*$D38)</f>
        <v>16.8398271077875</v>
      </c>
      <c r="K38" s="54" t="inlineStr">
        <f aca="false">(100*K$50)/((dw!Q45/1000000)*$D38)</f>
        <is>
          <t/>
        </is>
      </c>
      <c r="L38" s="54" t="n">
        <f aca="false">(100*L$50)/((dw!R45/1000000)*$D38)</f>
        <v>11.808283602829</v>
      </c>
      <c r="M38" s="54" t="n">
        <f aca="false">(100*M$50)/((dw!S45/1000000)*$D38)</f>
        <v>12.0301932591592</v>
      </c>
      <c r="N38" s="54" t="n">
        <f aca="false">(100*N$50)/((dw!T45/1000000)*$D38)</f>
        <v>18.3116958952912</v>
      </c>
      <c r="O38" s="54" t="inlineStr">
        <f aca="false">(100*O$50)/((dw!U45/1000000)*$D38)</f>
        <is>
          <t/>
        </is>
      </c>
      <c r="P38" s="54" t="inlineStr">
        <f aca="false">(100*P$50)/((dw!V45/1000000)*$D38)</f>
        <is>
          <t/>
        </is>
      </c>
      <c r="Q38" s="54" t="inlineStr">
        <f aca="false">(100*Q$50)/((dw!W45/1000000)*$D38)</f>
        <is>
          <t/>
        </is>
      </c>
      <c r="R38" s="54" t="n">
        <f aca="false">(100*R$50)/((dw!X45/1000000)*$D38)</f>
        <v>9.76018142951119</v>
      </c>
      <c r="S38" s="54" t="n">
        <f aca="false">(100*S$50)/((dw!Y45/1000000)*$D38)</f>
        <v>25.6788394103814</v>
      </c>
      <c r="T38" s="54" t="inlineStr">
        <f aca="false">(100*T$50)/((dw!Z45/1000000)*$D38)</f>
        <is>
          <t/>
        </is>
      </c>
      <c r="U38" s="54" t="inlineStr">
        <f aca="false">(100*U$50)/((dw!AA45/1000000)*$D38)</f>
        <is>
          <t/>
        </is>
      </c>
      <c r="V38" s="54" t="n">
        <f aca="false">(100*V$50)/((dw!AB45/1000000)*$D38)</f>
        <v>13.8027279554792</v>
      </c>
      <c r="W38" s="54" t="n">
        <f aca="false">(100*W$50)/((dw!AC45/1000000)*$D38)</f>
        <v>10.1476826897811</v>
      </c>
      <c r="X38" s="54" t="n">
        <f aca="false">(100*X$50)/((dw!AD45/1000000)*$D38)</f>
        <v>15.0520341443659</v>
      </c>
      <c r="Y38" s="51" t="n">
        <v>2.57275143492026</v>
      </c>
      <c r="Z38" s="28" t="n">
        <v>2.57275143492026</v>
      </c>
    </row>
    <row r="39" customFormat="false" ht="15" hidden="false" customHeight="false" outlineLevel="0" collapsed="false">
      <c r="A39" s="40" t="s">
        <v>77</v>
      </c>
      <c r="B39" s="40" t="n">
        <v>41149</v>
      </c>
      <c r="C39" s="28" t="n">
        <f aca="false">(dw!C46/1000)*365</f>
        <v>0.979999999999998</v>
      </c>
      <c r="D39" s="28" t="n">
        <f aca="false">(B$51*C39)/100</f>
        <v>0.314873999999999</v>
      </c>
      <c r="E39" s="54" t="n">
        <f aca="false">(100*E$50)/((dw!K46/1000000)*$D39)</f>
        <v>10.6441247209882</v>
      </c>
      <c r="F39" s="54" t="n">
        <f aca="false">(100*F$50)/((dw!L46/1000000)*$D39)</f>
        <v>175.554217958725</v>
      </c>
      <c r="G39" s="54" t="n">
        <f aca="false">(100*G$50)/((dw!M46/1000000)*$D39)</f>
        <v>4.81678659256283</v>
      </c>
      <c r="H39" s="54" t="n">
        <f aca="false">(100*H$50)/((dw!N46/1000000)*$D39)</f>
        <v>85.960319700239</v>
      </c>
      <c r="I39" s="54" t="inlineStr">
        <f aca="false">(100*I$50)/((dw!O46/1000000)*$D39)</f>
        <is>
          <t/>
        </is>
      </c>
      <c r="J39" s="54" t="n">
        <f aca="false">(100*J$50)/((dw!P46/1000000)*$D39)</f>
        <v>138.697398250521</v>
      </c>
      <c r="K39" s="54" t="inlineStr">
        <f aca="false">(100*K$50)/((dw!Q46/1000000)*$D39)</f>
        <is>
          <t/>
        </is>
      </c>
      <c r="L39" s="54" t="n">
        <f aca="false">(100*L$50)/((dw!R46/1000000)*$D39)</f>
        <v>71.0183160915186</v>
      </c>
      <c r="M39" s="54" t="n">
        <f aca="false">(100*M$50)/((dw!S46/1000000)*$D39)</f>
        <v>100.819763872894</v>
      </c>
      <c r="N39" s="54" t="n">
        <f aca="false">(100*N$50)/((dw!T46/1000000)*$D39)</f>
        <v>141.948904733863</v>
      </c>
      <c r="O39" s="54" t="n">
        <f aca="false">(100*O$50)/((dw!U46/1000000)*$D39)</f>
        <v>234.318282645593</v>
      </c>
      <c r="P39" s="54" t="n">
        <f aca="false">(100*P$50)/((dw!V46/1000000)*$D39)</f>
        <v>92.5152694452585</v>
      </c>
      <c r="Q39" s="54" t="n">
        <f aca="false">(100*Q$50)/((dw!W46/1000000)*$D39)</f>
        <v>4.9294363026845</v>
      </c>
      <c r="R39" s="54" t="n">
        <f aca="false">(100*R$50)/((dw!X46/1000000)*$D39)</f>
        <v>121.798281515523</v>
      </c>
      <c r="S39" s="54" t="n">
        <f aca="false">(100*S$50)/((dw!Y46/1000000)*$D39)</f>
        <v>492.044455548441</v>
      </c>
      <c r="T39" s="54" t="n">
        <f aca="false">(100*T$50)/((dw!Z46/1000000)*$D39)</f>
        <v>35.8744589407316</v>
      </c>
      <c r="U39" s="54" t="inlineStr">
        <f aca="false">(100*U$50)/((dw!AA46/1000000)*$D39)</f>
        <is>
          <t/>
        </is>
      </c>
      <c r="V39" s="54" t="n">
        <f aca="false">(100*V$50)/((dw!AB46/1000000)*$D39)</f>
        <v>75.3686546431085</v>
      </c>
      <c r="W39" s="54" t="n">
        <f aca="false">(100*W$50)/((dw!AC46/1000000)*$D39)</f>
        <v>17.8418459625116</v>
      </c>
      <c r="X39" s="54" t="n">
        <f aca="false">(100*X$50)/((dw!AD46/1000000)*$D39)</f>
        <v>104.829757377921</v>
      </c>
      <c r="Y39" s="51" t="n">
        <v>2.68493150684931</v>
      </c>
      <c r="Z39" s="41" t="n">
        <v>2.68493150684931</v>
      </c>
    </row>
    <row r="40" customFormat="false" ht="15" hidden="false" customHeight="false" outlineLevel="0" collapsed="false">
      <c r="A40" s="40" t="s">
        <v>78</v>
      </c>
      <c r="B40" s="40" t="n">
        <v>41345</v>
      </c>
      <c r="C40" s="28" t="n">
        <f aca="false">(dw!C47/1000)*365</f>
        <v>0.65</v>
      </c>
      <c r="D40" s="28" t="n">
        <f aca="false">(B$51*C40)/100</f>
        <v>0.208845</v>
      </c>
      <c r="E40" s="54" t="n">
        <f aca="false">(100*E$50)/((dw!K47/1000000)*$D40)</f>
        <v>15.6546500887019</v>
      </c>
      <c r="F40" s="54" t="n">
        <f aca="false">(100*F$50)/((dw!L47/1000000)*$D40)</f>
        <v>49.7876024931561</v>
      </c>
      <c r="G40" s="54" t="n">
        <f aca="false">(100*G$50)/((dw!M47/1000000)*$D40)</f>
        <v>4.35781555721874</v>
      </c>
      <c r="H40" s="54" t="n">
        <f aca="false">(100*H$50)/((dw!N47/1000000)*$D40)</f>
        <v>19.1344365486589</v>
      </c>
      <c r="I40" s="54" t="inlineStr">
        <f aca="false">(100*I$50)/((dw!O47/1000000)*$D40)</f>
        <is>
          <t/>
        </is>
      </c>
      <c r="J40" s="54" t="n">
        <f aca="false">(100*J$50)/((dw!P47/1000000)*$D40)</f>
        <v>82.4662383971326</v>
      </c>
      <c r="K40" s="54" t="inlineStr">
        <f aca="false">(100*K$50)/((dw!Q47/1000000)*$D40)</f>
        <is>
          <t/>
        </is>
      </c>
      <c r="L40" s="54" t="n">
        <f aca="false">(100*L$50)/((dw!R47/1000000)*$D40)</f>
        <v>29.4137977353371</v>
      </c>
      <c r="M40" s="54" t="n">
        <f aca="false">(100*M$50)/((dw!S47/1000000)*$D40)</f>
        <v>49.3672084369037</v>
      </c>
      <c r="N40" s="54" t="n">
        <f aca="false">(100*N$50)/((dw!T47/1000000)*$D40)</f>
        <v>67.2476307379416</v>
      </c>
      <c r="O40" s="54" t="n">
        <f aca="false">(100*O$50)/((dw!U47/1000000)*$D40)</f>
        <v>425.87162687789</v>
      </c>
      <c r="P40" s="54" t="n">
        <f aca="false">(100*P$50)/((dw!V47/1000000)*$D40)</f>
        <v>206.643792721033</v>
      </c>
      <c r="Q40" s="54" t="n">
        <f aca="false">(100*Q$50)/((dw!W47/1000000)*$D40)</f>
        <v>30.2647311353695</v>
      </c>
      <c r="R40" s="54" t="n">
        <f aca="false">(100*R$50)/((dw!X47/1000000)*$D40)</f>
        <v>71.5411200382749</v>
      </c>
      <c r="S40" s="54" t="n">
        <f aca="false">(100*S$50)/((dw!Y47/1000000)*$D40)</f>
        <v>28.7868639192462</v>
      </c>
      <c r="T40" s="54" t="n">
        <f aca="false">(100*T$50)/((dw!Z47/1000000)*$D40)</f>
        <v>4.72257035904014</v>
      </c>
      <c r="U40" s="54" t="inlineStr">
        <f aca="false">(100*U$50)/((dw!AA47/1000000)*$D40)</f>
        <is>
          <t/>
        </is>
      </c>
      <c r="V40" s="54" t="n">
        <f aca="false">(100*V$50)/((dw!AB47/1000000)*$D40)</f>
        <v>32.5168957812647</v>
      </c>
      <c r="W40" s="54" t="n">
        <f aca="false">(100*W$50)/((dw!AC47/1000000)*$D40)</f>
        <v>13.2872057932566</v>
      </c>
      <c r="X40" s="54" t="n">
        <f aca="false">(100*X$50)/((dw!AD47/1000000)*$D40)</f>
        <v>54.8157377514247</v>
      </c>
      <c r="Y40" s="51" t="n">
        <v>1.78082191780822</v>
      </c>
      <c r="Z40" s="41" t="n">
        <v>1.78082191780822</v>
      </c>
    </row>
    <row r="41" customFormat="false" ht="15" hidden="false" customHeight="false" outlineLevel="0" collapsed="false">
      <c r="A41" s="26" t="s">
        <v>79</v>
      </c>
      <c r="B41" s="39" t="n">
        <v>41434</v>
      </c>
      <c r="C41" s="28" t="n">
        <f aca="false">(dw!C48/1000)*365</f>
        <v>0.641473347043481</v>
      </c>
      <c r="D41" s="28" t="n">
        <f aca="false">(B$51*C41)/100</f>
        <v>0.20610538640507</v>
      </c>
      <c r="E41" s="54" t="n">
        <f aca="false">(100*E$50)/((dw!K48/1000000)*$D41)</f>
        <v>131.55977457149</v>
      </c>
      <c r="F41" s="54" t="n">
        <f aca="false">(100*F$50)/((dw!L48/1000000)*$D41)</f>
        <v>247.4777272913</v>
      </c>
      <c r="G41" s="54" t="n">
        <f aca="false">(100*G$50)/((dw!M48/1000000)*$D41)</f>
        <v>5.60779510904904</v>
      </c>
      <c r="H41" s="54" t="n">
        <f aca="false">(100*H$50)/((dw!N48/1000000)*$D41)</f>
        <v>82.5850276723737</v>
      </c>
      <c r="I41" s="54" t="inlineStr">
        <f aca="false">(100*I$50)/((dw!O48/1000000)*$D41)</f>
        <is>
          <t/>
        </is>
      </c>
      <c r="J41" s="54" t="n">
        <f aca="false">(100*J$50)/((dw!P48/1000000)*$D41)</f>
        <v>40.227919733969</v>
      </c>
      <c r="K41" s="54" t="inlineStr">
        <f aca="false">(100*K$50)/((dw!Q48/1000000)*$D41)</f>
        <is>
          <t/>
        </is>
      </c>
      <c r="L41" s="54" t="n">
        <f aca="false">(100*L$50)/((dw!R48/1000000)*$D41)</f>
        <v>17.8963976874817</v>
      </c>
      <c r="M41" s="54" t="n">
        <f aca="false">(100*M$50)/((dw!S48/1000000)*$D41)</f>
        <v>65.8435070456567</v>
      </c>
      <c r="N41" s="54" t="n">
        <f aca="false">(100*N$50)/((dw!T48/1000000)*$D41)</f>
        <v>46.0038223266641</v>
      </c>
      <c r="O41" s="54" t="n">
        <f aca="false">(100*O$50)/((dw!U48/1000000)*$D41)</f>
        <v>6.52058992454575</v>
      </c>
      <c r="P41" s="54" t="n">
        <f aca="false">(100*P$50)/((dw!V48/1000000)*$D41)</f>
        <v>4.21801432496757</v>
      </c>
      <c r="Q41" s="54" t="inlineStr">
        <f aca="false">(100*Q$50)/((dw!W48/1000000)*$D41)</f>
        <is>
          <t/>
        </is>
      </c>
      <c r="R41" s="54" t="n">
        <f aca="false">(100*R$50)/((dw!X48/1000000)*$D41)</f>
        <v>74.4284957016253</v>
      </c>
      <c r="S41" s="54" t="n">
        <f aca="false">(100*S$50)/((dw!Y48/1000000)*$D41)</f>
        <v>217.025216479272</v>
      </c>
      <c r="T41" s="54" t="n">
        <f aca="false">(100*T$50)/((dw!Z48/1000000)*$D41)</f>
        <v>62.168212700966</v>
      </c>
      <c r="U41" s="54" t="inlineStr">
        <f aca="false">(100*U$50)/((dw!AA48/1000000)*$D41)</f>
        <is>
          <t/>
        </is>
      </c>
      <c r="V41" s="54" t="n">
        <f aca="false">(100*V$50)/((dw!AB48/1000000)*$D41)</f>
        <v>38.7754996443493</v>
      </c>
      <c r="W41" s="54" t="n">
        <f aca="false">(100*W$50)/((dw!AC48/1000000)*$D41)</f>
        <v>24.9758495675808</v>
      </c>
      <c r="X41" s="54" t="n">
        <f aca="false">(100*X$50)/((dw!AD48/1000000)*$D41)</f>
        <v>33.4020186601405</v>
      </c>
      <c r="Y41" s="51" t="n">
        <v>1.75746122477666</v>
      </c>
      <c r="Z41" s="28" t="n">
        <v>1.75746122477666</v>
      </c>
    </row>
    <row r="42" customFormat="false" ht="15" hidden="false" customHeight="false" outlineLevel="0" collapsed="false">
      <c r="A42" s="40" t="s">
        <v>80</v>
      </c>
      <c r="B42" s="40" t="n">
        <v>41557</v>
      </c>
      <c r="C42" s="28" t="n">
        <f aca="false">(dw!C49/1000)*365</f>
        <v>0.939999999999998</v>
      </c>
      <c r="D42" s="28" t="n">
        <f aca="false">(B$51*C42)/100</f>
        <v>0.302021999999999</v>
      </c>
      <c r="E42" s="54" t="n">
        <f aca="false">(100*E$50)/((dw!K49/1000000)*$D42)</f>
        <v>23.5289923475276</v>
      </c>
      <c r="F42" s="54" t="n">
        <f aca="false">(100*F$50)/((dw!L49/1000000)*$D42)</f>
        <v>386.371847335127</v>
      </c>
      <c r="G42" s="54" t="n">
        <f aca="false">(100*G$50)/((dw!M49/1000000)*$D42)</f>
        <v>8.12526692497283</v>
      </c>
      <c r="H42" s="54" t="inlineStr">
        <f aca="false">(100*H$50)/((dw!N49/1000000)*$D42)</f>
        <is>
          <t/>
        </is>
      </c>
      <c r="I42" s="54" t="inlineStr">
        <f aca="false">(100*I$50)/((dw!O49/1000000)*$D42)</f>
        <is>
          <t/>
        </is>
      </c>
      <c r="J42" s="54" t="n">
        <f aca="false">(100*J$50)/((dw!P49/1000000)*$D42)</f>
        <v>102.953919316007</v>
      </c>
      <c r="K42" s="54" t="inlineStr">
        <f aca="false">(100*K$50)/((dw!Q49/1000000)*$D42)</f>
        <is>
          <t/>
        </is>
      </c>
      <c r="L42" s="54" t="n">
        <f aca="false">(100*L$50)/((dw!R49/1000000)*$D42)</f>
        <v>63.5382848764826</v>
      </c>
      <c r="M42" s="54" t="n">
        <f aca="false">(100*M$50)/((dw!S49/1000000)*$D42)</f>
        <v>116.340391895514</v>
      </c>
      <c r="N42" s="54" t="n">
        <f aca="false">(100*N$50)/((dw!T49/1000000)*$D42)</f>
        <v>87.6913051859049</v>
      </c>
      <c r="O42" s="54" t="n">
        <f aca="false">(100*O$50)/((dw!U49/1000000)*$D42)</f>
        <v>368.527818152387</v>
      </c>
      <c r="P42" s="54" t="n">
        <f aca="false">(100*P$50)/((dw!V49/1000000)*$D42)</f>
        <v>142.891984328374</v>
      </c>
      <c r="Q42" s="54" t="n">
        <f aca="false">(100*Q$50)/((dw!W49/1000000)*$D42)</f>
        <v>3.44054448483779</v>
      </c>
      <c r="R42" s="54" t="n">
        <f aca="false">(100*R$50)/((dw!X49/1000000)*$D42)</f>
        <v>72.3593544850247</v>
      </c>
      <c r="S42" s="54" t="n">
        <f aca="false">(100*S$50)/((dw!Y49/1000000)*$D42)</f>
        <v>870.732064464336</v>
      </c>
      <c r="T42" s="54" t="n">
        <f aca="false">(100*T$50)/((dw!Z49/1000000)*$D42)</f>
        <v>34.7709620042611</v>
      </c>
      <c r="U42" s="54" t="inlineStr">
        <f aca="false">(100*U$50)/((dw!AA49/1000000)*$D42)</f>
        <is>
          <t/>
        </is>
      </c>
      <c r="V42" s="54" t="n">
        <f aca="false">(100*V$50)/((dw!AB49/1000000)*$D42)</f>
        <v>71.4943696450187</v>
      </c>
      <c r="W42" s="54" t="n">
        <f aca="false">(100*W$50)/((dw!AC49/1000000)*$D42)</f>
        <v>34.3051158865859</v>
      </c>
      <c r="X42" s="54" t="n">
        <f aca="false">(100*X$50)/((dw!AD49/1000000)*$D42)</f>
        <v>85.1907705996763</v>
      </c>
      <c r="Y42" s="51" t="n">
        <v>2.57534246575342</v>
      </c>
      <c r="Z42" s="41" t="n">
        <v>2.57534246575342</v>
      </c>
    </row>
    <row r="43" customFormat="false" ht="15" hidden="false" customHeight="false" outlineLevel="0" collapsed="false">
      <c r="A43" s="26" t="s">
        <v>81</v>
      </c>
      <c r="B43" s="39" t="n">
        <v>41601</v>
      </c>
      <c r="C43" s="28" t="n">
        <f aca="false">(dw!C50/1000)*365</f>
        <v>6.14236857790908</v>
      </c>
      <c r="D43" s="28" t="n">
        <f aca="false">(B$51*C43)/100</f>
        <v>1.97354302408219</v>
      </c>
      <c r="E43" s="54" t="n">
        <f aca="false">(100*E$50)/((dw!K50/1000000)*$D43)</f>
        <v>0.850516562194808</v>
      </c>
      <c r="F43" s="54" t="n">
        <f aca="false">(100*F$50)/((dw!L50/1000000)*$D43)</f>
        <v>2.96561619372762</v>
      </c>
      <c r="G43" s="54" t="n">
        <f aca="false">(100*G$50)/((dw!M50/1000000)*$D43)</f>
        <v>0.809713119466359</v>
      </c>
      <c r="H43" s="54" t="n">
        <f aca="false">(100*H$50)/((dw!N50/1000000)*$D43)</f>
        <v>1.51768887178657</v>
      </c>
      <c r="I43" s="54" t="inlineStr">
        <f aca="false">(100*I$50)/((dw!O50/1000000)*$D43)</f>
        <is>
          <t/>
        </is>
      </c>
      <c r="J43" s="54" t="n">
        <f aca="false">(100*J$50)/((dw!P50/1000000)*$D43)</f>
        <v>0.977338398525496</v>
      </c>
      <c r="K43" s="54" t="inlineStr">
        <f aca="false">(100*K$50)/((dw!Q50/1000000)*$D43)</f>
        <is>
          <t/>
        </is>
      </c>
      <c r="L43" s="54" t="n">
        <f aca="false">(100*L$50)/((dw!R50/1000000)*$D43)</f>
        <v>0.678510046995289</v>
      </c>
      <c r="M43" s="54" t="n">
        <f aca="false">(100*M$50)/((dw!S50/1000000)*$D43)</f>
        <v>1.8720261781778</v>
      </c>
      <c r="N43" s="54" t="n">
        <f aca="false">(100*N$50)/((dw!T50/1000000)*$D43)</f>
        <v>0.958242562684424</v>
      </c>
      <c r="O43" s="54" t="n">
        <f aca="false">(100*O$50)/((dw!U50/1000000)*$D43)</f>
        <v>2.83507843068689</v>
      </c>
      <c r="P43" s="54" t="n">
        <f aca="false">(100*P$50)/((dw!V50/1000000)*$D43)</f>
        <v>2.30035117703942</v>
      </c>
      <c r="Q43" s="54" t="inlineStr">
        <f aca="false">(100*Q$50)/((dw!W50/1000000)*$D43)</f>
        <is>
          <t/>
        </is>
      </c>
      <c r="R43" s="54" t="n">
        <f aca="false">(100*R$50)/((dw!X50/1000000)*$D43)</f>
        <v>0.984491164626759</v>
      </c>
      <c r="S43" s="54" t="n">
        <f aca="false">(100*S$50)/((dw!Y50/1000000)*$D43)</f>
        <v>1.58043554567082</v>
      </c>
      <c r="T43" s="54" t="n">
        <f aca="false">(100*T$50)/((dw!Z50/1000000)*$D43)</f>
        <v>1.39541815345543</v>
      </c>
      <c r="U43" s="54" t="n">
        <f aca="false">(100*U$50)/((dw!AA50/1000000)*$D43)</f>
        <v>0.0636774788879874</v>
      </c>
      <c r="V43" s="54" t="n">
        <f aca="false">(100*V$50)/((dw!AB50/1000000)*$D43)</f>
        <v>0.960477111569635</v>
      </c>
      <c r="W43" s="54" t="n">
        <f aca="false">(100*W$50)/((dw!AC50/1000000)*$D43)</f>
        <v>1.41007904966342</v>
      </c>
      <c r="X43" s="54" t="n">
        <f aca="false">(100*X$50)/((dw!AD50/1000000)*$D43)</f>
        <v>0.996384284273437</v>
      </c>
      <c r="Y43" s="51" t="n">
        <v>16.8284070627646</v>
      </c>
      <c r="Z43" s="28" t="n">
        <v>16.8284070627646</v>
      </c>
    </row>
    <row r="44" customFormat="false" ht="15" hidden="false" customHeight="false" outlineLevel="0" collapsed="false">
      <c r="A44" s="26" t="n">
        <v>355</v>
      </c>
      <c r="B44" s="39" t="n">
        <v>41745</v>
      </c>
      <c r="C44" s="28" t="n">
        <f aca="false">(dw!C51/1000)*365</f>
        <v>1.14</v>
      </c>
      <c r="D44" s="28" t="n">
        <f aca="false">(B$51*C44)/100</f>
        <v>0.366282</v>
      </c>
      <c r="E44" s="54" t="n">
        <f aca="false">(100*E$50)/((dw!K51/1000000)*$D44)</f>
        <v>5.89719647343385</v>
      </c>
      <c r="F44" s="54" t="n">
        <f aca="false">(100*F$50)/((dw!L51/1000000)*$D44)</f>
        <v>63.4886518242944</v>
      </c>
      <c r="G44" s="54" t="n">
        <f aca="false">(100*G$50)/((dw!M51/1000000)*$D44)</f>
        <v>2.57843196648803</v>
      </c>
      <c r="H44" s="54" t="n">
        <f aca="false">(100*H$50)/((dw!N51/1000000)*$D44)</f>
        <v>78.3965980486354</v>
      </c>
      <c r="I44" s="54" t="n">
        <f aca="false">(100*I$50)/((dw!O51/1000000)*$D44)</f>
        <v>1.0432021986092</v>
      </c>
      <c r="J44" s="54" t="n">
        <f aca="false">(100*J$50)/((dw!P51/1000000)*$D44)</f>
        <v>11.3487447208913</v>
      </c>
      <c r="K44" s="54" t="n">
        <f aca="false">(100*K$50)/((dw!Q51/1000000)*$D44)</f>
        <v>80.3668721412322</v>
      </c>
      <c r="L44" s="54" t="n">
        <f aca="false">(100*L$50)/((dw!R51/1000000)*$D44)</f>
        <v>3.24064546789395</v>
      </c>
      <c r="M44" s="54" t="n">
        <f aca="false">(100*M$50)/((dw!S51/1000000)*$D44)</f>
        <v>37.2904977975104</v>
      </c>
      <c r="N44" s="54" t="n">
        <f aca="false">(100*N$50)/((dw!T51/1000000)*$D44)</f>
        <v>9.91317678953288</v>
      </c>
      <c r="O44" s="54" t="n">
        <f aca="false">(100*O$50)/((dw!U51/1000000)*$D44)</f>
        <v>2398.51266368235</v>
      </c>
      <c r="P44" s="54" t="inlineStr">
        <f aca="false">(100*P$50)/((dw!V51/1000000)*$D44)</f>
        <is>
          <t/>
        </is>
      </c>
      <c r="Q44" s="54" t="n">
        <f aca="false">(100*Q$50)/((dw!W51/1000000)*$D44)</f>
        <v>10.036678036515</v>
      </c>
      <c r="R44" s="54" t="n">
        <f aca="false">(100*R$50)/((dw!X51/1000000)*$D44)</f>
        <v>17.632727367546</v>
      </c>
      <c r="S44" s="54" t="n">
        <f aca="false">(100*S$50)/((dw!Y51/1000000)*$D44)</f>
        <v>62.1305701936286</v>
      </c>
      <c r="T44" s="54" t="n">
        <f aca="false">(100*T$50)/((dw!Z51/1000000)*$D44)</f>
        <v>5.90310980614195</v>
      </c>
      <c r="U44" s="54" t="n">
        <f aca="false">(100*U$50)/((dw!AA51/1000000)*$D44)</f>
        <v>5.26703055264173</v>
      </c>
      <c r="V44" s="54" t="n">
        <f aca="false">(100*V$50)/((dw!AB51/1000000)*$D44)</f>
        <v>9.4913909711099</v>
      </c>
      <c r="W44" s="54" t="n">
        <f aca="false">(100*W$50)/((dw!AC51/1000000)*$D44)</f>
        <v>9.63815595244922</v>
      </c>
      <c r="X44" s="54" t="n">
        <f aca="false">(100*X$50)/((dw!AD51/1000000)*$D44)</f>
        <v>8.38914575022396</v>
      </c>
      <c r="Y44" s="51" t="n">
        <v>3.12328767123288</v>
      </c>
      <c r="Z44" s="28" t="n">
        <v>3.12328767123288</v>
      </c>
    </row>
    <row r="45" s="55" customFormat="true" ht="15" hidden="false" customHeight="false" outlineLevel="0" collapsed="false">
      <c r="C45" s="56" t="n">
        <f aca="false">AVERAGE(C3:C19)</f>
        <v>38.9717647058824</v>
      </c>
      <c r="D45" s="56" t="n">
        <f aca="false">AVERAGE(D3:D19)</f>
        <v>12.521628</v>
      </c>
      <c r="E45" s="56" t="n">
        <f aca="false">AVERAGE(E3:E19)</f>
        <v>57.211013886942</v>
      </c>
      <c r="F45" s="56" t="n">
        <f aca="false">AVERAGE(F3:F19)</f>
        <v>91.2076816855958</v>
      </c>
      <c r="G45" s="56" t="n">
        <f aca="false">AVERAGE(G3:G19)</f>
        <v>56.6349786173643</v>
      </c>
      <c r="H45" s="56" t="n">
        <f aca="false">AVERAGE(H3:H19)</f>
        <v>78.6156783731047</v>
      </c>
      <c r="I45" s="56" t="e">
        <f aca="false">AVERAGE(I3:I19)</f>
        <v>#DIV/0!</v>
      </c>
      <c r="J45" s="56" t="n">
        <f aca="false">AVERAGE(J3:J19)</f>
        <v>51.4603785923221</v>
      </c>
      <c r="K45" s="56" t="e">
        <f aca="false">AVERAGE(K3:K19)</f>
        <v>#DIV/0!</v>
      </c>
      <c r="L45" s="56" t="n">
        <f aca="false">AVERAGE(L3:L19)</f>
        <v>20.7407666271336</v>
      </c>
      <c r="M45" s="56" t="n">
        <f aca="false">AVERAGE(M3:M19)</f>
        <v>56.697805891893</v>
      </c>
      <c r="N45" s="56" t="n">
        <f aca="false">AVERAGE(N3:N19)</f>
        <v>21.9901016858334</v>
      </c>
      <c r="O45" s="56" t="n">
        <f aca="false">AVERAGE(O3:O19)</f>
        <v>159.370066667058</v>
      </c>
      <c r="P45" s="56" t="n">
        <f aca="false">AVERAGE(P3:P19)</f>
        <v>40.4747546095901</v>
      </c>
      <c r="Q45" s="56" t="e">
        <f aca="false">AVERAGE(Q3:Q19)</f>
        <v>#DIV/0!</v>
      </c>
      <c r="R45" s="56" t="n">
        <f aca="false">AVERAGE(R3:R19)</f>
        <v>39.3431357657126</v>
      </c>
      <c r="S45" s="56" t="n">
        <f aca="false">AVERAGE(S3:S19)</f>
        <v>93.0777816091289</v>
      </c>
      <c r="T45" s="56" t="n">
        <f aca="false">AVERAGE(T3:T19)</f>
        <v>39.5000741539306</v>
      </c>
      <c r="U45" s="56" t="e">
        <f aca="false">AVERAGE(U3:U19)</f>
        <v>#DIV/0!</v>
      </c>
      <c r="V45" s="56" t="n">
        <f aca="false">AVERAGE(V3:V19)</f>
        <v>50.3460472501851</v>
      </c>
      <c r="W45" s="56" t="n">
        <f aca="false">AVERAGE(W3:W19)</f>
        <v>55.8895187969643</v>
      </c>
      <c r="X45" s="56" t="n">
        <f aca="false">AVERAGE(X3:X19)</f>
        <v>39.8351097791193</v>
      </c>
      <c r="Y45" s="57"/>
    </row>
    <row r="46" s="55" customFormat="true" ht="15" hidden="false" customHeight="false" outlineLevel="0" collapsed="false">
      <c r="C46" s="56" t="n">
        <f aca="false">STDEV(C3:C19)</f>
        <v>27.0600679589165</v>
      </c>
      <c r="D46" s="56" t="n">
        <f aca="false">STDEV(D3:D19)</f>
        <v>8.69439983519986</v>
      </c>
      <c r="E46" s="56" t="n">
        <f aca="false">STDEV(E3:E19)</f>
        <v>93.5094164902831</v>
      </c>
      <c r="F46" s="56" t="n">
        <f aca="false">STDEV(F3:F19)</f>
        <v>92.7013029967005</v>
      </c>
      <c r="G46" s="56" t="n">
        <f aca="false">STDEV(G3:G19)</f>
        <v>79.5779160952871</v>
      </c>
      <c r="H46" s="56" t="n">
        <f aca="false">STDEV(H3:H19)</f>
        <v>122.523756860507</v>
      </c>
      <c r="I46" s="56" t="e">
        <f aca="false">STDEV(I3:I19)</f>
        <v>#DIV/0!</v>
      </c>
      <c r="J46" s="56" t="n">
        <f aca="false">STDEV(J3:J19)</f>
        <v>87.9915504647471</v>
      </c>
      <c r="K46" s="56" t="e">
        <f aca="false">STDEV(K3:K19)</f>
        <v>#DIV/0!</v>
      </c>
      <c r="L46" s="56" t="n">
        <f aca="false">STDEV(L3:L19)</f>
        <v>19.8012219980856</v>
      </c>
      <c r="M46" s="56" t="n">
        <f aca="false">STDEV(M3:M19)</f>
        <v>85.9364113114637</v>
      </c>
      <c r="N46" s="56" t="n">
        <f aca="false">STDEV(N3:N19)</f>
        <v>29.6793561574295</v>
      </c>
      <c r="O46" s="56" t="n">
        <f aca="false">STDEV(O3:O19)</f>
        <v>293.716461026841</v>
      </c>
      <c r="P46" s="56" t="n">
        <f aca="false">STDEV(P3:P19)</f>
        <v>89.338634947672</v>
      </c>
      <c r="Q46" s="56" t="e">
        <f aca="false">STDEV(Q3:Q19)</f>
        <v>#DIV/0!</v>
      </c>
      <c r="R46" s="56" t="n">
        <f aca="false">STDEV(R3:R19)</f>
        <v>72.0868451934978</v>
      </c>
      <c r="S46" s="56" t="n">
        <f aca="false">STDEV(S3:S19)</f>
        <v>172.635307283609</v>
      </c>
      <c r="T46" s="56" t="n">
        <f aca="false">STDEV(T3:T19)</f>
        <v>47.6676046422958</v>
      </c>
      <c r="U46" s="56" t="e">
        <f aca="false">STDEV(U3:U19)</f>
        <v>#DIV/0!</v>
      </c>
      <c r="V46" s="56" t="n">
        <f aca="false">STDEV(V3:V19)</f>
        <v>80.0480241725399</v>
      </c>
      <c r="W46" s="56" t="n">
        <f aca="false">STDEV(W3:W19)</f>
        <v>86.7018313250714</v>
      </c>
      <c r="X46" s="56" t="n">
        <f aca="false">STDEV(X3:X19)</f>
        <v>61.5879852760109</v>
      </c>
      <c r="Y46" s="57"/>
    </row>
    <row r="47" s="57" customFormat="true" ht="15" hidden="false" customHeight="false" outlineLevel="0" collapsed="false">
      <c r="C47" s="58" t="n">
        <f aca="false">AVERAGE(C20:C44)</f>
        <v>1.68281680742216</v>
      </c>
      <c r="D47" s="58" t="n">
        <f aca="false">AVERAGE(D20:D44)</f>
        <v>0.54068904022474</v>
      </c>
      <c r="E47" s="58" t="n">
        <f aca="false">AVERAGE(E20:E44)</f>
        <v>101.417267647255</v>
      </c>
      <c r="F47" s="58" t="n">
        <f aca="false">AVERAGE(F20:F44)</f>
        <v>240.507814137751</v>
      </c>
      <c r="G47" s="58" t="n">
        <f aca="false">AVERAGE(G20:G44)</f>
        <v>94.9108855430439</v>
      </c>
      <c r="H47" s="58" t="e">
        <f aca="false">AVERAGE(H20:H44)</f>
        <v>#DIV/0!</v>
      </c>
      <c r="I47" s="58" t="e">
        <f aca="false">AVERAGE(I20:I44)</f>
        <v>#DIV/0!</v>
      </c>
      <c r="J47" s="58" t="n">
        <f aca="false">AVERAGE(J20:J44)</f>
        <v>80.1891803260675</v>
      </c>
      <c r="K47" s="58" t="e">
        <f aca="false">AVERAGE(K20:K44)</f>
        <v>#DIV/0!</v>
      </c>
      <c r="L47" s="58" t="n">
        <f aca="false">AVERAGE(L20:L44)</f>
        <v>36.6126186039979</v>
      </c>
      <c r="M47" s="58" t="n">
        <f aca="false">AVERAGE(M20:M44)</f>
        <v>81.2512749199091</v>
      </c>
      <c r="N47" s="58" t="n">
        <f aca="false">AVERAGE(N20:N44)</f>
        <v>52.2374519852002</v>
      </c>
      <c r="O47" s="58" t="e">
        <f aca="false">AVERAGE(O20:O44)</f>
        <v>#DIV/0!</v>
      </c>
      <c r="P47" s="58" t="e">
        <f aca="false">AVERAGE(P20:P44)</f>
        <v>#DIV/0!</v>
      </c>
      <c r="Q47" s="58" t="e">
        <f aca="false">AVERAGE(Q20:Q44)</f>
        <v>#DIV/0!</v>
      </c>
      <c r="R47" s="58" t="n">
        <f aca="false">AVERAGE(R20:R44)</f>
        <v>68.4764707273128</v>
      </c>
      <c r="S47" s="58" t="n">
        <f aca="false">AVERAGE(S20:S44)</f>
        <v>112.713188383044</v>
      </c>
      <c r="T47" s="58" t="n">
        <f aca="false">AVERAGE(T20:T44)</f>
        <v>328.680026664958</v>
      </c>
      <c r="U47" s="58" t="n">
        <f aca="false">AVERAGE(U20:U44)</f>
        <v>20.8789068700942</v>
      </c>
      <c r="V47" s="58" t="n">
        <f aca="false">AVERAGE(V20:V44)</f>
        <v>57.6161826608236</v>
      </c>
      <c r="W47" s="58" t="n">
        <f aca="false">AVERAGE(W20:W44)</f>
        <v>176.022873567316</v>
      </c>
      <c r="X47" s="58" t="n">
        <f aca="false">AVERAGE(X20:X44)</f>
        <v>56.7223182654992</v>
      </c>
    </row>
    <row r="48" s="57" customFormat="true" ht="15" hidden="false" customHeight="false" outlineLevel="0" collapsed="false">
      <c r="C48" s="58" t="n">
        <f aca="false">STDEV(C20:C44)</f>
        <v>1.30078610236072</v>
      </c>
      <c r="D48" s="58" t="n">
        <f aca="false">STDEV(D20:D44)</f>
        <v>0.4179425746885</v>
      </c>
      <c r="E48" s="58" t="n">
        <f aca="false">STDEV(E20:E44)</f>
        <v>259.797759456298</v>
      </c>
      <c r="F48" s="58" t="n">
        <f aca="false">STDEV(F20:F44)</f>
        <v>540.693093517812</v>
      </c>
      <c r="G48" s="58" t="n">
        <f aca="false">STDEV(G20:G44)</f>
        <v>233.382146934131</v>
      </c>
      <c r="H48" s="58" t="e">
        <f aca="false">STDEV(H20:H44)</f>
        <v>#DIV/0!</v>
      </c>
      <c r="I48" s="58" t="e">
        <f aca="false">STDEV(I20:I44)</f>
        <v>#DIV/0!</v>
      </c>
      <c r="J48" s="58" t="n">
        <f aca="false">STDEV(J20:J44)</f>
        <v>133.942296401344</v>
      </c>
      <c r="K48" s="58" t="e">
        <f aca="false">STDEV(K20:K44)</f>
        <v>#DIV/0!</v>
      </c>
      <c r="L48" s="58" t="n">
        <f aca="false">STDEV(L20:L44)</f>
        <v>61.8602047495061</v>
      </c>
      <c r="M48" s="58" t="n">
        <f aca="false">STDEV(M20:M44)</f>
        <v>145.3207097567</v>
      </c>
      <c r="N48" s="58" t="n">
        <f aca="false">STDEV(N20:N44)</f>
        <v>88.9038643462495</v>
      </c>
      <c r="O48" s="58" t="e">
        <f aca="false">STDEV(O20:O44)</f>
        <v>#DIV/0!</v>
      </c>
      <c r="P48" s="58" t="e">
        <f aca="false">STDEV(P20:P44)</f>
        <v>#DIV/0!</v>
      </c>
      <c r="Q48" s="58" t="e">
        <f aca="false">STDEV(Q20:Q44)</f>
        <v>#DIV/0!</v>
      </c>
      <c r="R48" s="58" t="n">
        <f aca="false">STDEV(R20:R44)</f>
        <v>127.262418595442</v>
      </c>
      <c r="S48" s="58" t="n">
        <f aca="false">STDEV(S20:S44)</f>
        <v>213.881033710694</v>
      </c>
      <c r="T48" s="58" t="n">
        <f aca="false">STDEV(T20:T44)</f>
        <v>1237.87414249659</v>
      </c>
      <c r="U48" s="58" t="n">
        <f aca="false">STDEV(U20:U44)</f>
        <v>39.6934105981387</v>
      </c>
      <c r="V48" s="58" t="n">
        <f aca="false">STDEV(V20:V44)</f>
        <v>104.730706966218</v>
      </c>
      <c r="W48" s="58" t="n">
        <f aca="false">STDEV(W20:W44)</f>
        <v>503.982325538779</v>
      </c>
      <c r="X48" s="58" t="n">
        <f aca="false">STDEV(X20:X44)</f>
        <v>95.1741131490797</v>
      </c>
    </row>
    <row r="49" s="55" customFormat="true" ht="15" hidden="false" customHeight="false" outlineLevel="0" collapsed="false">
      <c r="A49" s="55" t="s">
        <v>94</v>
      </c>
      <c r="E49" s="59" t="n">
        <f aca="false">(Sediments!C17/1000000)*$B$53</f>
        <v>0.00437003177790343</v>
      </c>
      <c r="F49" s="59" t="n">
        <f aca="false">(Sediments!D17/1000000)*$B$53</f>
        <v>0.00124639618175504</v>
      </c>
      <c r="G49" s="59" t="n">
        <f aca="false">(Sediments!E17/1000000)*$B$53</f>
        <v>0.000669712218826826</v>
      </c>
      <c r="H49" s="59" t="n">
        <f aca="false">(Sediments!F17/1000000)*$B$53</f>
        <v>0.000505351021021922</v>
      </c>
      <c r="I49" s="59" t="n">
        <f aca="false">(Sediments!G17/1000000)*$B$53</f>
        <v>1.89182103049884E-005</v>
      </c>
      <c r="J49" s="59" t="n">
        <f aca="false">(Sediments!H17/1000000)*$B$53</f>
        <v>0.000375291535108495</v>
      </c>
      <c r="K49" s="59" t="n">
        <f aca="false">(Sediments!I17/1000000)*$B$53</f>
        <v>1.78955638144571E-006</v>
      </c>
      <c r="L49" s="59" t="n">
        <f aca="false">(Sediments!J17/1000000)*$B$53</f>
        <v>4.05456726494463E-005</v>
      </c>
      <c r="M49" s="59" t="n">
        <f aca="false">(Sediments!K17/1000000)*$B$53</f>
        <v>0.000171950679922289</v>
      </c>
      <c r="N49" s="59" t="n">
        <f aca="false">(Sediments!L17/1000000)*$B$53</f>
        <v>4.61562761272364E-005</v>
      </c>
      <c r="O49" s="59" t="n">
        <f aca="false">(Sediments!M17/1000000)*$B$53</f>
        <v>9.2603925263304E-007</v>
      </c>
      <c r="P49" s="59" t="n">
        <f aca="false">(Sediments!N17/1000000)*$B$53</f>
        <v>1.0666060468308E-007</v>
      </c>
      <c r="Q49" s="59" t="n">
        <f aca="false">(Sediments!O17/1000000)*$B$53</f>
        <v>2.64424620333267E-006</v>
      </c>
      <c r="R49" s="59" t="n">
        <f aca="false">(Sediments!P17/1000000)*$B$53</f>
        <v>0.000685550828909468</v>
      </c>
      <c r="S49" s="59" t="n">
        <f aca="false">(Sediments!Q17/1000000)*$B$53</f>
        <v>0.000205590103376123</v>
      </c>
      <c r="T49" s="59" t="n">
        <f aca="false">(Sediments!R17/1000000)*$B$53</f>
        <v>0.000177746030649571</v>
      </c>
      <c r="U49" s="59" t="n">
        <f aca="false">(Sediments!S17/1000000)*$B$53</f>
        <v>2.48059646200947E-006</v>
      </c>
      <c r="V49" s="59" t="n">
        <f aca="false">(Sediments!T17/1000000)*$B$53</f>
        <v>0.00852118763545894</v>
      </c>
      <c r="W49" s="59" t="n">
        <f aca="false">(Sediments!U17/1000000)*$B$53</f>
        <v>0.0068104094098122</v>
      </c>
      <c r="X49" s="59" t="n">
        <f aca="false">(Sediments!V17/1000000)*$B$53</f>
        <v>0.000636766420046229</v>
      </c>
    </row>
    <row r="50" s="57" customFormat="true" ht="15" hidden="false" customHeight="false" outlineLevel="0" collapsed="false">
      <c r="A50" s="57" t="s">
        <v>95</v>
      </c>
      <c r="E50" s="60" t="n">
        <f aca="false">(Sediments!C19/1000000)*$B$55</f>
        <v>8.98554641993527E-009</v>
      </c>
      <c r="F50" s="60" t="n">
        <f aca="false">(Sediments!D19/1000000)*$B$55</f>
        <v>2.8416606397053E-008</v>
      </c>
      <c r="G50" s="60" t="n">
        <f aca="false">(Sediments!E19/1000000)*$B$55</f>
        <v>1.46381189890412E-008</v>
      </c>
      <c r="H50" s="60" t="n">
        <f aca="false">(Sediments!F19/1000000)*$B$55</f>
        <v>2.53216261108137E-008</v>
      </c>
      <c r="I50" s="60" t="n">
        <f aca="false">(Sediments!G19/1000000)*$B$55</f>
        <v>6.45870730758429E-011</v>
      </c>
      <c r="J50" s="60" t="n">
        <f aca="false">(Sediments!H19/1000000)*$B$55</f>
        <v>2.71594988812323E-007</v>
      </c>
      <c r="K50" s="60" t="n">
        <f aca="false">(Sediments!I19/1000000)*$B$55</f>
        <v>5.60389748603433E-009</v>
      </c>
      <c r="L50" s="60" t="n">
        <f aca="false">(Sediments!J19/1000000)*$B$55</f>
        <v>1.29472455746632E-007</v>
      </c>
      <c r="M50" s="60" t="n">
        <f aca="false">(Sediments!K19/1000000)*$B$55</f>
        <v>1.30594695967663E-007</v>
      </c>
      <c r="N50" s="60" t="n">
        <f aca="false">(Sediments!L19/1000000)*$B$55</f>
        <v>1.44680153438595E-007</v>
      </c>
      <c r="O50" s="60" t="n">
        <f aca="false">(Sediments!M19/1000000)*$B$55</f>
        <v>4.68224761166049E-009</v>
      </c>
      <c r="P50" s="60" t="n">
        <f aca="false">(Sediments!N19/1000000)*$B$55</f>
        <v>3.49567835415675E-009</v>
      </c>
      <c r="Q50" s="60" t="n">
        <f aca="false">(Sediments!O19/1000000)*$B$55</f>
        <v>2.11807361207868E-009</v>
      </c>
      <c r="R50" s="60" t="n">
        <f aca="false">(Sediments!P19/1000000)*$B$55</f>
        <v>2.3366621354665E-007</v>
      </c>
      <c r="S50" s="60" t="n">
        <f aca="false">(Sediments!Q19/1000000)*$B$55</f>
        <v>1.79684701568303E-008</v>
      </c>
      <c r="T50" s="60" t="n">
        <f aca="false">(Sediments!R19/1000000)*$B$55</f>
        <v>5.12528140033808E-008</v>
      </c>
      <c r="U50" s="60" t="n">
        <f aca="false">(Sediments!S19/1000000)*$B$55</f>
        <v>5.70875207218367E-009</v>
      </c>
      <c r="V50" s="60" t="n">
        <f aca="false">(Sediments!T19/1000000)*$B$55</f>
        <v>1.07826492579811E-006</v>
      </c>
      <c r="W50" s="60" t="n">
        <f aca="false">(Sediments!U19/1000000)*$B$55</f>
        <v>7.7426484989919E-008</v>
      </c>
      <c r="X50" s="60" t="n">
        <f aca="false">(Sediments!V19/1000000)*$B$55</f>
        <v>6.90124117417065E-007</v>
      </c>
    </row>
    <row r="51" customFormat="false" ht="15" hidden="false" customHeight="false" outlineLevel="0" collapsed="false">
      <c r="A51" s="0" t="s">
        <v>96</v>
      </c>
      <c r="B51" s="0" t="n">
        <f aca="false">100-67.87</f>
        <v>32.13</v>
      </c>
      <c r="D51" s="0" t="s">
        <v>97</v>
      </c>
      <c r="E51" s="61" t="n">
        <f aca="false">AVERAGE(E3:E19)</f>
        <v>57.211013886942</v>
      </c>
      <c r="F51" s="61" t="n">
        <f aca="false">(100*F49)/F45</f>
        <v>0.00136654737706361</v>
      </c>
      <c r="G51" s="61" t="n">
        <f aca="false">(100*G49)/G45</f>
        <v>0.00118250635062744</v>
      </c>
      <c r="H51" s="61" t="n">
        <f aca="false">(100*H49)/H45</f>
        <v>0.000642812008342102</v>
      </c>
      <c r="I51" s="61" t="e">
        <f aca="false">(100*I49)/I45</f>
        <v>#DIV/0!</v>
      </c>
      <c r="J51" s="61" t="n">
        <f aca="false">(100*J49)/J45</f>
        <v>0.000729282499224537</v>
      </c>
      <c r="K51" s="61" t="e">
        <f aca="false">(100*K49)/K45</f>
        <v>#DIV/0!</v>
      </c>
      <c r="L51" s="61" t="n">
        <f aca="false">(100*L49)/L45</f>
        <v>0.000195487820572665</v>
      </c>
      <c r="M51" s="61" t="n">
        <f aca="false">(100*M49)/M45</f>
        <v>0.000303275721551115</v>
      </c>
      <c r="N51" s="61" t="n">
        <f aca="false">(100*N49)/N45</f>
        <v>0.000209895692101194</v>
      </c>
      <c r="O51" s="61" t="n">
        <f aca="false">(100*O49)/O45</f>
        <v>5.81062223289169E-007</v>
      </c>
      <c r="P51" s="61" t="n">
        <f aca="false">(100*P49)/P45</f>
        <v>2.63523783434645E-007</v>
      </c>
      <c r="Q51" s="61" t="e">
        <f aca="false">(100*Q49)/Q45</f>
        <v>#DIV/0!</v>
      </c>
      <c r="R51" s="61" t="n">
        <f aca="false">(100*R49)/R45</f>
        <v>0.00174249158224679</v>
      </c>
      <c r="S51" s="61" t="n">
        <f aca="false">(100*S49)/S45</f>
        <v>0.000220879891873099</v>
      </c>
      <c r="T51" s="61" t="n">
        <f aca="false">(100*T49)/T45</f>
        <v>0.000449989106240408</v>
      </c>
      <c r="U51" s="61" t="e">
        <f aca="false">(100*U49)/U45</f>
        <v>#DIV/0!</v>
      </c>
      <c r="V51" s="61" t="n">
        <f aca="false">(100*V49)/V45</f>
        <v>0.0169252366389649</v>
      </c>
      <c r="W51" s="61" t="n">
        <f aca="false">(100*W49)/W45</f>
        <v>0.0121854858592594</v>
      </c>
      <c r="X51" s="61" t="n">
        <f aca="false">(100*X49)/X45</f>
        <v>0.00159850549823264</v>
      </c>
    </row>
    <row r="52" customFormat="false" ht="15" hidden="false" customHeight="false" outlineLevel="0" collapsed="false">
      <c r="A52" s="0" t="s">
        <v>98</v>
      </c>
      <c r="B52" s="0" t="n">
        <v>2.65</v>
      </c>
      <c r="D52" s="0" t="s">
        <v>99</v>
      </c>
      <c r="E52" s="61" t="n">
        <f aca="false">AVERAGE(E20:E44)</f>
        <v>101.417267647255</v>
      </c>
      <c r="F52" s="61" t="n">
        <f aca="false">(100*F50)/F47</f>
        <v>1.18152528635836E-008</v>
      </c>
      <c r="G52" s="61" t="n">
        <f aca="false">(100*G50)/G47</f>
        <v>1.54230138147879E-008</v>
      </c>
      <c r="H52" s="61" t="e">
        <f aca="false">(100*H50)/H47</f>
        <v>#DIV/0!</v>
      </c>
      <c r="I52" s="61" t="e">
        <f aca="false">(100*I50)/I47</f>
        <v>#DIV/0!</v>
      </c>
      <c r="J52" s="61" t="n">
        <f aca="false">(100*J50)/J47</f>
        <v>3.3869281081058E-007</v>
      </c>
      <c r="K52" s="61" t="e">
        <f aca="false">(100*K50)/K47</f>
        <v>#DIV/0!</v>
      </c>
      <c r="L52" s="61" t="n">
        <f aca="false">(100*L50)/L47</f>
        <v>3.53627958565341E-007</v>
      </c>
      <c r="M52" s="61" t="n">
        <f aca="false">(100*M50)/M47</f>
        <v>1.60729411441719E-007</v>
      </c>
      <c r="N52" s="61" t="n">
        <f aca="false">(100*N50)/N47</f>
        <v>2.76966329597366E-007</v>
      </c>
      <c r="O52" s="61" t="e">
        <f aca="false">(100*O50)/O47</f>
        <v>#DIV/0!</v>
      </c>
      <c r="P52" s="61" t="e">
        <f aca="false">(100*P50)/P47</f>
        <v>#DIV/0!</v>
      </c>
      <c r="Q52" s="61" t="e">
        <f aca="false">(100*Q50)/Q47</f>
        <v>#DIV/0!</v>
      </c>
      <c r="R52" s="61" t="n">
        <f aca="false">(100*R50)/R47</f>
        <v>3.41235772032055E-007</v>
      </c>
      <c r="S52" s="61" t="n">
        <f aca="false">(100*S50)/S47</f>
        <v>1.5941763705385E-008</v>
      </c>
      <c r="T52" s="61" t="n">
        <f aca="false">(100*T50)/T47</f>
        <v>1.55935286130501E-008</v>
      </c>
      <c r="U52" s="61" t="n">
        <f aca="false">(100*U50)/U47</f>
        <v>2.73421980743665E-008</v>
      </c>
      <c r="V52" s="61" t="n">
        <f aca="false">(100*V50)/V47</f>
        <v>1.87146193309207E-006</v>
      </c>
      <c r="W52" s="61" t="n">
        <f aca="false">(100*W50)/W47</f>
        <v>4.39866043661131E-008</v>
      </c>
      <c r="X52" s="61" t="n">
        <f aca="false">(100*X50)/X47</f>
        <v>1.21667121253192E-006</v>
      </c>
    </row>
    <row r="53" customFormat="false" ht="15" hidden="false" customHeight="false" outlineLevel="0" collapsed="false">
      <c r="A53" s="55" t="s">
        <v>100</v>
      </c>
      <c r="B53" s="62" t="n">
        <f aca="false">D45</f>
        <v>12.521628</v>
      </c>
    </row>
    <row r="54" customFormat="false" ht="15" hidden="false" customHeight="false" outlineLevel="0" collapsed="false">
      <c r="A54" s="55" t="s">
        <v>101</v>
      </c>
      <c r="B54" s="63" t="n">
        <f aca="false">B53/B52</f>
        <v>4.72514264150944</v>
      </c>
    </row>
    <row r="55" customFormat="false" ht="15" hidden="false" customHeight="false" outlineLevel="0" collapsed="false">
      <c r="A55" s="57" t="s">
        <v>102</v>
      </c>
      <c r="B55" s="64" t="n">
        <f aca="false">D47</f>
        <v>0.54068904022474</v>
      </c>
    </row>
    <row r="56" customFormat="false" ht="15" hidden="false" customHeight="false" outlineLevel="0" collapsed="false">
      <c r="A56" s="57" t="s">
        <v>103</v>
      </c>
      <c r="B56" s="65" t="n">
        <f aca="false">B55/B52</f>
        <v>0.204033600084808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27" activeCellId="1" sqref="H2:AA59 A27"/>
    </sheetView>
  </sheetViews>
  <sheetFormatPr defaultRowHeight="15"/>
  <cols>
    <col collapsed="false" hidden="false" max="5" min="1" style="0" width="9.1417004048583"/>
    <col collapsed="false" hidden="false" max="6" min="6" style="0" width="9.57085020242915"/>
    <col collapsed="false" hidden="false" max="1025" min="7" style="0" width="9.1417004048583"/>
  </cols>
  <sheetData>
    <row r="1" customFormat="false" ht="15" hidden="false" customHeight="false" outlineLevel="0" collapsed="false">
      <c r="A1" s="1" t="s">
        <v>0</v>
      </c>
      <c r="E1" s="0" t="s">
        <v>91</v>
      </c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="55" customFormat="true" ht="15" hidden="false" customHeight="false" outlineLevel="0" collapsed="false">
      <c r="A3" s="47" t="s">
        <v>55</v>
      </c>
      <c r="B3" s="48" t="n">
        <v>39296</v>
      </c>
      <c r="C3" s="49" t="n">
        <f aca="false">(dw!C10/1000)*365</f>
        <v>13.33</v>
      </c>
      <c r="D3" s="49" t="n">
        <f aca="false">(B$51*C3)/100</f>
        <v>4.282929</v>
      </c>
      <c r="E3" s="50" t="n">
        <f aca="false">(dw!K10/1000000)*$D3</f>
        <v>0.00112222839096497</v>
      </c>
      <c r="F3" s="50" t="n">
        <f aca="false">(dw!L10/1000000)*$D3</f>
        <v>0.000529709087615355</v>
      </c>
      <c r="G3" s="50" t="n">
        <f aca="false">(dw!M10/1000000)*$D3</f>
        <v>0.00020994357523761</v>
      </c>
      <c r="H3" s="50" t="n">
        <f aca="false">(dw!N10/1000000)*$D3</f>
        <v>0.000102676029461661</v>
      </c>
      <c r="I3" s="50" t="n">
        <f aca="false">(dw!O10/1000000)*$D3</f>
        <v>0</v>
      </c>
      <c r="J3" s="50" t="n">
        <f aca="false">(dw!P10/1000000)*$D3</f>
        <v>9.99205239327145E-005</v>
      </c>
      <c r="K3" s="50" t="n">
        <f aca="false">(dw!Q10/1000000)*$D3</f>
        <v>0</v>
      </c>
      <c r="L3" s="50" t="n">
        <f aca="false">(dw!R10/1000000)*$D3</f>
        <v>4.85187645706494E-005</v>
      </c>
      <c r="M3" s="50" t="n">
        <f aca="false">(dw!S10/1000000)*$D3</f>
        <v>5.35341264926452E-005</v>
      </c>
      <c r="N3" s="50" t="n">
        <f aca="false">(dw!T10/1000000)*$D3</f>
        <v>4.02934425914248E-005</v>
      </c>
      <c r="O3" s="50" t="n">
        <f aca="false">(dw!U10/1000000)*$D3</f>
        <v>1.216351836E-007</v>
      </c>
      <c r="P3" s="50" t="n">
        <f aca="false">(dw!V10/1000000)*$D3</f>
        <v>4.11161184E-008</v>
      </c>
      <c r="Q3" s="50" t="n">
        <f aca="false">(dw!W10/1000000)*$D3</f>
        <v>0</v>
      </c>
      <c r="R3" s="50" t="n">
        <f aca="false">(dw!X10/1000000)*$D3</f>
        <v>0.000224733509462524</v>
      </c>
      <c r="S3" s="50" t="n">
        <f aca="false">(dw!Y10/1000000)*$D3</f>
        <v>3.06802713356774E-005</v>
      </c>
      <c r="T3" s="50" t="n">
        <f aca="false">(dw!Z10/1000000)*$D3</f>
        <v>9.93883800223549E-005</v>
      </c>
      <c r="U3" s="50" t="n">
        <f aca="false">(dw!AA10/1000000)*$D3</f>
        <v>0</v>
      </c>
      <c r="V3" s="50" t="n">
        <f aca="false">(dw!AB10/1000000)*$D3</f>
        <v>0.00256178885298959</v>
      </c>
      <c r="W3" s="50" t="n">
        <f aca="false">(dw!AC10/1000000)*$D3</f>
        <v>0.0019645570832796</v>
      </c>
      <c r="X3" s="50" t="n">
        <f aca="false">(dw!AD10/1000000)*$D3</f>
        <v>0.000242429608889434</v>
      </c>
      <c r="Z3" s="9" t="n">
        <v>49.013698630137</v>
      </c>
    </row>
    <row r="4" s="55" customFormat="true" ht="15" hidden="false" customHeight="false" outlineLevel="0" collapsed="false">
      <c r="A4" s="47" t="s">
        <v>56</v>
      </c>
      <c r="B4" s="48" t="n">
        <v>39662</v>
      </c>
      <c r="C4" s="49" t="n">
        <f aca="false">(dw!C11/1000)*365</f>
        <v>20.78</v>
      </c>
      <c r="D4" s="49" t="n">
        <f aca="false">(B$51*C4)/100</f>
        <v>6.676614</v>
      </c>
      <c r="E4" s="50" t="n">
        <f aca="false">(dw!K11/1000000)*$D4</f>
        <v>0.00505565778154649</v>
      </c>
      <c r="F4" s="50" t="n">
        <f aca="false">(dw!L11/1000000)*$D4</f>
        <v>0.00087772297765149</v>
      </c>
      <c r="G4" s="50" t="n">
        <f aca="false">(dw!M11/1000000)*$D4</f>
        <v>0.00047594242899</v>
      </c>
      <c r="H4" s="50" t="n">
        <f aca="false">(dw!N11/1000000)*$D4</f>
        <v>0.000858756593394854</v>
      </c>
      <c r="I4" s="50" t="n">
        <f aca="false">(dw!O11/1000000)*$D4</f>
        <v>0</v>
      </c>
      <c r="J4" s="50" t="n">
        <f aca="false">(dw!P11/1000000)*$D4</f>
        <v>0.000543248546550583</v>
      </c>
      <c r="K4" s="50" t="n">
        <f aca="false">(dw!Q11/1000000)*$D4</f>
        <v>0</v>
      </c>
      <c r="L4" s="50" t="n">
        <f aca="false">(dw!R11/1000000)*$D4</f>
        <v>0.000135681334037435</v>
      </c>
      <c r="M4" s="50" t="n">
        <f aca="false">(dw!S11/1000000)*$D4</f>
        <v>0.000238523547708335</v>
      </c>
      <c r="N4" s="50" t="n">
        <f aca="false">(dw!T11/1000000)*$D4</f>
        <v>0.00018561151114021</v>
      </c>
      <c r="O4" s="50" t="n">
        <f aca="false">(dw!U11/1000000)*$D4</f>
        <v>1.161730836E-007</v>
      </c>
      <c r="P4" s="50" t="n">
        <f aca="false">(dw!V11/1000000)*$D4</f>
        <v>2.7721301328E-007</v>
      </c>
      <c r="Q4" s="50" t="n">
        <f aca="false">(dw!W11/1000000)*$D4</f>
        <v>0</v>
      </c>
      <c r="R4" s="50" t="n">
        <f aca="false">(dw!X11/1000000)*$D4</f>
        <v>0.0013336588116138</v>
      </c>
      <c r="S4" s="50" t="n">
        <f aca="false">(dw!Y11/1000000)*$D4</f>
        <v>0.00032117745517461</v>
      </c>
      <c r="T4" s="50" t="n">
        <f aca="false">(dw!Z11/1000000)*$D4</f>
        <v>0.000266039061228684</v>
      </c>
      <c r="U4" s="50" t="n">
        <f aca="false">(dw!AA11/1000000)*$D4</f>
        <v>0</v>
      </c>
      <c r="V4" s="50" t="n">
        <f aca="false">(dw!AB11/1000000)*$D4</f>
        <v>0.0102924134351334</v>
      </c>
      <c r="W4" s="50" t="n">
        <f aca="false">(dw!AC11/1000000)*$D4</f>
        <v>0.00726807978158284</v>
      </c>
      <c r="X4" s="50" t="n">
        <f aca="false">(dw!AD11/1000000)*$D4</f>
        <v>0.00110345832553344</v>
      </c>
      <c r="Z4" s="9" t="n">
        <v>56</v>
      </c>
    </row>
    <row r="5" customFormat="false" ht="15" hidden="false" customHeight="false" outlineLevel="0" collapsed="false">
      <c r="A5" s="47" t="s">
        <v>57</v>
      </c>
      <c r="B5" s="48" t="n">
        <v>39775</v>
      </c>
      <c r="C5" s="49" t="n">
        <f aca="false">(dw!C12/1000)*365</f>
        <v>36.25</v>
      </c>
      <c r="D5" s="49" t="n">
        <f aca="false">(B$51*C5)/100</f>
        <v>11.647125</v>
      </c>
      <c r="E5" s="50" t="n">
        <f aca="false">(dw!K12/1000000)*$D5</f>
        <v>0.0181333181288346</v>
      </c>
      <c r="F5" s="50" t="n">
        <f aca="false">(dw!L12/1000000)*$D5</f>
        <v>0.00175449200230507</v>
      </c>
      <c r="G5" s="50" t="n">
        <f aca="false">(dw!M12/1000000)*$D5</f>
        <v>0.00356419489348524</v>
      </c>
      <c r="H5" s="50" t="n">
        <f aca="false">(dw!N12/1000000)*$D5</f>
        <v>0.00175005243459425</v>
      </c>
      <c r="I5" s="50" t="n">
        <f aca="false">(dw!O12/1000000)*$D5</f>
        <v>0</v>
      </c>
      <c r="J5" s="50" t="n">
        <f aca="false">(dw!P12/1000000)*$D5</f>
        <v>0.0021739467866663</v>
      </c>
      <c r="K5" s="50" t="n">
        <f aca="false">(dw!Q12/1000000)*$D5</f>
        <v>0</v>
      </c>
      <c r="L5" s="50" t="n">
        <f aca="false">(dw!R12/1000000)*$D5</f>
        <v>0.000606200418881041</v>
      </c>
      <c r="M5" s="50" t="n">
        <f aca="false">(dw!S12/1000000)*$D5</f>
        <v>0.000781760264242135</v>
      </c>
      <c r="N5" s="50" t="n">
        <f aca="false">(dw!T12/1000000)*$D5</f>
        <v>0.000596205850811201</v>
      </c>
      <c r="O5" s="50" t="n">
        <f aca="false">(dw!U12/1000000)*$D5</f>
        <v>0</v>
      </c>
      <c r="P5" s="50" t="n">
        <f aca="false">(dw!V12/1000000)*$D5</f>
        <v>0</v>
      </c>
      <c r="Q5" s="50" t="n">
        <f aca="false">(dw!W12/1000000)*$D5</f>
        <v>0</v>
      </c>
      <c r="R5" s="50" t="n">
        <f aca="false">(dw!X12/1000000)*$D5</f>
        <v>0.00568009895592219</v>
      </c>
      <c r="S5" s="50" t="n">
        <f aca="false">(dw!Y12/1000000)*$D5</f>
        <v>0.000651018490756497</v>
      </c>
      <c r="T5" s="50" t="n">
        <f aca="false">(dw!Z12/1000000)*$D5</f>
        <v>0.000831695837989792</v>
      </c>
      <c r="U5" s="50" t="n">
        <f aca="false">(dw!AA12/1000000)*$D5</f>
        <v>0</v>
      </c>
      <c r="V5" s="54" t="n">
        <f aca="false">SUM(R5:T5,L5:N5,J5,E5:H5)</f>
        <v>0.0365229840644884</v>
      </c>
      <c r="W5" s="50" t="n">
        <f aca="false">(dw!AC12/1000000)*$D5</f>
        <v>0.0252020574592192</v>
      </c>
      <c r="X5" s="50" t="n">
        <f aca="false">(dw!AD12/1000000)*$D5</f>
        <v>0.00415811332060068</v>
      </c>
      <c r="Z5" s="9" t="n">
        <v>36.958904109589</v>
      </c>
    </row>
    <row r="6" customFormat="false" ht="15" hidden="false" customHeight="false" outlineLevel="0" collapsed="false">
      <c r="A6" s="47" t="s">
        <v>58</v>
      </c>
      <c r="B6" s="48" t="n">
        <v>40026</v>
      </c>
      <c r="C6" s="49" t="n">
        <f aca="false">(dw!C13/1000)*365</f>
        <v>26.56</v>
      </c>
      <c r="D6" s="49" t="n">
        <f aca="false">(B$51*C6)/100</f>
        <v>8.53372799999999</v>
      </c>
      <c r="E6" s="50" t="n">
        <f aca="false">(dw!K13/1000000)*$D6</f>
        <v>0.00751053895221713</v>
      </c>
      <c r="F6" s="50" t="n">
        <f aca="false">(dw!L13/1000000)*$D6</f>
        <v>0.00298823613245514</v>
      </c>
      <c r="G6" s="50" t="n">
        <f aca="false">(dw!M13/1000000)*$D6</f>
        <v>0.00154042509453315</v>
      </c>
      <c r="H6" s="50" t="n">
        <f aca="false">(dw!N13/1000000)*$D6</f>
        <v>0.00110199721495205</v>
      </c>
      <c r="I6" s="50" t="n">
        <f aca="false">(dw!O13/1000000)*$D6</f>
        <v>0</v>
      </c>
      <c r="J6" s="50" t="n">
        <f aca="false">(dw!P13/1000000)*$D6</f>
        <v>0.00103177355091368</v>
      </c>
      <c r="K6" s="50" t="n">
        <f aca="false">(dw!Q13/1000000)*$D6</f>
        <v>0</v>
      </c>
      <c r="L6" s="50" t="n">
        <f aca="false">(dw!R13/1000000)*$D6</f>
        <v>0.000253132168121965</v>
      </c>
      <c r="M6" s="50" t="n">
        <f aca="false">(dw!S13/1000000)*$D6</f>
        <v>0.000467425659959169</v>
      </c>
      <c r="N6" s="50" t="n">
        <f aca="false">(dw!T13/1000000)*$D6</f>
        <v>0.000390415069450041</v>
      </c>
      <c r="O6" s="50" t="n">
        <f aca="false">(dw!U13/1000000)*$D6</f>
        <v>0</v>
      </c>
      <c r="P6" s="50" t="n">
        <f aca="false">(dw!V13/1000000)*$D6</f>
        <v>0</v>
      </c>
      <c r="Q6" s="50" t="n">
        <f aca="false">(dw!W13/1000000)*$D6</f>
        <v>0</v>
      </c>
      <c r="R6" s="50" t="n">
        <f aca="false">(dw!X13/1000000)*$D6</f>
        <v>0.00229089727640555</v>
      </c>
      <c r="S6" s="50" t="n">
        <f aca="false">(dw!Y13/1000000)*$D6</f>
        <v>0.00076803552</v>
      </c>
      <c r="T6" s="50" t="n">
        <f aca="false">(dw!Z13/1000000)*$D6</f>
        <v>0.000477178561911423</v>
      </c>
      <c r="U6" s="50" t="n">
        <f aca="false">(dw!AA13/1000000)*$D6</f>
        <v>0</v>
      </c>
      <c r="V6" s="54" t="n">
        <f aca="false">SUM(R6:T6,L6:N6,J6,E6:H6)</f>
        <v>0.0188200552009193</v>
      </c>
      <c r="W6" s="50" t="n">
        <f aca="false">(dw!AC13/1000000)*$D6</f>
        <v>0.0131411973941575</v>
      </c>
      <c r="X6" s="50" t="n">
        <f aca="false">(dw!AD13/1000000)*$D6</f>
        <v>0.00214274644844485</v>
      </c>
      <c r="Z6" s="9" t="n">
        <v>21.4794520547945</v>
      </c>
    </row>
    <row r="7" customFormat="false" ht="15" hidden="false" customHeight="false" outlineLevel="0" collapsed="false">
      <c r="A7" s="47" t="s">
        <v>59</v>
      </c>
      <c r="B7" s="48" t="n">
        <v>40238</v>
      </c>
      <c r="C7" s="49" t="n">
        <f aca="false">(dw!C14/1000)*365</f>
        <v>61.8200000000001</v>
      </c>
      <c r="D7" s="49" t="n">
        <f aca="false">(B$51*C7)/100</f>
        <v>19.862766</v>
      </c>
      <c r="E7" s="50" t="n">
        <f aca="false">(dw!K14/1000000)*$D7</f>
        <v>0.357024960110526</v>
      </c>
      <c r="F7" s="50" t="n">
        <f aca="false">(dw!L14/1000000)*$D7</f>
        <v>0.00275980294165436</v>
      </c>
      <c r="G7" s="50" t="n">
        <f aca="false">(dw!M14/1000000)*$D7</f>
        <v>0.0198414554369863</v>
      </c>
      <c r="H7" s="50" t="n">
        <f aca="false">(dw!N14/1000000)*$D7</f>
        <v>0.0186027399960315</v>
      </c>
      <c r="I7" s="50" t="n">
        <f aca="false">(dw!O14/1000000)*$D7</f>
        <v>0</v>
      </c>
      <c r="J7" s="50" t="n">
        <f aca="false">(dw!P14/1000000)*$D7</f>
        <v>0.0119249090130209</v>
      </c>
      <c r="K7" s="50" t="n">
        <f aca="false">(dw!Q14/1000000)*$D7</f>
        <v>0.00174877800350715</v>
      </c>
      <c r="L7" s="50" t="n">
        <f aca="false">(dw!R14/1000000)*$D7</f>
        <v>0.000980855036397623</v>
      </c>
      <c r="M7" s="50" t="n">
        <f aca="false">(dw!S14/1000000)*$D7</f>
        <v>0.00344870823158147</v>
      </c>
      <c r="N7" s="50" t="n">
        <f aca="false">(dw!T14/1000000)*$D7</f>
        <v>0</v>
      </c>
      <c r="O7" s="50" t="n">
        <f aca="false">(dw!U14/1000000)*$D7</f>
        <v>8.75947980600002E-006</v>
      </c>
      <c r="P7" s="50" t="n">
        <f aca="false">(dw!V14/1000000)*$D7</f>
        <v>0</v>
      </c>
      <c r="Q7" s="50" t="n">
        <f aca="false">(dw!W14/1000000)*$D7</f>
        <v>0.000159977359111878</v>
      </c>
      <c r="R7" s="50" t="n">
        <f aca="false">(dw!X14/1000000)*$D7</f>
        <v>0.073983524283641</v>
      </c>
      <c r="S7" s="50" t="n">
        <f aca="false">(dw!Y14/1000000)*$D7</f>
        <v>0.016735492669896</v>
      </c>
      <c r="T7" s="50" t="n">
        <f aca="false">(dw!Z14/1000000)*$D7</f>
        <v>0.0143795677600749</v>
      </c>
      <c r="U7" s="50" t="n">
        <f aca="false">(dw!AA14/1000000)*$D7</f>
        <v>0</v>
      </c>
      <c r="V7" s="54" t="n">
        <f aca="false">SUM(R7:T7,L7:N7,J7,E7:H7)</f>
        <v>0.51968201547981</v>
      </c>
      <c r="W7" s="50" t="n">
        <f aca="false">(dw!AC14/1000000)*$D7</f>
        <v>0.398228958485198</v>
      </c>
      <c r="X7" s="50" t="n">
        <f aca="false">(dw!AD14/1000000)*$D7</f>
        <v>0.018271987123425</v>
      </c>
      <c r="Z7" s="9" t="n">
        <v>37.2602739726027</v>
      </c>
    </row>
    <row r="8" customFormat="false" ht="15" hidden="false" customHeight="false" outlineLevel="0" collapsed="false">
      <c r="A8" s="47" t="s">
        <v>60</v>
      </c>
      <c r="B8" s="48" t="n">
        <v>40309</v>
      </c>
      <c r="C8" s="49" t="n">
        <f aca="false">(dw!C15/1000)*365</f>
        <v>13.6</v>
      </c>
      <c r="D8" s="49" t="n">
        <f aca="false">(B$51*C8)/100</f>
        <v>4.36967999999999</v>
      </c>
      <c r="E8" s="50" t="n">
        <f aca="false">(dw!K15/1000000)*$D8</f>
        <v>0.0176733183650593</v>
      </c>
      <c r="F8" s="50" t="n">
        <f aca="false">(dw!L15/1000000)*$D8</f>
        <v>0.0174179188029916</v>
      </c>
      <c r="G8" s="50" t="n">
        <f aca="false">(dw!M15/1000000)*$D8</f>
        <v>0.0015978339683712</v>
      </c>
      <c r="H8" s="50" t="n">
        <f aca="false">(dw!N15/1000000)*$D8</f>
        <v>0.00325559413027296</v>
      </c>
      <c r="I8" s="50" t="n">
        <f aca="false">(dw!O15/1000000)*$D8</f>
        <v>0</v>
      </c>
      <c r="J8" s="50" t="n">
        <f aca="false">(dw!P15/1000000)*$D8</f>
        <v>0.002827747085688</v>
      </c>
      <c r="K8" s="50" t="n">
        <f aca="false">(dw!Q15/1000000)*$D8</f>
        <v>0.000792388157903999</v>
      </c>
      <c r="L8" s="50" t="n">
        <f aca="false">(dw!R15/1000000)*$D8</f>
        <v>0.000586393944333119</v>
      </c>
      <c r="M8" s="50" t="n">
        <f aca="false">(dw!S15/1000000)*$D8</f>
        <v>0.00221419274860224</v>
      </c>
      <c r="N8" s="50" t="n">
        <f aca="false">(dw!T15/1000000)*$D8</f>
        <v>0</v>
      </c>
      <c r="O8" s="50" t="n">
        <f aca="false">(dw!U15/1000000)*$D8</f>
        <v>3.78064713599999E-006</v>
      </c>
      <c r="P8" s="50" t="n">
        <f aca="false">(dw!V15/1000000)*$D8</f>
        <v>1.08368064E-006</v>
      </c>
      <c r="Q8" s="50" t="n">
        <f aca="false">(dw!W15/1000000)*$D8</f>
        <v>0</v>
      </c>
      <c r="R8" s="50" t="n">
        <f aca="false">(dw!X15/1000000)*$D8</f>
        <v>0.00548806320530495</v>
      </c>
      <c r="S8" s="50" t="n">
        <f aca="false">(dw!Y15/1000000)*$D8</f>
        <v>0.000436967999999999</v>
      </c>
      <c r="T8" s="50" t="n">
        <f aca="false">(dw!Z15/1000000)*$D8</f>
        <v>0.00316774893258432</v>
      </c>
      <c r="U8" s="50" t="n">
        <f aca="false">(dw!AA15/1000000)*$D8</f>
        <v>0</v>
      </c>
      <c r="V8" s="54" t="n">
        <f aca="false">SUM(R8:T8,L8:N8,J8,E8:H8)</f>
        <v>0.0546657791832076</v>
      </c>
      <c r="W8" s="50" t="n">
        <f aca="false">(dw!AC15/1000000)*$D8</f>
        <v>0.039944665266695</v>
      </c>
      <c r="X8" s="50" t="n">
        <f aca="false">(dw!AD15/1000000)*$D8</f>
        <v>0.00642558626430335</v>
      </c>
      <c r="Z8" s="9" t="n">
        <v>67.3150684931507</v>
      </c>
    </row>
    <row r="9" customFormat="false" ht="15" hidden="false" customHeight="false" outlineLevel="0" collapsed="false">
      <c r="A9" s="47" t="s">
        <v>61</v>
      </c>
      <c r="B9" s="48" t="n">
        <v>40392</v>
      </c>
      <c r="C9" s="49" t="n">
        <f aca="false">(dw!C16/1000)*365</f>
        <v>17.76</v>
      </c>
      <c r="D9" s="49" t="n">
        <f aca="false">(B$51*C9)/100</f>
        <v>5.70628800000001</v>
      </c>
      <c r="E9" s="50" t="n">
        <f aca="false">(dw!K16/1000000)*$D9</f>
        <v>0.00904025695134241</v>
      </c>
      <c r="F9" s="50" t="n">
        <f aca="false">(dw!L16/1000000)*$D9</f>
        <v>0.00499009179312001</v>
      </c>
      <c r="G9" s="50" t="n">
        <f aca="false">(dw!M16/1000000)*$D9</f>
        <v>0.000848182648320001</v>
      </c>
      <c r="H9" s="50" t="n">
        <f aca="false">(dw!N16/1000000)*$D9</f>
        <v>0.0010336940712</v>
      </c>
      <c r="I9" s="50" t="n">
        <f aca="false">(dw!O16/1000000)*$D9</f>
        <v>0.0001149817032</v>
      </c>
      <c r="J9" s="50" t="n">
        <f aca="false">(dw!P16/1000000)*$D9</f>
        <v>0.00115044472368</v>
      </c>
      <c r="K9" s="50" t="n">
        <f aca="false">(dw!Q16/1000000)*$D9</f>
        <v>6.39104256000001E-005</v>
      </c>
      <c r="L9" s="50" t="n">
        <f aca="false">(dw!R16/1000000)*$D9</f>
        <v>0.00019880707392</v>
      </c>
      <c r="M9" s="50" t="n">
        <f aca="false">(dw!S16/1000000)*$D9</f>
        <v>0.000311500555632</v>
      </c>
      <c r="N9" s="50" t="n">
        <f aca="false">(dw!T16/1000000)*$D9</f>
        <v>0.00042409132416</v>
      </c>
      <c r="O9" s="50" t="n">
        <f aca="false">(dw!U16/1000000)*$D9</f>
        <v>1.837424736E-006</v>
      </c>
      <c r="P9" s="50" t="n">
        <f aca="false">(dw!V16/1000000)*$D9</f>
        <v>0</v>
      </c>
      <c r="Q9" s="50" t="n">
        <f aca="false">(dw!W16/1000000)*$D9</f>
        <v>1.82601216E-005</v>
      </c>
      <c r="R9" s="50" t="n">
        <f aca="false">(dw!X16/1000000)*$D9</f>
        <v>0.0029796621056496</v>
      </c>
      <c r="S9" s="50" t="n">
        <f aca="false">(dw!Y16/1000000)*$D9</f>
        <v>0.00031453059456</v>
      </c>
      <c r="T9" s="50" t="n">
        <f aca="false">(dw!Z16/1000000)*$D9</f>
        <v>0.00027755384832</v>
      </c>
      <c r="U9" s="50" t="n">
        <f aca="false">(dw!AA16/1000000)*$D9</f>
        <v>0</v>
      </c>
      <c r="V9" s="54" t="n">
        <f aca="false">SUM(R9:T9,L9:N9,J9,E9:H9)</f>
        <v>0.021568815689904</v>
      </c>
      <c r="W9" s="50" t="n">
        <f aca="false">(dw!AC16/1000000)*$D9</f>
        <v>0.02176780536504</v>
      </c>
      <c r="X9" s="50" t="n">
        <f aca="false">(dw!AD16/1000000)*$D9</f>
        <v>0.002168851649328</v>
      </c>
      <c r="Z9" s="9" t="n">
        <v>63.5616438356164</v>
      </c>
    </row>
    <row r="10" customFormat="false" ht="15" hidden="false" customHeight="false" outlineLevel="0" collapsed="false">
      <c r="A10" s="47" t="s">
        <v>62</v>
      </c>
      <c r="B10" s="48" t="n">
        <v>40464</v>
      </c>
      <c r="C10" s="49" t="n">
        <f aca="false">(dw!C17/1000)*365</f>
        <v>25.72</v>
      </c>
      <c r="D10" s="49" t="n">
        <f aca="false">(B$51*C10)/100</f>
        <v>8.263836</v>
      </c>
      <c r="E10" s="50" t="n">
        <f aca="false">(dw!K17/1000000)*$D10</f>
        <v>0.028824259968</v>
      </c>
      <c r="F10" s="50" t="n">
        <f aca="false">(dw!L17/1000000)*$D10</f>
        <v>0.00274904768376</v>
      </c>
      <c r="G10" s="50" t="n">
        <f aca="false">(dw!M17/1000000)*$D10</f>
        <v>0.0016871042649636</v>
      </c>
      <c r="H10" s="50" t="n">
        <f aca="false">(dw!N17/1000000)*$D10</f>
        <v>0.00023527141092</v>
      </c>
      <c r="I10" s="50" t="n">
        <f aca="false">(dw!O17/1000000)*$D10</f>
        <v>0.0001008187992</v>
      </c>
      <c r="J10" s="50" t="n">
        <f aca="false">(dw!P17/1000000)*$D10</f>
        <v>0.00254889757584</v>
      </c>
      <c r="K10" s="50" t="n">
        <f aca="false">(dw!Q17/1000000)*$D10</f>
        <v>0</v>
      </c>
      <c r="L10" s="50" t="n">
        <f aca="false">(dw!R17/1000000)*$D10</f>
        <v>0.00043232258034</v>
      </c>
      <c r="M10" s="50" t="n">
        <f aca="false">(dw!S17/1000000)*$D10</f>
        <v>0.00057714630624</v>
      </c>
      <c r="N10" s="50" t="n">
        <f aca="false">(dw!T17/1000000)*$D10</f>
        <v>0.0006961091837616</v>
      </c>
      <c r="O10" s="50" t="n">
        <f aca="false">(dw!U17/1000000)*$D10</f>
        <v>1.73540556E-006</v>
      </c>
      <c r="P10" s="50" t="n">
        <f aca="false">(dw!V17/1000000)*$D10</f>
        <v>1.15693704E-006</v>
      </c>
      <c r="Q10" s="50" t="n">
        <f aca="false">(dw!W17/1000000)*$D10</f>
        <v>0</v>
      </c>
      <c r="R10" s="50" t="n">
        <f aca="false">(dw!X17/1000000)*$D10</f>
        <v>0.0057937754196</v>
      </c>
      <c r="S10" s="50" t="n">
        <f aca="false">(dw!Y17/1000000)*$D10</f>
        <v>0.00069961635576</v>
      </c>
      <c r="T10" s="50" t="n">
        <f aca="false">(dw!Z17/1000000)*$D10</f>
        <v>0.00028063987056</v>
      </c>
      <c r="U10" s="50" t="n">
        <f aca="false">(dw!AA17/1000000)*$D10</f>
        <v>0</v>
      </c>
      <c r="V10" s="54" t="n">
        <f aca="false">SUM(R10:T10,L10:N10,J10,E10:H10)</f>
        <v>0.0445241906197452</v>
      </c>
      <c r="W10" s="50" t="n">
        <f aca="false">(dw!AC17/1000000)*$D10</f>
        <v>0.0446279017615452</v>
      </c>
      <c r="X10" s="50" t="n">
        <f aca="false">(dw!AD17/1000000)*$D10</f>
        <v>0.0042573679887816</v>
      </c>
      <c r="Y10" s="51" t="n">
        <v>36.5205479452055</v>
      </c>
      <c r="Z10" s="9" t="n">
        <v>36.5205479452055</v>
      </c>
    </row>
    <row r="11" customFormat="false" ht="15" hidden="false" customHeight="false" outlineLevel="0" collapsed="false">
      <c r="A11" s="47" t="s">
        <v>63</v>
      </c>
      <c r="B11" s="48" t="n">
        <v>40695</v>
      </c>
      <c r="C11" s="49" t="n">
        <f aca="false">(dw!C18/1000)*365</f>
        <v>34.97</v>
      </c>
      <c r="D11" s="49" t="n">
        <f aca="false">(B$51*C11)/100</f>
        <v>11.235861</v>
      </c>
      <c r="E11" s="50" t="n">
        <f aca="false">(dw!K18/1000000)*$D11</f>
        <v>0.036123293115</v>
      </c>
      <c r="F11" s="50" t="n">
        <f aca="false">(dw!L18/1000000)*$D11</f>
        <v>0.00363491339211</v>
      </c>
      <c r="G11" s="50" t="n">
        <f aca="false">(dw!M18/1000000)*$D11</f>
        <v>0.003539869243911</v>
      </c>
      <c r="H11" s="50" t="n">
        <f aca="false">(dw!N18/1000000)*$D11</f>
        <v>0.0006113263432185</v>
      </c>
      <c r="I11" s="50" t="n">
        <f aca="false">(dw!O18/1000000)*$D11</f>
        <v>2.58424803E-005</v>
      </c>
      <c r="J11" s="50" t="n">
        <f aca="false">(dw!P18/1000000)*$D11</f>
        <v>0.001960489206585</v>
      </c>
      <c r="K11" s="50" t="n">
        <f aca="false">(dw!Q18/1000000)*$D11</f>
        <v>0</v>
      </c>
      <c r="L11" s="50" t="n">
        <f aca="false">(dw!R18/1000000)*$D11</f>
        <v>0.0002404474254</v>
      </c>
      <c r="M11" s="50" t="n">
        <f aca="false">(dw!S18/1000000)*$D11</f>
        <v>0.00078999338691</v>
      </c>
      <c r="N11" s="50" t="n">
        <f aca="false">(dw!T18/1000000)*$D11</f>
        <v>0.0008387806189581</v>
      </c>
      <c r="O11" s="50" t="n">
        <f aca="false">(dw!U18/1000000)*$D11</f>
        <v>0</v>
      </c>
      <c r="P11" s="50" t="n">
        <f aca="false">(dw!V18/1000000)*$D11</f>
        <v>0</v>
      </c>
      <c r="Q11" s="50" t="n">
        <f aca="false">(dw!W18/1000000)*$D11</f>
        <v>0</v>
      </c>
      <c r="R11" s="50" t="n">
        <f aca="false">(dw!X18/1000000)*$D11</f>
        <v>0.00676971861111</v>
      </c>
      <c r="S11" s="50" t="n">
        <f aca="false">(dw!Y18/1000000)*$D11</f>
        <v>0.001016676882585</v>
      </c>
      <c r="T11" s="50" t="n">
        <f aca="false">(dw!Z18/1000000)*$D11</f>
        <v>0.00062909585739</v>
      </c>
      <c r="U11" s="50" t="n">
        <f aca="false">(dw!AA18/1000000)*$D11</f>
        <v>0</v>
      </c>
      <c r="V11" s="54" t="n">
        <f aca="false">SUM(R11:T11,L11:N11,J11,E11:H11)</f>
        <v>0.0561546040831776</v>
      </c>
      <c r="W11" s="50" t="n">
        <f aca="false">(dw!AC18/1000000)*$D11</f>
        <v>0</v>
      </c>
      <c r="X11" s="50" t="n">
        <f aca="false">(dw!AD18/1000000)*$D11</f>
        <v>0.0038297106378531</v>
      </c>
      <c r="Y11" s="51" t="n">
        <v>56.9315068493151</v>
      </c>
      <c r="Z11" s="9" t="n">
        <v>56.9315068493151</v>
      </c>
    </row>
    <row r="12" customFormat="false" ht="15" hidden="false" customHeight="false" outlineLevel="0" collapsed="false">
      <c r="A12" s="47" t="s">
        <v>64</v>
      </c>
      <c r="B12" s="48" t="n">
        <v>40954</v>
      </c>
      <c r="C12" s="49" t="n">
        <f aca="false">(dw!C19/1000)*365</f>
        <v>53.5399999999999</v>
      </c>
      <c r="D12" s="49" t="n">
        <f aca="false">(B$51*C12)/100</f>
        <v>17.202402</v>
      </c>
      <c r="E12" s="50" t="n">
        <f aca="false">(dw!K19/1000000)*$D12</f>
        <v>0.279455164941433</v>
      </c>
      <c r="F12" s="50" t="n">
        <f aca="false">(dw!L19/1000000)*$D12</f>
        <v>0.00863516459669027</v>
      </c>
      <c r="G12" s="50" t="n">
        <f aca="false">(dw!M19/1000000)*$D12</f>
        <v>0.0361826596201368</v>
      </c>
      <c r="H12" s="50" t="n">
        <f aca="false">(dw!N19/1000000)*$D12</f>
        <v>0.0147150315203232</v>
      </c>
      <c r="I12" s="50" t="n">
        <f aca="false">(dw!O19/1000000)*$D12</f>
        <v>0</v>
      </c>
      <c r="J12" s="50" t="n">
        <f aca="false">(dw!P19/1000000)*$D12</f>
        <v>0.00780946424968082</v>
      </c>
      <c r="K12" s="50" t="n">
        <f aca="false">(dw!Q19/1000000)*$D12</f>
        <v>0.000962957917015414</v>
      </c>
      <c r="L12" s="50" t="n">
        <f aca="false">(dw!R19/1000000)*$D12</f>
        <v>0.00132173587497835</v>
      </c>
      <c r="M12" s="50" t="n">
        <f aca="false">(dw!S19/1000000)*$D12</f>
        <v>0.00323503985399489</v>
      </c>
      <c r="N12" s="50" t="n">
        <f aca="false">(dw!T19/1000000)*$D12</f>
        <v>0</v>
      </c>
      <c r="O12" s="50" t="n">
        <f aca="false">(dw!U19/1000000)*$D12</f>
        <v>2.072889441E-005</v>
      </c>
      <c r="P12" s="50" t="n">
        <f aca="false">(dw!V19/1000000)*$D12</f>
        <v>5.24673260999999E-006</v>
      </c>
      <c r="Q12" s="50" t="n">
        <f aca="false">(dw!W19/1000000)*$D12</f>
        <v>0</v>
      </c>
      <c r="R12" s="50" t="n">
        <f aca="false">(dw!X19/1000000)*$D12</f>
        <v>0.0462557755460658</v>
      </c>
      <c r="S12" s="50" t="n">
        <f aca="false">(dw!Y19/1000000)*$D12</f>
        <v>0.00846422367442821</v>
      </c>
      <c r="T12" s="50" t="n">
        <f aca="false">(dw!Z19/1000000)*$D12</f>
        <v>0.00957274721621389</v>
      </c>
      <c r="U12" s="50" t="n">
        <f aca="false">(dw!AA19/1000000)*$D12</f>
        <v>0</v>
      </c>
      <c r="V12" s="54" t="n">
        <f aca="false">SUM(R12:T12,L12:N12,J12,E12:H12)</f>
        <v>0.415647007093945</v>
      </c>
      <c r="W12" s="50" t="n">
        <f aca="false">(dw!AC19/1000000)*$D12</f>
        <v>0.338988020678583</v>
      </c>
      <c r="X12" s="50" t="n">
        <f aca="false">(dw!AD19/1000000)*$D12</f>
        <v>0.0133551735226895</v>
      </c>
      <c r="Y12" s="51" t="n">
        <v>99.3150684931507</v>
      </c>
      <c r="Z12" s="9" t="n">
        <v>99.3150684931507</v>
      </c>
    </row>
    <row r="13" customFormat="false" ht="15" hidden="false" customHeight="false" outlineLevel="0" collapsed="false">
      <c r="A13" s="47" t="s">
        <v>65</v>
      </c>
      <c r="B13" s="48" t="n">
        <v>41085</v>
      </c>
      <c r="C13" s="49" t="n">
        <f aca="false">(dw!C20/1000)*365</f>
        <v>14.62</v>
      </c>
      <c r="D13" s="49" t="n">
        <f aca="false">(B$51*C13)/100</f>
        <v>4.69740600000001</v>
      </c>
      <c r="E13" s="50" t="n">
        <f aca="false">(dw!K20/1000000)*$D13</f>
        <v>0.00763664446264456</v>
      </c>
      <c r="F13" s="50" t="n">
        <f aca="false">(dw!L20/1000000)*$D13</f>
        <v>0.00311587541587297</v>
      </c>
      <c r="G13" s="50" t="n">
        <f aca="false">(dw!M20/1000000)*$D13</f>
        <v>0.000886870252800001</v>
      </c>
      <c r="H13" s="50" t="n">
        <f aca="false">(dw!N20/1000000)*$D13</f>
        <v>0.000569284462513285</v>
      </c>
      <c r="I13" s="50" t="n">
        <f aca="false">(dw!O20/1000000)*$D13</f>
        <v>0</v>
      </c>
      <c r="J13" s="50" t="n">
        <f aca="false">(dw!P20/1000000)*$D13</f>
        <v>0.000800333229027933</v>
      </c>
      <c r="K13" s="50" t="n">
        <f aca="false">(dw!Q20/1000000)*$D13</f>
        <v>0</v>
      </c>
      <c r="L13" s="50" t="n">
        <f aca="false">(dw!R20/1000000)*$D13</f>
        <v>0.000286654707777157</v>
      </c>
      <c r="M13" s="50" t="n">
        <f aca="false">(dw!S20/1000000)*$D13</f>
        <v>0.000267603268476083</v>
      </c>
      <c r="N13" s="50" t="n">
        <f aca="false">(dw!T20/1000000)*$D13</f>
        <v>0.000286859702092326</v>
      </c>
      <c r="O13" s="50" t="n">
        <f aca="false">(dw!U20/1000000)*$D13</f>
        <v>5.16714660000001E-007</v>
      </c>
      <c r="P13" s="50" t="n">
        <f aca="false">(dw!V20/1000000)*$D13</f>
        <v>0</v>
      </c>
      <c r="Q13" s="50" t="n">
        <f aca="false">(dw!W20/1000000)*$D13</f>
        <v>0</v>
      </c>
      <c r="R13" s="50" t="n">
        <f aca="false">(dw!X20/1000000)*$D13</f>
        <v>0.00213985939550136</v>
      </c>
      <c r="S13" s="50" t="n">
        <f aca="false">(dw!Y20/1000000)*$D13</f>
        <v>0.000253637507070379</v>
      </c>
      <c r="T13" s="50" t="n">
        <f aca="false">(dw!Z20/1000000)*$D13</f>
        <v>0.00041416988802129</v>
      </c>
      <c r="U13" s="50" t="n">
        <f aca="false">(dw!AA20/1000000)*$D13</f>
        <v>0</v>
      </c>
      <c r="V13" s="54" t="n">
        <f aca="false">SUM(R13:T13,L13:N13,J13,E13:H13)</f>
        <v>0.0166577922917973</v>
      </c>
      <c r="W13" s="50" t="n">
        <f aca="false">(dw!AC20/1000000)*$D13</f>
        <v>0.0122086745938308</v>
      </c>
      <c r="X13" s="50" t="n">
        <f aca="false">(dw!AD20/1000000)*$D13</f>
        <v>0.0016419676220335</v>
      </c>
      <c r="Y13" s="51" t="n">
        <v>72.7671232876712</v>
      </c>
      <c r="Z13" s="9" t="n">
        <v>72.7671232876712</v>
      </c>
    </row>
    <row r="14" customFormat="false" ht="15" hidden="false" customHeight="false" outlineLevel="0" collapsed="false">
      <c r="A14" s="47" t="s">
        <v>66</v>
      </c>
      <c r="B14" s="48" t="n">
        <v>41182</v>
      </c>
      <c r="C14" s="49" t="n">
        <f aca="false">(dw!C21/1000)*365</f>
        <v>47.8900000000001</v>
      </c>
      <c r="D14" s="49" t="n">
        <f aca="false">(B$51*C14)/100</f>
        <v>15.387057</v>
      </c>
      <c r="E14" s="50" t="n">
        <f aca="false">(dw!K21/1000000)*$D14</f>
        <v>0.135626519160434</v>
      </c>
      <c r="F14" s="50" t="n">
        <f aca="false">(dw!L21/1000000)*$D14</f>
        <v>0.00415017148630927</v>
      </c>
      <c r="G14" s="50" t="n">
        <f aca="false">(dw!M21/1000000)*$D14</f>
        <v>0.0230627009697784</v>
      </c>
      <c r="H14" s="50" t="n">
        <f aca="false">(dw!N21/1000000)*$D14</f>
        <v>0.00626420867271486</v>
      </c>
      <c r="I14" s="50" t="n">
        <f aca="false">(dw!O21/1000000)*$D14</f>
        <v>0</v>
      </c>
      <c r="J14" s="50" t="n">
        <f aca="false">(dw!P21/1000000)*$D14</f>
        <v>0.00405173112025926</v>
      </c>
      <c r="K14" s="50" t="n">
        <f aca="false">(dw!Q21/1000000)*$D14</f>
        <v>0.000348781883106825</v>
      </c>
      <c r="L14" s="50" t="n">
        <f aca="false">(dw!R21/1000000)*$D14</f>
        <v>0.000258110349210599</v>
      </c>
      <c r="M14" s="50" t="n">
        <f aca="false">(dw!S21/1000000)*$D14</f>
        <v>0.00159671218907444</v>
      </c>
      <c r="N14" s="50" t="n">
        <f aca="false">(dw!T21/1000000)*$D14</f>
        <v>0</v>
      </c>
      <c r="O14" s="50" t="n">
        <f aca="false">(dw!U21/1000000)*$D14</f>
        <v>4.369924188E-006</v>
      </c>
      <c r="P14" s="50" t="n">
        <f aca="false">(dw!V21/1000000)*$D14</f>
        <v>0</v>
      </c>
      <c r="Q14" s="50" t="n">
        <f aca="false">(dw!W21/1000000)*$D14</f>
        <v>0</v>
      </c>
      <c r="R14" s="50" t="n">
        <f aca="false">(dw!X21/1000000)*$D14</f>
        <v>0.0209678314331873</v>
      </c>
      <c r="S14" s="50" t="n">
        <f aca="false">(dw!Y21/1000000)*$D14</f>
        <v>0.00324217242117172</v>
      </c>
      <c r="T14" s="50" t="n">
        <f aca="false">(dw!Z21/1000000)*$D14</f>
        <v>0.00574376328853668</v>
      </c>
      <c r="U14" s="50" t="n">
        <f aca="false">(dw!AA21/1000000)*$D14</f>
        <v>0</v>
      </c>
      <c r="V14" s="54" t="n">
        <f aca="false">SUM(R14:T14,L14:N14,J14,E14:H14)</f>
        <v>0.204963921090676</v>
      </c>
      <c r="W14" s="50" t="n">
        <f aca="false">(dw!AC21/1000000)*$D14</f>
        <v>0.169103600289236</v>
      </c>
      <c r="X14" s="50" t="n">
        <f aca="false">(dw!AD21/1000000)*$D14</f>
        <v>0.00625970546583912</v>
      </c>
      <c r="Y14" s="51" t="n">
        <v>169.369863013699</v>
      </c>
      <c r="Z14" s="9" t="n">
        <v>169.369863013699</v>
      </c>
    </row>
    <row r="15" customFormat="false" ht="15" hidden="false" customHeight="false" outlineLevel="0" collapsed="false">
      <c r="A15" s="47" t="s">
        <v>67</v>
      </c>
      <c r="B15" s="48" t="n">
        <v>41326</v>
      </c>
      <c r="C15" s="49" t="n">
        <f aca="false">(dw!C22/1000)*365</f>
        <v>37.0300000000002</v>
      </c>
      <c r="D15" s="49" t="n">
        <f aca="false">(B$51*C15)/100</f>
        <v>11.8977390000001</v>
      </c>
      <c r="E15" s="50" t="n">
        <f aca="false">(dw!K22/1000000)*$D15</f>
        <v>0.00858551675255877</v>
      </c>
      <c r="F15" s="50" t="n">
        <f aca="false">(dw!L22/1000000)*$D15</f>
        <v>0.00064134083817173</v>
      </c>
      <c r="G15" s="50" t="n">
        <f aca="false">(dw!M22/1000000)*$D15</f>
        <v>0.00175667535972212</v>
      </c>
      <c r="H15" s="50" t="n">
        <f aca="false">(dw!N22/1000000)*$D15</f>
        <v>0.000984354625643485</v>
      </c>
      <c r="I15" s="50" t="n">
        <f aca="false">(dw!O22/1000000)*$D15</f>
        <v>0</v>
      </c>
      <c r="J15" s="50" t="n">
        <f aca="false">(dw!P22/1000000)*$D15</f>
        <v>0.00139696847796312</v>
      </c>
      <c r="K15" s="50" t="n">
        <f aca="false">(dw!Q22/1000000)*$D15</f>
        <v>0</v>
      </c>
      <c r="L15" s="50" t="n">
        <f aca="false">(dw!R22/1000000)*$D15</f>
        <v>0.000111503171388307</v>
      </c>
      <c r="M15" s="50" t="n">
        <f aca="false">(dw!S22/1000000)*$D15</f>
        <v>0.000661568346987093</v>
      </c>
      <c r="N15" s="50" t="n">
        <f aca="false">(dw!T22/1000000)*$D15</f>
        <v>0.000607244399620716</v>
      </c>
      <c r="O15" s="50" t="n">
        <f aca="false">(dw!U22/1000000)*$D15</f>
        <v>0</v>
      </c>
      <c r="P15" s="50" t="n">
        <f aca="false">(dw!V22/1000000)*$D15</f>
        <v>0</v>
      </c>
      <c r="Q15" s="50" t="n">
        <f aca="false">(dw!W22/1000000)*$D15</f>
        <v>0</v>
      </c>
      <c r="R15" s="50" t="n">
        <f aca="false">(dw!X22/1000000)*$D15</f>
        <v>0.00250698502220591</v>
      </c>
      <c r="S15" s="50" t="n">
        <f aca="false">(dw!Y22/1000000)*$D15</f>
        <v>0.000283561250297657</v>
      </c>
      <c r="T15" s="50" t="n">
        <f aca="false">(dw!Z22/1000000)*$D15</f>
        <v>0.000886024632826307</v>
      </c>
      <c r="U15" s="50" t="n">
        <f aca="false">(dw!AA22/1000000)*$D15</f>
        <v>0</v>
      </c>
      <c r="V15" s="54" t="n">
        <f aca="false">SUM(R15:T15,L15:N15,J15,E15:H15)</f>
        <v>0.0184217428773852</v>
      </c>
      <c r="W15" s="50" t="n">
        <f aca="false">(dw!AC22/1000000)*$D15</f>
        <v>0.0119678875760961</v>
      </c>
      <c r="X15" s="50" t="n">
        <f aca="false">(dw!AD22/1000000)*$D15</f>
        <v>0.00277728439595924</v>
      </c>
      <c r="Y15" s="51" t="n">
        <v>37.2602739726027</v>
      </c>
      <c r="Z15" s="9" t="n">
        <v>37.2602739726027</v>
      </c>
    </row>
    <row r="16" customFormat="false" ht="15" hidden="false" customHeight="false" outlineLevel="0" collapsed="false">
      <c r="A16" s="47" t="s">
        <v>68</v>
      </c>
      <c r="B16" s="48" t="n">
        <v>41404</v>
      </c>
      <c r="C16" s="49" t="n">
        <f aca="false">(dw!C23/1000)*365</f>
        <v>18.63</v>
      </c>
      <c r="D16" s="49" t="n">
        <f aca="false">(B$51*C16)/100</f>
        <v>5.985819</v>
      </c>
      <c r="E16" s="50" t="n">
        <f aca="false">(dw!K23/1000000)*$D16</f>
        <v>0.00300455105261235</v>
      </c>
      <c r="F16" s="50" t="n">
        <f aca="false">(dw!L23/1000000)*$D16</f>
        <v>0.000833765393161922</v>
      </c>
      <c r="G16" s="50" t="n">
        <f aca="false">(dw!M23/1000000)*$D16</f>
        <v>0.000551013500252118</v>
      </c>
      <c r="H16" s="50" t="n">
        <f aca="false">(dw!N23/1000000)*$D16</f>
        <v>0.000290772972392816</v>
      </c>
      <c r="I16" s="50" t="n">
        <f aca="false">(dw!O23/1000000)*$D16</f>
        <v>0</v>
      </c>
      <c r="J16" s="50" t="n">
        <f aca="false">(dw!P23/1000000)*$D16</f>
        <v>0.000409955216283795</v>
      </c>
      <c r="K16" s="50" t="n">
        <f aca="false">(dw!Q23/1000000)*$D16</f>
        <v>0</v>
      </c>
      <c r="L16" s="50" t="n">
        <f aca="false">(dw!R23/1000000)*$D16</f>
        <v>0.000154533317965857</v>
      </c>
      <c r="M16" s="50" t="n">
        <f aca="false">(dw!S23/1000000)*$D16</f>
        <v>7.61575356625164E-005</v>
      </c>
      <c r="N16" s="50" t="n">
        <f aca="false">(dw!T23/1000000)*$D16</f>
        <v>0.000130225176862558</v>
      </c>
      <c r="O16" s="50" t="n">
        <f aca="false">(dw!U23/1000000)*$D16</f>
        <v>0</v>
      </c>
      <c r="P16" s="50" t="n">
        <f aca="false">(dw!V23/1000000)*$D16</f>
        <v>0</v>
      </c>
      <c r="Q16" s="50" t="n">
        <f aca="false">(dw!W23/1000000)*$D16</f>
        <v>0</v>
      </c>
      <c r="R16" s="50" t="n">
        <f aca="false">(dw!X23/1000000)*$D16</f>
        <v>0.000839690723219759</v>
      </c>
      <c r="S16" s="50" t="n">
        <f aca="false">(dw!Y23/1000000)*$D16</f>
        <v>0.000111102786459</v>
      </c>
      <c r="T16" s="50" t="n">
        <f aca="false">(dw!Z23/1000000)*$D16</f>
        <v>0.000155495519734719</v>
      </c>
      <c r="U16" s="50" t="n">
        <f aca="false">(dw!AA23/1000000)*$D16</f>
        <v>0</v>
      </c>
      <c r="V16" s="54" t="n">
        <f aca="false">SUM(R16:T16,L16:N16,J16,E16:H16)</f>
        <v>0.00655726319460742</v>
      </c>
      <c r="W16" s="50" t="n">
        <f aca="false">(dw!AC23/1000000)*$D16</f>
        <v>0.00468010291841921</v>
      </c>
      <c r="X16" s="50" t="n">
        <f aca="false">(dw!AD23/1000000)*$D16</f>
        <v>0.000770871246774727</v>
      </c>
      <c r="Y16" s="51" t="n">
        <v>48.6575342465754</v>
      </c>
      <c r="Z16" s="9" t="n">
        <v>48.6575342465754</v>
      </c>
    </row>
    <row r="17" customFormat="false" ht="15" hidden="false" customHeight="false" outlineLevel="0" collapsed="false">
      <c r="A17" s="52" t="s">
        <v>69</v>
      </c>
      <c r="B17" s="52" t="n">
        <v>41494</v>
      </c>
      <c r="C17" s="49" t="n">
        <f aca="false">(dw!C24/1000)*365</f>
        <v>44.3000000000001</v>
      </c>
      <c r="D17" s="49" t="n">
        <f aca="false">(B$51*C17)/100</f>
        <v>14.23359</v>
      </c>
      <c r="E17" s="50" t="n">
        <f aca="false">(dw!K24/1000000)*$D17</f>
        <v>0.00962926681973359</v>
      </c>
      <c r="F17" s="50" t="n">
        <f aca="false">(dw!L24/1000000)*$D17</f>
        <v>0.000364987483570702</v>
      </c>
      <c r="G17" s="50" t="n">
        <f aca="false">(dw!M24/1000000)*$D17</f>
        <v>0.00545602669777247</v>
      </c>
      <c r="H17" s="50" t="n">
        <f aca="false">(dw!N24/1000000)*$D17</f>
        <v>0.00383422294109221</v>
      </c>
      <c r="I17" s="50" t="n">
        <f aca="false">(dw!O24/1000000)*$D17</f>
        <v>0</v>
      </c>
      <c r="J17" s="50" t="n">
        <f aca="false">(dw!P24/1000000)*$D17</f>
        <v>0.000433574588725052</v>
      </c>
      <c r="K17" s="50" t="n">
        <f aca="false">(dw!Q24/1000000)*$D17</f>
        <v>0</v>
      </c>
      <c r="L17" s="50" t="n">
        <f aca="false">(dw!R24/1000000)*$D17</f>
        <v>9.52269387026442E-005</v>
      </c>
      <c r="M17" s="50" t="n">
        <f aca="false">(dw!S24/1000000)*$D17</f>
        <v>0.000381780997382822</v>
      </c>
      <c r="N17" s="50" t="n">
        <f aca="false">(dw!T24/1000000)*$D17</f>
        <v>0.000143493425849</v>
      </c>
      <c r="O17" s="50" t="n">
        <f aca="false">(dw!U24/1000000)*$D17</f>
        <v>1.5656949E-005</v>
      </c>
      <c r="P17" s="50" t="n">
        <f aca="false">(dw!V24/1000000)*$D17</f>
        <v>1.367847999E-005</v>
      </c>
      <c r="Q17" s="50" t="n">
        <f aca="false">(dw!W24/1000000)*$D17</f>
        <v>0</v>
      </c>
      <c r="R17" s="50" t="n">
        <f aca="false">(dw!X24/1000000)*$D17</f>
        <v>0.00119898494718342</v>
      </c>
      <c r="S17" s="50" t="n">
        <f aca="false">(dw!Y24/1000000)*$D17</f>
        <v>0</v>
      </c>
      <c r="T17" s="50" t="n">
        <f aca="false">(dw!Z24/1000000)*$D17</f>
        <v>0.00101760264494302</v>
      </c>
      <c r="U17" s="50" t="n">
        <f aca="false">(dw!AA24/1000000)*$D17</f>
        <v>0</v>
      </c>
      <c r="V17" s="54" t="n">
        <f aca="false">SUM(R17:T17,L17:N17,J17,E17:H17)</f>
        <v>0.0225551674849549</v>
      </c>
      <c r="W17" s="50" t="n">
        <f aca="false">(dw!AC24/1000000)*$D17</f>
        <v>0.019284503942169</v>
      </c>
      <c r="X17" s="50" t="n">
        <f aca="false">(dw!AD24/1000000)*$D17</f>
        <v>0.00108341137964952</v>
      </c>
      <c r="Y17" s="51" t="n">
        <v>70.4657534246575</v>
      </c>
      <c r="Z17" s="9" t="n">
        <v>70.4657534246575</v>
      </c>
    </row>
    <row r="18" customFormat="false" ht="15" hidden="false" customHeight="false" outlineLevel="0" collapsed="false">
      <c r="A18" s="53" t="s">
        <v>70</v>
      </c>
      <c r="B18" s="53" t="n">
        <v>41597</v>
      </c>
      <c r="C18" s="49" t="n">
        <f aca="false">(dw!C25/1000)*365</f>
        <v>113.55</v>
      </c>
      <c r="D18" s="49" t="n">
        <f aca="false">(B$51*C18)/100</f>
        <v>36.483615</v>
      </c>
      <c r="E18" s="50" t="n">
        <f aca="false">(dw!K25/1000000)*$D18</f>
        <v>0.193593236543554</v>
      </c>
      <c r="F18" s="50" t="n">
        <f aca="false">(dw!L25/1000000)*$D18</f>
        <v>0.00375133463734186</v>
      </c>
      <c r="G18" s="50" t="n">
        <f aca="false">(dw!M25/1000000)*$D18</f>
        <v>0.0495199190907843</v>
      </c>
      <c r="H18" s="50" t="n">
        <f aca="false">(dw!N25/1000000)*$D18</f>
        <v>0.0358636987745832</v>
      </c>
      <c r="I18" s="50" t="n">
        <f aca="false">(dw!O25/1000000)*$D18</f>
        <v>0</v>
      </c>
      <c r="J18" s="50" t="n">
        <f aca="false">(dw!P25/1000000)*$D18</f>
        <v>0.0309885492597191</v>
      </c>
      <c r="K18" s="50" t="n">
        <f aca="false">(dw!Q25/1000000)*$D18</f>
        <v>0</v>
      </c>
      <c r="L18" s="50" t="n">
        <f aca="false">(dw!R25/1000000)*$D18</f>
        <v>0.000856068111707967</v>
      </c>
      <c r="M18" s="50" t="n">
        <f aca="false">(dw!S25/1000000)*$D18</f>
        <v>0.00604617678862316</v>
      </c>
      <c r="N18" s="50" t="n">
        <f aca="false">(dw!T25/1000000)*$D18</f>
        <v>0.00236396917672443</v>
      </c>
      <c r="O18" s="50" t="n">
        <f aca="false">(dw!U25/1000000)*$D18</f>
        <v>5.509025865E-005</v>
      </c>
      <c r="P18" s="50" t="n">
        <f aca="false">(dw!V25/1000000)*$D18</f>
        <v>2.955172815E-006</v>
      </c>
      <c r="Q18" s="50" t="n">
        <f aca="false">(dw!W25/1000000)*$D18</f>
        <v>1.203959295E-005</v>
      </c>
      <c r="R18" s="50" t="n">
        <f aca="false">(dw!X25/1000000)*$D18</f>
        <v>0.0820762621964347</v>
      </c>
      <c r="S18" s="50" t="n">
        <f aca="false">(dw!Y25/1000000)*$D18</f>
        <v>0</v>
      </c>
      <c r="T18" s="50" t="n">
        <f aca="false">(dw!Z25/1000000)*$D18</f>
        <v>0.0118857960471838</v>
      </c>
      <c r="U18" s="50" t="n">
        <f aca="false">(dw!AA25/1000000)*$D18</f>
        <v>0</v>
      </c>
      <c r="V18" s="54" t="n">
        <f aca="false">SUM(R18:T18,L18:N18,J18,E18:H18)</f>
        <v>0.416945010626656</v>
      </c>
      <c r="W18" s="50" t="n">
        <f aca="false">(dw!AC25/1000000)*$D18</f>
        <v>0.282728189046263</v>
      </c>
      <c r="X18" s="50" t="n">
        <f aca="false">(dw!AD25/1000000)*$D18</f>
        <v>0.0403248483611896</v>
      </c>
      <c r="Y18" s="51" t="n">
        <v>95.8082191780822</v>
      </c>
      <c r="Z18" s="9" t="n">
        <v>95.8082191780822</v>
      </c>
    </row>
    <row r="19" customFormat="false" ht="15" hidden="false" customHeight="false" outlineLevel="0" collapsed="false">
      <c r="A19" s="52" t="s">
        <v>71</v>
      </c>
      <c r="B19" s="52" t="n">
        <v>41705</v>
      </c>
      <c r="C19" s="49" t="n">
        <f aca="false">(dw!C26/1000)*365</f>
        <v>82.17</v>
      </c>
      <c r="D19" s="49" t="n">
        <f aca="false">(B$51*C19)/100</f>
        <v>26.401221</v>
      </c>
      <c r="E19" s="50" t="n">
        <f aca="false">(dw!K26/1000000)*$D19</f>
        <v>0.0632346029321167</v>
      </c>
      <c r="F19" s="50" t="n">
        <f aca="false">(dw!L26/1000000)*$D19</f>
        <v>0.00123972116914325</v>
      </c>
      <c r="G19" s="50" t="n">
        <f aca="false">(dw!M26/1000000)*$D19</f>
        <v>0.0152371825429408</v>
      </c>
      <c r="H19" s="50" t="n">
        <f aca="false">(dw!N26/1000000)*$D19</f>
        <v>0.00825095563151124</v>
      </c>
      <c r="I19" s="50" t="n">
        <f aca="false">(dw!O26/1000000)*$D19</f>
        <v>0</v>
      </c>
      <c r="J19" s="50" t="n">
        <f aca="false">(dw!P26/1000000)*$D19</f>
        <v>0.00141767172727421</v>
      </c>
      <c r="K19" s="50" t="n">
        <f aca="false">(dw!Q26/1000000)*$D19</f>
        <v>0</v>
      </c>
      <c r="L19" s="50" t="n">
        <f aca="false">(dw!R26/1000000)*$D19</f>
        <v>0.000254716163206225</v>
      </c>
      <c r="M19" s="50" t="n">
        <f aca="false">(dw!S26/1000000)*$D19</f>
        <v>0.00139985567195556</v>
      </c>
      <c r="N19" s="50" t="n">
        <f aca="false">(dw!T26/1000000)*$D19</f>
        <v>0.000434630152273905</v>
      </c>
      <c r="O19" s="50" t="n">
        <f aca="false">(dw!U26/1000000)*$D19</f>
        <v>3.43215873E-005</v>
      </c>
      <c r="P19" s="50" t="n">
        <f aca="false">(dw!V26/1000000)*$D19</f>
        <v>2.508115995E-005</v>
      </c>
      <c r="Q19" s="50" t="n">
        <f aca="false">(dw!W26/1000000)*$D19</f>
        <v>0</v>
      </c>
      <c r="R19" s="50" t="n">
        <f aca="false">(dw!X26/1000000)*$D19</f>
        <v>0.0083513598263977</v>
      </c>
      <c r="S19" s="50" t="n">
        <f aca="false">(dw!Y26/1000000)*$D19</f>
        <v>0</v>
      </c>
      <c r="T19" s="50" t="n">
        <f aca="false">(dw!Z26/1000000)*$D19</f>
        <v>0.00500660254491228</v>
      </c>
      <c r="U19" s="50" t="n">
        <f aca="false">(dw!AA26/1000000)*$D19</f>
        <v>0</v>
      </c>
      <c r="V19" s="54" t="n">
        <f aca="false">SUM(R19:T19,L19:N19,J19,E19:H19)</f>
        <v>0.104827298361732</v>
      </c>
      <c r="W19" s="50" t="n">
        <f aca="false">(dw!AC26/1000000)*$D19</f>
        <v>0.0879624622757119</v>
      </c>
      <c r="X19" s="50" t="n">
        <f aca="false">(dw!AD26/1000000)*$D19</f>
        <v>0.0035662764619599</v>
      </c>
      <c r="Y19" s="51" t="n">
        <v>146.684931506849</v>
      </c>
      <c r="Z19" s="9" t="n">
        <v>146.684931506849</v>
      </c>
    </row>
    <row r="20" customFormat="false" ht="15" hidden="false" customHeight="false" outlineLevel="0" collapsed="false">
      <c r="A20" s="26" t="n">
        <v>129</v>
      </c>
      <c r="B20" s="27" t="n">
        <v>39417</v>
      </c>
      <c r="C20" s="28" t="n">
        <f aca="false">(dw!C27/1000)*365</f>
        <v>1.29158438009571</v>
      </c>
      <c r="D20" s="28" t="n">
        <f aca="false">(B$51*C20)/100</f>
        <v>0.41498606132475</v>
      </c>
      <c r="E20" s="54" t="n">
        <f aca="false">(dw!K27/1000000)*$D20</f>
        <v>3.49236914726641E-009</v>
      </c>
      <c r="F20" s="54" t="n">
        <f aca="false">(dw!L27/1000000)*$D20</f>
        <v>4.25692701706929E-009</v>
      </c>
      <c r="G20" s="54" t="n">
        <f aca="false">(dw!M27/1000000)*$D20</f>
        <v>4.979832735897E-008</v>
      </c>
      <c r="H20" s="54" t="n">
        <f aca="false">(dw!N27/1000000)*$D20</f>
        <v>0</v>
      </c>
      <c r="I20" s="54" t="n">
        <f aca="false">(dw!O27/1000000)*$D20</f>
        <v>0</v>
      </c>
      <c r="J20" s="54" t="n">
        <f aca="false">(dw!P27/1000000)*$D20</f>
        <v>3.70997538824327E-007</v>
      </c>
      <c r="K20" s="54" t="n">
        <f aca="false">(dw!Q27/1000000)*$D20</f>
        <v>0</v>
      </c>
      <c r="L20" s="54" t="n">
        <f aca="false">(dw!R27/1000000)*$D20</f>
        <v>2.12597359216669E-007</v>
      </c>
      <c r="M20" s="54" t="n">
        <f aca="false">(dw!S27/1000000)*$D20</f>
        <v>1.1266871564967E-007</v>
      </c>
      <c r="N20" s="54" t="n">
        <f aca="false">(dw!T27/1000000)*$D20</f>
        <v>3.36387701309842E-007</v>
      </c>
      <c r="O20" s="54" t="n">
        <f aca="false">(dw!U27/1000000)*$D20</f>
        <v>0</v>
      </c>
      <c r="P20" s="54" t="n">
        <f aca="false">(dw!V27/1000000)*$D20</f>
        <v>0</v>
      </c>
      <c r="Q20" s="54" t="n">
        <f aca="false">(dw!W27/1000000)*$D20</f>
        <v>0</v>
      </c>
      <c r="R20" s="54" t="n">
        <f aca="false">(dw!X27/1000000)*$D20</f>
        <v>3.86767009154667E-007</v>
      </c>
      <c r="S20" s="54" t="n">
        <f aca="false">(dw!Y27/1000000)*$D20</f>
        <v>1.87407705294257E-008</v>
      </c>
      <c r="T20" s="54" t="n">
        <f aca="false">(dw!Z27/1000000)*$D20</f>
        <v>9.65299077247501E-009</v>
      </c>
      <c r="U20" s="54" t="n">
        <f aca="false">(dw!AA27/1000000)*$D20</f>
        <v>6.22479091987125E-009</v>
      </c>
      <c r="V20" s="54" t="n">
        <f aca="false">SUM(R20:T20,L20:N20,J20,E20:H20)</f>
        <v>1.50535970898038E-006</v>
      </c>
      <c r="W20" s="54" t="n">
        <f aca="false">(dw!AC27/1000000)*$D20</f>
        <v>5.75476235233057E-008</v>
      </c>
      <c r="X20" s="54" t="n">
        <f aca="false">(dw!AD27/1000000)*$D20</f>
        <v>1.03265131500051E-006</v>
      </c>
      <c r="Y20" s="51" t="n">
        <v>40.054794520548</v>
      </c>
      <c r="Z20" s="9" t="n">
        <v>40.054794520548</v>
      </c>
    </row>
    <row r="21" customFormat="false" ht="15" hidden="false" customHeight="false" outlineLevel="0" collapsed="false">
      <c r="A21" s="26" t="n">
        <v>131</v>
      </c>
      <c r="B21" s="27" t="n">
        <v>39430</v>
      </c>
      <c r="C21" s="28" t="n">
        <f aca="false">(dw!C28/1000)*365</f>
        <v>1.24844559192559</v>
      </c>
      <c r="D21" s="28" t="n">
        <f aca="false">(B$51*C21)/100</f>
        <v>0.401125568685692</v>
      </c>
      <c r="E21" s="54" t="n">
        <f aca="false">(dw!K28/1000000)*$D21</f>
        <v>5.07086898909705E-009</v>
      </c>
      <c r="F21" s="54" t="n">
        <f aca="false">(dw!L28/1000000)*$D21</f>
        <v>5.27680685606028E-009</v>
      </c>
      <c r="G21" s="54" t="n">
        <f aca="false">(dw!M28/1000000)*$D21</f>
        <v>5.40637041474576E-009</v>
      </c>
      <c r="H21" s="54" t="n">
        <f aca="false">(dw!N28/1000000)*$D21</f>
        <v>0</v>
      </c>
      <c r="I21" s="54" t="n">
        <f aca="false">(dw!O28/1000000)*$D21</f>
        <v>0</v>
      </c>
      <c r="J21" s="54" t="n">
        <f aca="false">(dw!P28/1000000)*$D21</f>
        <v>8.02251137371385E-008</v>
      </c>
      <c r="K21" s="54" t="n">
        <f aca="false">(dw!Q28/1000000)*$D21</f>
        <v>0</v>
      </c>
      <c r="L21" s="54" t="n">
        <f aca="false">(dw!R28/1000000)*$D21</f>
        <v>7.67152650111386E-008</v>
      </c>
      <c r="M21" s="54" t="n">
        <f aca="false">(dw!S28/1000000)*$D21</f>
        <v>4.57283148301689E-008</v>
      </c>
      <c r="N21" s="54" t="n">
        <f aca="false">(dw!T28/1000000)*$D21</f>
        <v>7.00124567584007E-008</v>
      </c>
      <c r="O21" s="54" t="n">
        <f aca="false">(dw!U28/1000000)*$D21</f>
        <v>0</v>
      </c>
      <c r="P21" s="54" t="n">
        <f aca="false">(dw!V28/1000000)*$D21</f>
        <v>0</v>
      </c>
      <c r="Q21" s="54" t="n">
        <f aca="false">(dw!W28/1000000)*$D21</f>
        <v>0</v>
      </c>
      <c r="R21" s="54" t="n">
        <f aca="false">(dw!X28/1000000)*$D21</f>
        <v>1.1413827494167E-007</v>
      </c>
      <c r="S21" s="54" t="n">
        <f aca="false">(dw!Y28/1000000)*$D21</f>
        <v>1.42840815008975E-008</v>
      </c>
      <c r="T21" s="54" t="n">
        <f aca="false">(dw!Z28/1000000)*$D21</f>
        <v>9.78746387593089E-009</v>
      </c>
      <c r="U21" s="54" t="n">
        <f aca="false">(dw!AA28/1000000)*$D21</f>
        <v>0</v>
      </c>
      <c r="V21" s="54" t="n">
        <f aca="false">SUM(R21:T21,L21:N21,J21,E21:H21)</f>
        <v>4.26645016915249E-007</v>
      </c>
      <c r="W21" s="54" t="n">
        <f aca="false">(dw!AC28/1000000)*$D21</f>
        <v>1.57540462599031E-008</v>
      </c>
      <c r="X21" s="54" t="n">
        <f aca="false">(dw!AD28/1000000)*$D21</f>
        <v>2.72681150336847E-007</v>
      </c>
      <c r="Y21" s="51" t="n">
        <v>131.205479452055</v>
      </c>
      <c r="Z21" s="9" t="n">
        <v>131.205479452055</v>
      </c>
    </row>
    <row r="22" customFormat="false" ht="15" hidden="false" customHeight="false" outlineLevel="0" collapsed="false">
      <c r="A22" s="26" t="n">
        <v>134</v>
      </c>
      <c r="B22" s="27" t="n">
        <v>39465</v>
      </c>
      <c r="C22" s="28" t="n">
        <f aca="false">(dw!C29/1000)*365</f>
        <v>0.18008381810848</v>
      </c>
      <c r="D22" s="28" t="n">
        <f aca="false">(B$51*C22)/100</f>
        <v>0.0578609307582545</v>
      </c>
      <c r="E22" s="54" t="n">
        <f aca="false">(dw!K29/1000000)*$D22</f>
        <v>7.05903355250705E-010</v>
      </c>
      <c r="F22" s="54" t="n">
        <f aca="false">(dw!L29/1000000)*$D22</f>
        <v>1.06776561621283E-009</v>
      </c>
      <c r="G22" s="54" t="n">
        <f aca="false">(dw!M29/1000000)*$D22</f>
        <v>1.3689896217403E-009</v>
      </c>
      <c r="H22" s="54" t="n">
        <f aca="false">(dw!N29/1000000)*$D22</f>
        <v>0</v>
      </c>
      <c r="I22" s="54" t="n">
        <f aca="false">(dw!O29/1000000)*$D22</f>
        <v>0</v>
      </c>
      <c r="J22" s="54" t="n">
        <f aca="false">(dw!P29/1000000)*$D22</f>
        <v>6.16012927661911E-008</v>
      </c>
      <c r="K22" s="54" t="n">
        <f aca="false">(dw!Q29/1000000)*$D22</f>
        <v>0</v>
      </c>
      <c r="L22" s="54" t="n">
        <f aca="false">(dw!R29/1000000)*$D22</f>
        <v>4.87507272103673E-008</v>
      </c>
      <c r="M22" s="54" t="n">
        <f aca="false">(dw!S29/1000000)*$D22</f>
        <v>2.05145930003391E-008</v>
      </c>
      <c r="N22" s="54" t="n">
        <f aca="false">(dw!T29/1000000)*$D22</f>
        <v>3.56076167886298E-008</v>
      </c>
      <c r="O22" s="54" t="n">
        <f aca="false">(dw!U29/1000000)*$D22</f>
        <v>0</v>
      </c>
      <c r="P22" s="54" t="n">
        <f aca="false">(dw!V29/1000000)*$D22</f>
        <v>0</v>
      </c>
      <c r="Q22" s="54" t="n">
        <f aca="false">(dw!W29/1000000)*$D22</f>
        <v>2.05140143910316E-009</v>
      </c>
      <c r="R22" s="54" t="n">
        <f aca="false">(dw!X29/1000000)*$D22</f>
        <v>6.512036795888E-008</v>
      </c>
      <c r="S22" s="54" t="n">
        <f aca="false">(dw!Y29/1000000)*$D22</f>
        <v>3.21359609431346E-009</v>
      </c>
      <c r="T22" s="54" t="n">
        <f aca="false">(dw!Z29/1000000)*$D22</f>
        <v>8.59466265483113E-010</v>
      </c>
      <c r="U22" s="54" t="n">
        <f aca="false">(dw!AA29/1000000)*$D22</f>
        <v>0</v>
      </c>
      <c r="V22" s="54" t="n">
        <f aca="false">SUM(R22:T22,L22:N22,J22,E22:H22)</f>
        <v>2.38810318677408E-007</v>
      </c>
      <c r="W22" s="54" t="n">
        <f aca="false">(dw!AC29/1000000)*$D22</f>
        <v>3.14265859320384E-009</v>
      </c>
      <c r="X22" s="54" t="n">
        <f aca="false">(dw!AD29/1000000)*$D22</f>
        <v>1.68525631204631E-007</v>
      </c>
      <c r="Y22" s="51" t="n">
        <v>101.452054794521</v>
      </c>
      <c r="Z22" s="9" t="n">
        <v>101.452054794521</v>
      </c>
    </row>
    <row r="23" customFormat="false" ht="15" hidden="false" customHeight="false" outlineLevel="0" collapsed="false">
      <c r="A23" s="26" t="n">
        <v>142</v>
      </c>
      <c r="B23" s="27" t="n">
        <v>39545</v>
      </c>
      <c r="C23" s="28" t="n">
        <f aca="false">(dw!C30/1000)*365</f>
        <v>2.57704093109965</v>
      </c>
      <c r="D23" s="28" t="n">
        <f aca="false">(B$51*C23)/100</f>
        <v>0.828003251162317</v>
      </c>
      <c r="E23" s="54" t="n">
        <f aca="false">(dw!K30/1000000)*$D23</f>
        <v>1.01016396641803E-008</v>
      </c>
      <c r="F23" s="54" t="n">
        <f aca="false">(dw!L30/1000000)*$D23</f>
        <v>1.57357877867143E-008</v>
      </c>
      <c r="G23" s="54" t="n">
        <f aca="false">(dw!M30/1000000)*$D23</f>
        <v>7.07114776492619E-009</v>
      </c>
      <c r="H23" s="54" t="n">
        <f aca="false">(dw!N30/1000000)*$D23</f>
        <v>0</v>
      </c>
      <c r="I23" s="54" t="n">
        <f aca="false">(dw!O30/1000000)*$D23</f>
        <v>0</v>
      </c>
      <c r="J23" s="54" t="n">
        <f aca="false">(dw!P30/1000000)*$D23</f>
        <v>9.22851023582961E-007</v>
      </c>
      <c r="K23" s="54" t="n">
        <f aca="false">(dw!Q30/1000000)*$D23</f>
        <v>0</v>
      </c>
      <c r="L23" s="54" t="n">
        <f aca="false">(dw!R30/1000000)*$D23</f>
        <v>6.86033813718027E-007</v>
      </c>
      <c r="M23" s="54" t="n">
        <f aca="false">(dw!S30/1000000)*$D23</f>
        <v>3.44035350857943E-007</v>
      </c>
      <c r="N23" s="54" t="n">
        <f aca="false">(dw!T30/1000000)*$D23</f>
        <v>6.50065352487535E-007</v>
      </c>
      <c r="O23" s="54" t="n">
        <f aca="false">(dw!U30/1000000)*$D23</f>
        <v>0</v>
      </c>
      <c r="P23" s="54" t="n">
        <f aca="false">(dw!V30/1000000)*$D23</f>
        <v>0</v>
      </c>
      <c r="Q23" s="54" t="n">
        <f aca="false">(dw!W30/1000000)*$D23</f>
        <v>0</v>
      </c>
      <c r="R23" s="54" t="n">
        <f aca="false">(dw!X30/1000000)*$D23</f>
        <v>1.11654913614037E-006</v>
      </c>
      <c r="S23" s="54" t="n">
        <f aca="false">(dw!Y30/1000000)*$D23</f>
        <v>9.20822415617613E-008</v>
      </c>
      <c r="T23" s="54" t="n">
        <f aca="false">(dw!Z30/1000000)*$D23</f>
        <v>2.43846957467302E-007</v>
      </c>
      <c r="U23" s="54" t="n">
        <f aca="false">(dw!AA30/1000000)*$D23</f>
        <v>0</v>
      </c>
      <c r="V23" s="54" t="n">
        <f aca="false">SUM(R23:T23,L23:N23,J23,E23:H23)</f>
        <v>4.08837245103172E-006</v>
      </c>
      <c r="W23" s="54" t="n">
        <f aca="false">(dw!AC30/1000000)*$D23</f>
        <v>3.29085752158207E-008</v>
      </c>
      <c r="X23" s="54" t="n">
        <f aca="false">(dw!AD30/1000000)*$D23</f>
        <v>2.60298554064647E-006</v>
      </c>
      <c r="Y23" s="51" t="n">
        <v>51.041095890411</v>
      </c>
      <c r="Z23" s="9" t="n">
        <v>51.041095890411</v>
      </c>
    </row>
    <row r="24" customFormat="false" ht="15" hidden="false" customHeight="false" outlineLevel="0" collapsed="false">
      <c r="A24" s="26" t="n">
        <v>148</v>
      </c>
      <c r="B24" s="27" t="n">
        <v>39570</v>
      </c>
      <c r="C24" s="28" t="n">
        <f aca="false">(dw!C31/1000)*365</f>
        <v>1.23459490563882</v>
      </c>
      <c r="D24" s="28" t="n">
        <f aca="false">(B$51*C24)/100</f>
        <v>0.396675343181752</v>
      </c>
      <c r="E24" s="54" t="n">
        <f aca="false">(dw!K31/1000000)*$D24</f>
        <v>1.44389824918158E-007</v>
      </c>
      <c r="F24" s="54" t="n">
        <f aca="false">(dw!L31/1000000)*$D24</f>
        <v>2.3562515384996E-007</v>
      </c>
      <c r="G24" s="54" t="n">
        <f aca="false">(dw!M31/1000000)*$D24</f>
        <v>4.2263933109437E-007</v>
      </c>
      <c r="H24" s="54" t="n">
        <f aca="false">(dw!N31/1000000)*$D24</f>
        <v>0</v>
      </c>
      <c r="I24" s="54" t="n">
        <f aca="false">(dw!O31/1000000)*$D24</f>
        <v>0</v>
      </c>
      <c r="J24" s="54" t="n">
        <f aca="false">(dw!P31/1000000)*$D24</f>
        <v>6.47612165278528E-006</v>
      </c>
      <c r="K24" s="54" t="n">
        <f aca="false">(dw!Q31/1000000)*$D24</f>
        <v>0</v>
      </c>
      <c r="L24" s="54" t="n">
        <f aca="false">(dw!R31/1000000)*$D24</f>
        <v>4.94846540489087E-006</v>
      </c>
      <c r="M24" s="54" t="n">
        <f aca="false">(dw!S31/1000000)*$D24</f>
        <v>2.10975153011632E-006</v>
      </c>
      <c r="N24" s="54" t="n">
        <f aca="false">(dw!T31/1000000)*$D24</f>
        <v>5.41065168099909E-006</v>
      </c>
      <c r="O24" s="54" t="n">
        <f aca="false">(dw!U31/1000000)*$D24</f>
        <v>0</v>
      </c>
      <c r="P24" s="54" t="n">
        <f aca="false">(dw!V31/1000000)*$D24</f>
        <v>0</v>
      </c>
      <c r="Q24" s="54" t="n">
        <f aca="false">(dw!W31/1000000)*$D24</f>
        <v>4.36342877499927E-008</v>
      </c>
      <c r="R24" s="54" t="n">
        <f aca="false">(dw!X31/1000000)*$D24</f>
        <v>6.84820312468976E-006</v>
      </c>
      <c r="S24" s="54" t="n">
        <f aca="false">(dw!Y31/1000000)*$D24</f>
        <v>3.05440014249949E-007</v>
      </c>
      <c r="T24" s="54" t="n">
        <f aca="false">(dw!Z31/1000000)*$D24</f>
        <v>7.2016408554647E-007</v>
      </c>
      <c r="U24" s="54" t="n">
        <f aca="false">(dw!AA31/1000000)*$D24</f>
        <v>8.72685754999854E-008</v>
      </c>
      <c r="V24" s="54" t="n">
        <f aca="false">SUM(R24:T24,L24:N24,J24,E24:H24)</f>
        <v>2.76214518031402E-005</v>
      </c>
      <c r="W24" s="54" t="n">
        <f aca="false">(dw!AC31/1000000)*$D24</f>
        <v>8.02654309862488E-007</v>
      </c>
      <c r="X24" s="54" t="n">
        <f aca="false">(dw!AD31/1000000)*$D24</f>
        <v>1.89886245565416E-005</v>
      </c>
      <c r="Y24" s="51" t="n">
        <v>121.369863013699</v>
      </c>
      <c r="Z24" s="21" t="n">
        <v>121.369863013699</v>
      </c>
    </row>
    <row r="25" customFormat="false" ht="15" hidden="false" customHeight="false" outlineLevel="0" collapsed="false">
      <c r="A25" s="26" t="n">
        <v>152</v>
      </c>
      <c r="B25" s="27" t="n">
        <v>39584</v>
      </c>
      <c r="C25" s="28" t="n">
        <f aca="false">(dw!C32/1000)*365</f>
        <v>0.126208050958238</v>
      </c>
      <c r="D25" s="28" t="n">
        <f aca="false">(B$51*C25)/100</f>
        <v>0.0405506467728818</v>
      </c>
      <c r="E25" s="54" t="n">
        <f aca="false">(dw!K32/1000000)*$D25</f>
        <v>5.61423704570549E-009</v>
      </c>
      <c r="F25" s="54" t="n">
        <f aca="false">(dw!L32/1000000)*$D25</f>
        <v>1.06061838660343E-008</v>
      </c>
      <c r="G25" s="54" t="n">
        <f aca="false">(dw!M32/1000000)*$D25</f>
        <v>2.21163227499297E-008</v>
      </c>
      <c r="H25" s="54" t="n">
        <f aca="false">(dw!N32/1000000)*$D25</f>
        <v>2.89997950396264E-009</v>
      </c>
      <c r="I25" s="54" t="n">
        <f aca="false">(dw!O32/1000000)*$D25</f>
        <v>0</v>
      </c>
      <c r="J25" s="54" t="n">
        <f aca="false">(dw!P32/1000000)*$D25</f>
        <v>3.35110544931095E-007</v>
      </c>
      <c r="K25" s="54" t="n">
        <f aca="false">(dw!Q32/1000000)*$D25</f>
        <v>3.8498784046174E-008</v>
      </c>
      <c r="L25" s="54" t="n">
        <f aca="false">(dw!R32/1000000)*$D25</f>
        <v>2.18383805068191E-007</v>
      </c>
      <c r="M25" s="54" t="n">
        <f aca="false">(dw!S32/1000000)*$D25</f>
        <v>1.33208874648917E-007</v>
      </c>
      <c r="N25" s="54" t="n">
        <f aca="false">(dw!T32/1000000)*$D25</f>
        <v>1.90182533364816E-007</v>
      </c>
      <c r="O25" s="54" t="n">
        <f aca="false">(dw!U32/1000000)*$D25</f>
        <v>2.67755920641339E-009</v>
      </c>
      <c r="P25" s="54" t="n">
        <f aca="false">(dw!V32/1000000)*$D25</f>
        <v>1.25707004995934E-009</v>
      </c>
      <c r="Q25" s="54" t="n">
        <f aca="false">(dw!W32/1000000)*$D25</f>
        <v>4.96339916500074E-010</v>
      </c>
      <c r="R25" s="54" t="n">
        <f aca="false">(dw!X32/1000000)*$D25</f>
        <v>2.93424480048573E-007</v>
      </c>
      <c r="S25" s="54" t="n">
        <f aca="false">(dw!Y32/1000000)*$D25</f>
        <v>1.24409384299201E-008</v>
      </c>
      <c r="T25" s="54" t="n">
        <f aca="false">(dw!Z32/1000000)*$D25</f>
        <v>1.9685506119E-008</v>
      </c>
      <c r="U25" s="54" t="n">
        <f aca="false">(dw!AA32/1000000)*$D25</f>
        <v>0</v>
      </c>
      <c r="V25" s="54" t="n">
        <f aca="false">SUM(R25:T25,L25:N25,J25,E25:H25)</f>
        <v>1.24367340577614E-006</v>
      </c>
      <c r="W25" s="54" t="n">
        <f aca="false">(dw!AC32/1000000)*$D25</f>
        <v>4.12367231656322E-008</v>
      </c>
      <c r="X25" s="54" t="n">
        <f aca="false">(dw!AD32/1000000)*$D25</f>
        <v>9.19815511232065E-007</v>
      </c>
      <c r="Y25" s="51" t="n">
        <v>311.095890410959</v>
      </c>
      <c r="Z25" s="21" t="n">
        <v>311.095890410959</v>
      </c>
    </row>
    <row r="26" customFormat="false" ht="15" hidden="false" customHeight="false" outlineLevel="0" collapsed="false">
      <c r="A26" s="26" t="n">
        <v>168</v>
      </c>
      <c r="B26" s="27" t="n">
        <v>39661</v>
      </c>
      <c r="C26" s="28" t="n">
        <f aca="false">(dw!C33/1000)*365</f>
        <v>2.32294719616655</v>
      </c>
      <c r="D26" s="28" t="n">
        <f aca="false">(B$51*C26)/100</f>
        <v>0.746362934128313</v>
      </c>
      <c r="E26" s="54" t="n">
        <f aca="false">(dw!K33/1000000)*$D26</f>
        <v>5.63130833799812E-007</v>
      </c>
      <c r="F26" s="54" t="n">
        <f aca="false">(dw!L33/1000000)*$D26</f>
        <v>6.30676679338424E-007</v>
      </c>
      <c r="G26" s="54" t="n">
        <f aca="false">(dw!M33/1000000)*$D26</f>
        <v>8.95635520953976E-007</v>
      </c>
      <c r="H26" s="54" t="n">
        <f aca="false">(dw!N33/1000000)*$D26</f>
        <v>7.05312972751256E-007</v>
      </c>
      <c r="I26" s="54" t="n">
        <f aca="false">(dw!O33/1000000)*$D26</f>
        <v>0</v>
      </c>
      <c r="J26" s="54" t="n">
        <f aca="false">(dw!P33/1000000)*$D26</f>
        <v>1.96293451675746E-005</v>
      </c>
      <c r="K26" s="54" t="n">
        <f aca="false">(dw!Q33/1000000)*$D26</f>
        <v>1.5263122002924E-006</v>
      </c>
      <c r="L26" s="54" t="n">
        <f aca="false">(dw!R33/1000000)*$D26</f>
        <v>6.23287686290554E-006</v>
      </c>
      <c r="M26" s="54" t="n">
        <f aca="false">(dw!S33/1000000)*$D26</f>
        <v>6.194812353265E-006</v>
      </c>
      <c r="N26" s="54" t="n">
        <f aca="false">(dw!T33/1000000)*$D26</f>
        <v>8.20999227541144E-006</v>
      </c>
      <c r="O26" s="54" t="n">
        <f aca="false">(dw!U33/1000000)*$D26</f>
        <v>0</v>
      </c>
      <c r="P26" s="54" t="n">
        <f aca="false">(dw!V33/1000000)*$D26</f>
        <v>0</v>
      </c>
      <c r="Q26" s="54" t="n">
        <f aca="false">(dw!W33/1000000)*$D26</f>
        <v>0</v>
      </c>
      <c r="R26" s="54" t="n">
        <f aca="false">(dw!X33/1000000)*$D26</f>
        <v>1.89949366735656E-005</v>
      </c>
      <c r="S26" s="54" t="n">
        <f aca="false">(dw!Y33/1000000)*$D26</f>
        <v>1.64199845508229E-007</v>
      </c>
      <c r="T26" s="54" t="n">
        <f aca="false">(dw!Z33/1000000)*$D26</f>
        <v>2.94066996046555E-006</v>
      </c>
      <c r="U26" s="54" t="n">
        <f aca="false">(dw!AA33/1000000)*$D26</f>
        <v>0</v>
      </c>
      <c r="V26" s="54" t="n">
        <f aca="false">SUM(R26:T26,L26:N26,J26,E26:H26)</f>
        <v>6.51615891455394E-005</v>
      </c>
      <c r="W26" s="54" t="n">
        <f aca="false">(dw!AC33/1000000)*$D26</f>
        <v>2.79475600684347E-006</v>
      </c>
      <c r="X26" s="54" t="n">
        <f aca="false">(dw!AD33/1000000)*$D26</f>
        <v>4.1793338859449E-005</v>
      </c>
      <c r="Y26" s="51" t="n">
        <v>225.123287671233</v>
      </c>
      <c r="Z26" s="21" t="n">
        <v>225.123287671233</v>
      </c>
    </row>
    <row r="27" customFormat="false" ht="15" hidden="false" customHeight="false" outlineLevel="0" collapsed="false">
      <c r="A27" s="26" t="n">
        <v>170</v>
      </c>
      <c r="B27" s="27" t="n">
        <v>39683</v>
      </c>
      <c r="C27" s="28" t="n">
        <f aca="false">(dw!C34/1000)*365</f>
        <v>1.86686338186226</v>
      </c>
      <c r="D27" s="28" t="n">
        <f aca="false">(B$51*C27)/100</f>
        <v>0.599823204592345</v>
      </c>
      <c r="E27" s="54" t="n">
        <f aca="false">(dw!K34/1000000)*$D27</f>
        <v>3.0710948075128E-007</v>
      </c>
      <c r="F27" s="54" t="n">
        <f aca="false">(dw!L34/1000000)*$D27</f>
        <v>2.72079805603088E-007</v>
      </c>
      <c r="G27" s="54" t="n">
        <f aca="false">(dw!M34/1000000)*$D27</f>
        <v>2.03939889561397E-007</v>
      </c>
      <c r="H27" s="54" t="n">
        <f aca="false">(dw!N34/1000000)*$D27</f>
        <v>0</v>
      </c>
      <c r="I27" s="54" t="n">
        <f aca="false">(dw!O34/1000000)*$D27</f>
        <v>0</v>
      </c>
      <c r="J27" s="54" t="n">
        <f aca="false">(dw!P34/1000000)*$D27</f>
        <v>1.17091487768472E-005</v>
      </c>
      <c r="K27" s="54" t="n">
        <f aca="false">(dw!Q34/1000000)*$D27</f>
        <v>5.72531248783393E-007</v>
      </c>
      <c r="L27" s="54" t="n">
        <f aca="false">(dw!R34/1000000)*$D27</f>
        <v>4.06500185752232E-006</v>
      </c>
      <c r="M27" s="54" t="n">
        <f aca="false">(dw!S34/1000000)*$D27</f>
        <v>2.90314431022695E-006</v>
      </c>
      <c r="N27" s="54" t="n">
        <f aca="false">(dw!T34/1000000)*$D27</f>
        <v>5.08949989096604E-006</v>
      </c>
      <c r="O27" s="54" t="n">
        <f aca="false">(dw!U34/1000000)*$D27</f>
        <v>0</v>
      </c>
      <c r="P27" s="54" t="n">
        <f aca="false">(dw!V34/1000000)*$D27</f>
        <v>0</v>
      </c>
      <c r="Q27" s="54" t="n">
        <f aca="false">(dw!W34/1000000)*$D27</f>
        <v>0</v>
      </c>
      <c r="R27" s="54" t="n">
        <f aca="false">(dw!X34/1000000)*$D27</f>
        <v>1.872348133135E-005</v>
      </c>
      <c r="S27" s="54" t="n">
        <f aca="false">(dw!Y34/1000000)*$D27</f>
        <v>1.46956685125124E-007</v>
      </c>
      <c r="T27" s="54" t="n">
        <f aca="false">(dw!Z34/1000000)*$D27</f>
        <v>4.89191812737333E-007</v>
      </c>
      <c r="U27" s="54" t="n">
        <f aca="false">(dw!AA34/1000000)*$D27</f>
        <v>0</v>
      </c>
      <c r="V27" s="54" t="n">
        <f aca="false">SUM(R27:T27,L27:N27,J27,E27:H27)</f>
        <v>4.39095538406907E-005</v>
      </c>
      <c r="W27" s="54" t="n">
        <f aca="false">(dw!AC34/1000000)*$D27</f>
        <v>7.83129175915765E-007</v>
      </c>
      <c r="X27" s="54" t="n">
        <f aca="false">(dw!AD34/1000000)*$D27</f>
        <v>2.43393260843459E-005</v>
      </c>
      <c r="Y27" s="51" t="n">
        <v>3.53858734272796</v>
      </c>
      <c r="Z27" s="28" t="n">
        <v>3.53858734272796</v>
      </c>
    </row>
    <row r="28" customFormat="false" ht="15" hidden="false" customHeight="false" outlineLevel="0" collapsed="false">
      <c r="A28" s="26" t="n">
        <v>184</v>
      </c>
      <c r="B28" s="39" t="n">
        <v>39798</v>
      </c>
      <c r="C28" s="28" t="n">
        <f aca="false">(dw!C35/1000)*365</f>
        <v>2.87</v>
      </c>
      <c r="D28" s="28" t="n">
        <f aca="false">(B$51*C28)/100</f>
        <v>0.922131</v>
      </c>
      <c r="E28" s="54" t="n">
        <f aca="false">(dw!K35/1000000)*$D28</f>
        <v>1.53397889561152E-006</v>
      </c>
      <c r="F28" s="54" t="n">
        <f aca="false">(dw!L35/1000000)*$D28</f>
        <v>1.92171251219632E-006</v>
      </c>
      <c r="G28" s="54" t="n">
        <f aca="false">(dw!M35/1000000)*$D28</f>
        <v>1.37521905648814E-006</v>
      </c>
      <c r="H28" s="54" t="n">
        <f aca="false">(dw!N35/1000000)*$D28</f>
        <v>6.83982262794224E-006</v>
      </c>
      <c r="I28" s="54" t="n">
        <f aca="false">(dw!O35/1000000)*$D28</f>
        <v>0</v>
      </c>
      <c r="J28" s="54" t="n">
        <f aca="false">(dw!P35/1000000)*$D28</f>
        <v>8.90935424262706E-006</v>
      </c>
      <c r="K28" s="54" t="n">
        <f aca="false">(dw!Q35/1000000)*$D28</f>
        <v>0</v>
      </c>
      <c r="L28" s="54" t="n">
        <f aca="false">(dw!R35/1000000)*$D28</f>
        <v>7.28177181428612E-006</v>
      </c>
      <c r="M28" s="54" t="n">
        <f aca="false">(dw!S35/1000000)*$D28</f>
        <v>7.73324843652722E-006</v>
      </c>
      <c r="N28" s="54" t="n">
        <f aca="false">(dw!T35/1000000)*$D28</f>
        <v>5.4584838040702E-006</v>
      </c>
      <c r="O28" s="54" t="n">
        <f aca="false">(dw!U35/1000000)*$D28</f>
        <v>0</v>
      </c>
      <c r="P28" s="54" t="n">
        <f aca="false">(dw!V35/1000000)*$D28</f>
        <v>0</v>
      </c>
      <c r="Q28" s="54" t="n">
        <f aca="false">(dw!W35/1000000)*$D28</f>
        <v>0</v>
      </c>
      <c r="R28" s="54" t="n">
        <f aca="false">(dw!X35/1000000)*$D28</f>
        <v>2.05696736828175E-005</v>
      </c>
      <c r="S28" s="54" t="n">
        <f aca="false">(dw!Y35/1000000)*$D28</f>
        <v>1.9364751E-007</v>
      </c>
      <c r="T28" s="54" t="n">
        <f aca="false">(dw!Z35/1000000)*$D28</f>
        <v>1.05910500992338E-006</v>
      </c>
      <c r="U28" s="54" t="n">
        <f aca="false">(dw!AA35/1000000)*$D28</f>
        <v>0</v>
      </c>
      <c r="V28" s="54" t="n">
        <f aca="false">SUM(R28:T28,L28:N28,J28,E28:H28)</f>
        <v>6.28760175924896E-005</v>
      </c>
      <c r="W28" s="54" t="n">
        <f aca="false">(dw!AC35/1000000)*$D28</f>
        <v>1.16707330922382E-005</v>
      </c>
      <c r="X28" s="54" t="n">
        <f aca="false">(dw!AD35/1000000)*$D28</f>
        <v>2.93828582975106E-005</v>
      </c>
      <c r="Y28" s="51" t="n">
        <v>3.42039888198792</v>
      </c>
      <c r="Z28" s="28" t="n">
        <v>3.42039888198792</v>
      </c>
    </row>
    <row r="29" customFormat="false" ht="15" hidden="false" customHeight="false" outlineLevel="0" collapsed="false">
      <c r="A29" s="26" t="n">
        <v>199</v>
      </c>
      <c r="B29" s="39" t="n">
        <v>39913</v>
      </c>
      <c r="C29" s="28" t="n">
        <f aca="false">(dw!C36/1000)*365</f>
        <v>0.680000000000001</v>
      </c>
      <c r="D29" s="28" t="n">
        <f aca="false">(B$51*C29)/100</f>
        <v>0.218484</v>
      </c>
      <c r="E29" s="54" t="n">
        <f aca="false">(dw!K36/1000000)*$D29</f>
        <v>1.0487232E-007</v>
      </c>
      <c r="F29" s="54" t="n">
        <f aca="false">(dw!L36/1000000)*$D29</f>
        <v>1.627924284E-007</v>
      </c>
      <c r="G29" s="54" t="n">
        <f aca="false">(dw!M36/1000000)*$D29</f>
        <v>0</v>
      </c>
      <c r="H29" s="54" t="n">
        <f aca="false">(dw!N36/1000000)*$D29</f>
        <v>0</v>
      </c>
      <c r="I29" s="54" t="n">
        <f aca="false">(dw!O36/1000000)*$D29</f>
        <v>0</v>
      </c>
      <c r="J29" s="54" t="n">
        <f aca="false">(dw!P36/1000000)*$D29</f>
        <v>4.46505186189849E-007</v>
      </c>
      <c r="K29" s="54" t="n">
        <f aca="false">(dw!Q36/1000000)*$D29</f>
        <v>2.86352084632736E-007</v>
      </c>
      <c r="L29" s="54" t="n">
        <f aca="false">(dw!R36/1000000)*$D29</f>
        <v>2.79019064279752E-007</v>
      </c>
      <c r="M29" s="54" t="n">
        <f aca="false">(dw!S36/1000000)*$D29</f>
        <v>4.18846926292528E-007</v>
      </c>
      <c r="N29" s="54" t="n">
        <f aca="false">(dw!T36/1000000)*$D29</f>
        <v>2.95703973670488E-007</v>
      </c>
      <c r="O29" s="54" t="n">
        <f aca="false">(dw!U36/1000000)*$D29</f>
        <v>0</v>
      </c>
      <c r="P29" s="54" t="n">
        <f aca="false">(dw!V36/1000000)*$D29</f>
        <v>0</v>
      </c>
      <c r="Q29" s="54" t="n">
        <f aca="false">(dw!W36/1000000)*$D29</f>
        <v>1.09281552841781E-007</v>
      </c>
      <c r="R29" s="54" t="n">
        <f aca="false">(dw!X36/1000000)*$D29</f>
        <v>8.56332158671531E-007</v>
      </c>
      <c r="S29" s="54" t="n">
        <f aca="false">(dw!Y36/1000000)*$D29</f>
        <v>1.32971443925363E-007</v>
      </c>
      <c r="T29" s="54" t="n">
        <f aca="false">(dw!Z36/1000000)*$D29</f>
        <v>8.65207261207067E-008</v>
      </c>
      <c r="U29" s="54" t="n">
        <f aca="false">(dw!AA36/1000000)*$D29</f>
        <v>7.02792242331412E-007</v>
      </c>
      <c r="V29" s="54" t="n">
        <f aca="false">SUM(R29:T29,L29:N29,J29,E29:H29)</f>
        <v>2.78356422755022E-006</v>
      </c>
      <c r="W29" s="54" t="n">
        <f aca="false">(dw!AC36/1000000)*$D29</f>
        <v>2.676647484E-007</v>
      </c>
      <c r="X29" s="54" t="n">
        <f aca="false">(dw!AD36/1000000)*$D29</f>
        <v>1.83570878790713E-006</v>
      </c>
      <c r="Y29" s="51" t="n">
        <v>0.493380323584876</v>
      </c>
      <c r="Z29" s="28" t="n">
        <v>0.493380323584876</v>
      </c>
    </row>
    <row r="30" customFormat="false" ht="15" hidden="false" customHeight="false" outlineLevel="0" collapsed="false">
      <c r="A30" s="26" t="n">
        <v>219</v>
      </c>
      <c r="B30" s="39" t="n">
        <v>40108</v>
      </c>
      <c r="C30" s="28" t="n">
        <f aca="false">(dw!C37/1000)*365</f>
        <v>2.28</v>
      </c>
      <c r="D30" s="28" t="n">
        <f aca="false">(B$51*C30)/100</f>
        <v>0.732564</v>
      </c>
      <c r="E30" s="54" t="n">
        <f aca="false">(dw!K37/1000000)*$D30</f>
        <v>1.098846E-006</v>
      </c>
      <c r="F30" s="54" t="n">
        <f aca="false">(dw!L37/1000000)*$D30</f>
        <v>8.79076799999999E-007</v>
      </c>
      <c r="G30" s="54" t="n">
        <f aca="false">(dw!M37/1000000)*$D30</f>
        <v>1.32703276015576E-006</v>
      </c>
      <c r="H30" s="54" t="n">
        <f aca="false">(dw!N37/1000000)*$D30</f>
        <v>0</v>
      </c>
      <c r="I30" s="54" t="n">
        <f aca="false">(dw!O37/1000000)*$D30</f>
        <v>0</v>
      </c>
      <c r="J30" s="54" t="n">
        <f aca="false">(dw!P37/1000000)*$D30</f>
        <v>2.39241714235593E-005</v>
      </c>
      <c r="K30" s="54" t="n">
        <f aca="false">(dw!Q37/1000000)*$D30</f>
        <v>0</v>
      </c>
      <c r="L30" s="54" t="n">
        <f aca="false">(dw!R37/1000000)*$D30</f>
        <v>7.65665011810435E-006</v>
      </c>
      <c r="M30" s="54" t="n">
        <f aca="false">(dw!S37/1000000)*$D30</f>
        <v>1.78724108089474E-005</v>
      </c>
      <c r="N30" s="54" t="n">
        <f aca="false">(dw!T37/1000000)*$D30</f>
        <v>8.21632593246004E-006</v>
      </c>
      <c r="O30" s="54" t="n">
        <f aca="false">(dw!U37/1000000)*$D30</f>
        <v>0</v>
      </c>
      <c r="P30" s="54" t="n">
        <f aca="false">(dw!V37/1000000)*$D30</f>
        <v>0</v>
      </c>
      <c r="Q30" s="54" t="n">
        <f aca="false">(dw!W37/1000000)*$D30</f>
        <v>0</v>
      </c>
      <c r="R30" s="54" t="n">
        <f aca="false">(dw!X37/1000000)*$D30</f>
        <v>2.48575323425458E-005</v>
      </c>
      <c r="S30" s="54" t="n">
        <f aca="false">(dw!Y37/1000000)*$D30</f>
        <v>1.5750126E-007</v>
      </c>
      <c r="T30" s="54" t="n">
        <f aca="false">(dw!Z37/1000000)*$D30</f>
        <v>2.32855669020044E-006</v>
      </c>
      <c r="U30" s="54" t="n">
        <f aca="false">(dw!AA37/1000000)*$D30</f>
        <v>0</v>
      </c>
      <c r="V30" s="54" t="n">
        <f aca="false">SUM(R30:T30,L30:N30,J30,E30:H30)</f>
        <v>8.83181041359731E-005</v>
      </c>
      <c r="W30" s="54" t="n">
        <f aca="false">(dw!AC37/1000000)*$D30</f>
        <v>3.30495556015576E-006</v>
      </c>
      <c r="X30" s="54" t="n">
        <f aca="false">(dw!AD37/1000000)*$D30</f>
        <v>5.76695582830711E-005</v>
      </c>
      <c r="Y30" s="51" t="n">
        <v>7.06038611260178</v>
      </c>
      <c r="Z30" s="28" t="n">
        <v>7.06038611260178</v>
      </c>
    </row>
    <row r="31" customFormat="false" ht="15" hidden="false" customHeight="false" outlineLevel="0" collapsed="false">
      <c r="A31" s="26" t="n">
        <v>245</v>
      </c>
      <c r="B31" s="39" t="n">
        <v>40351</v>
      </c>
      <c r="C31" s="28" t="n">
        <f aca="false">(dw!C38/1000)*365</f>
        <v>0.490000000000001</v>
      </c>
      <c r="D31" s="28" t="n">
        <f aca="false">(B$51*C31)/100</f>
        <v>0.157437</v>
      </c>
      <c r="E31" s="54" t="n">
        <f aca="false">(dw!K38/1000000)*$D31</f>
        <v>2.74966720958414E-009</v>
      </c>
      <c r="F31" s="54" t="n">
        <f aca="false">(dw!L38/1000000)*$D31</f>
        <v>5.43787398000001E-009</v>
      </c>
      <c r="G31" s="54" t="n">
        <f aca="false">(dw!M38/1000000)*$D31</f>
        <v>3.40603756988072E-009</v>
      </c>
      <c r="H31" s="54" t="n">
        <f aca="false">(dw!N38/1000000)*$D31</f>
        <v>0</v>
      </c>
      <c r="I31" s="54" t="n">
        <f aca="false">(dw!O38/1000000)*$D31</f>
        <v>0</v>
      </c>
      <c r="J31" s="54" t="n">
        <f aca="false">(dw!P38/1000000)*$D31</f>
        <v>5.79048667023997E-008</v>
      </c>
      <c r="K31" s="54" t="n">
        <f aca="false">(dw!Q38/1000000)*$D31</f>
        <v>0</v>
      </c>
      <c r="L31" s="54" t="n">
        <f aca="false">(dw!R38/1000000)*$D31</f>
        <v>0</v>
      </c>
      <c r="M31" s="54" t="n">
        <f aca="false">(dw!S38/1000000)*$D31</f>
        <v>3.70737397081732E-008</v>
      </c>
      <c r="N31" s="54" t="n">
        <f aca="false">(dw!T38/1000000)*$D31</f>
        <v>3.14874000000001E-007</v>
      </c>
      <c r="O31" s="54" t="n">
        <f aca="false">(dw!U38/1000000)*$D31</f>
        <v>0</v>
      </c>
      <c r="P31" s="54" t="n">
        <f aca="false">(dw!V38/1000000)*$D31</f>
        <v>1.456449687E-009</v>
      </c>
      <c r="Q31" s="54" t="n">
        <f aca="false">(dw!W38/1000000)*$D31</f>
        <v>0</v>
      </c>
      <c r="R31" s="54" t="n">
        <f aca="false">(dw!X38/1000000)*$D31</f>
        <v>4.32388862515509E-008</v>
      </c>
      <c r="S31" s="54" t="n">
        <f aca="false">(dw!Y38/1000000)*$D31</f>
        <v>5.11670250000001E-008</v>
      </c>
      <c r="T31" s="54" t="n">
        <f aca="false">(dw!Z38/1000000)*$D31</f>
        <v>0</v>
      </c>
      <c r="U31" s="54" t="n">
        <f aca="false">(dw!AA38/1000000)*$D31</f>
        <v>0</v>
      </c>
      <c r="V31" s="54" t="n">
        <f aca="false">SUM(R31:T31,L31:N31,J31,E31:H31)</f>
        <v>5.15852096421589E-007</v>
      </c>
      <c r="W31" s="54" t="n">
        <f aca="false">(dw!AC38/1000000)*$D31</f>
        <v>1.15935787594649E-008</v>
      </c>
      <c r="X31" s="54" t="n">
        <f aca="false">(dw!AD38/1000000)*$D31</f>
        <v>4.09852606410574E-007</v>
      </c>
      <c r="Y31" s="51" t="n">
        <v>3.38245179627073</v>
      </c>
      <c r="Z31" s="28" t="n">
        <v>3.38245179627073</v>
      </c>
    </row>
    <row r="32" customFormat="false" ht="15" hidden="false" customHeight="false" outlineLevel="0" collapsed="false">
      <c r="A32" s="26" t="n">
        <v>290</v>
      </c>
      <c r="B32" s="39" t="n">
        <v>40586</v>
      </c>
      <c r="C32" s="28" t="n">
        <f aca="false">(dw!C39/1000)*365</f>
        <v>2.75</v>
      </c>
      <c r="D32" s="28" t="n">
        <f aca="false">(B$51*C32)/100</f>
        <v>0.883575</v>
      </c>
      <c r="E32" s="54" t="n">
        <f aca="false">(dw!K39/1000000)*$D32</f>
        <v>7.6871025E-007</v>
      </c>
      <c r="F32" s="54" t="n">
        <f aca="false">(dw!L39/1000000)*$D32</f>
        <v>1.22321066750845E-006</v>
      </c>
      <c r="G32" s="54" t="n">
        <f aca="false">(dw!M39/1000000)*$D32</f>
        <v>1.06029E-006</v>
      </c>
      <c r="H32" s="54" t="n">
        <f aca="false">(dw!N39/1000000)*$D32</f>
        <v>2.297295E-006</v>
      </c>
      <c r="I32" s="54" t="n">
        <f aca="false">(dw!O39/1000000)*$D32</f>
        <v>0</v>
      </c>
      <c r="J32" s="54" t="n">
        <f aca="false">(dw!P39/1000000)*$D32</f>
        <v>3.62666909399975E-005</v>
      </c>
      <c r="K32" s="54" t="n">
        <f aca="false">(dw!Q39/1000000)*$D32</f>
        <v>0</v>
      </c>
      <c r="L32" s="54" t="n">
        <f aca="false">(dw!R39/1000000)*$D32</f>
        <v>7.80241447375221E-006</v>
      </c>
      <c r="M32" s="54" t="n">
        <f aca="false">(dw!S39/1000000)*$D32</f>
        <v>8.35097437404136E-006</v>
      </c>
      <c r="N32" s="54" t="n">
        <f aca="false">(dw!T39/1000000)*$D32</f>
        <v>1.47649170564061E-005</v>
      </c>
      <c r="O32" s="54" t="n">
        <f aca="false">(dw!U39/1000000)*$D32</f>
        <v>0</v>
      </c>
      <c r="P32" s="54" t="n">
        <f aca="false">(dw!V39/1000000)*$D32</f>
        <v>0</v>
      </c>
      <c r="Q32" s="54" t="n">
        <f aca="false">(dw!W39/1000000)*$D32</f>
        <v>0</v>
      </c>
      <c r="R32" s="54" t="n">
        <f aca="false">(dw!X39/1000000)*$D32</f>
        <v>8.96515604790293E-005</v>
      </c>
      <c r="S32" s="54" t="n">
        <f aca="false">(dw!Y39/1000000)*$D32</f>
        <v>1.590435E-007</v>
      </c>
      <c r="T32" s="54" t="n">
        <f aca="false">(dw!Z39/1000000)*$D32</f>
        <v>2.33019949121814E-005</v>
      </c>
      <c r="U32" s="54" t="n">
        <f aca="false">(dw!AA39/1000000)*$D32</f>
        <v>0</v>
      </c>
      <c r="V32" s="54" t="n">
        <f aca="false">SUM(R32:T32,L32:N32,J32,E32:H32)</f>
        <v>0.000185647101652916</v>
      </c>
      <c r="W32" s="54" t="n">
        <f aca="false">(dw!AC39/1000000)*$D32</f>
        <v>5.34950591750845E-006</v>
      </c>
      <c r="X32" s="54" t="n">
        <f aca="false">(dw!AD39/1000000)*$D32</f>
        <v>6.71849968441972E-005</v>
      </c>
      <c r="Y32" s="51" t="n">
        <v>0.345775482077364</v>
      </c>
      <c r="Z32" s="28" t="n">
        <v>0.345775482077364</v>
      </c>
    </row>
    <row r="33" customFormat="false" ht="15" hidden="false" customHeight="false" outlineLevel="0" collapsed="false">
      <c r="A33" s="26" t="n">
        <v>312</v>
      </c>
      <c r="B33" s="39" t="n">
        <v>40748</v>
      </c>
      <c r="C33" s="28" t="n">
        <f aca="false">(dw!C40/1000)*365</f>
        <v>2.2</v>
      </c>
      <c r="D33" s="28" t="n">
        <f aca="false">(B$51*C33)/100</f>
        <v>0.70686</v>
      </c>
      <c r="E33" s="54" t="n">
        <f aca="false">(dw!K40/1000000)*$D33</f>
        <v>2.47401E-007</v>
      </c>
      <c r="F33" s="54" t="n">
        <f aca="false">(dw!L40/1000000)*$D33</f>
        <v>5.30145E-007</v>
      </c>
      <c r="G33" s="54" t="n">
        <f aca="false">(dw!M40/1000000)*$D33</f>
        <v>3.03909921967744E-007</v>
      </c>
      <c r="H33" s="54" t="n">
        <f aca="false">(dw!N40/1000000)*$D33</f>
        <v>0</v>
      </c>
      <c r="I33" s="54" t="n">
        <f aca="false">(dw!O40/1000000)*$D33</f>
        <v>0</v>
      </c>
      <c r="J33" s="54" t="n">
        <f aca="false">(dw!P40/1000000)*$D33</f>
        <v>4.80047036274438E-006</v>
      </c>
      <c r="K33" s="54" t="n">
        <f aca="false">(dw!Q40/1000000)*$D33</f>
        <v>1.18304465348966E-006</v>
      </c>
      <c r="L33" s="54" t="n">
        <f aca="false">(dw!R40/1000000)*$D33</f>
        <v>1.72879925029294E-006</v>
      </c>
      <c r="M33" s="54" t="n">
        <f aca="false">(dw!S40/1000000)*$D33</f>
        <v>3.27384622963847E-006</v>
      </c>
      <c r="N33" s="54" t="n">
        <f aca="false">(dw!T40/1000000)*$D33</f>
        <v>1.52243445717479E-006</v>
      </c>
      <c r="O33" s="54" t="n">
        <f aca="false">(dw!U40/1000000)*$D33</f>
        <v>7.18316368705405E-007</v>
      </c>
      <c r="P33" s="54" t="n">
        <f aca="false">(dw!V40/1000000)*$D33</f>
        <v>1.519749E-007</v>
      </c>
      <c r="Q33" s="54" t="n">
        <f aca="false">(dw!W40/1000000)*$D33</f>
        <v>0</v>
      </c>
      <c r="R33" s="54" t="n">
        <f aca="false">(dw!X40/1000000)*$D33</f>
        <v>4.7659956339434E-006</v>
      </c>
      <c r="S33" s="54" t="n">
        <f aca="false">(dw!Y40/1000000)*$D33</f>
        <v>5.81703901459849E-007</v>
      </c>
      <c r="T33" s="54" t="n">
        <f aca="false">(dw!Z40/1000000)*$D33</f>
        <v>4.72683405895012E-007</v>
      </c>
      <c r="U33" s="54" t="n">
        <f aca="false">(dw!AA40/1000000)*$D33</f>
        <v>0</v>
      </c>
      <c r="V33" s="54" t="n">
        <f aca="false">SUM(R33:T33,L33:N33,J33,E33:H33)</f>
        <v>1.82273891631166E-005</v>
      </c>
      <c r="W33" s="54" t="n">
        <f aca="false">(dw!AC40/1000000)*$D33</f>
        <v>4.32582368787097E-006</v>
      </c>
      <c r="X33" s="54" t="n">
        <f aca="false">(dw!AD40/1000000)*$D33</f>
        <v>5.29076452881826E-005</v>
      </c>
      <c r="Y33" s="51" t="n">
        <v>6.36423889360699</v>
      </c>
      <c r="Z33" s="28" t="n">
        <v>6.36423889360699</v>
      </c>
    </row>
    <row r="34" customFormat="false" ht="15" hidden="false" customHeight="false" outlineLevel="0" collapsed="false">
      <c r="A34" s="26" t="n">
        <v>320</v>
      </c>
      <c r="B34" s="39" t="n">
        <v>40831</v>
      </c>
      <c r="C34" s="28" t="n">
        <f aca="false">(dw!C41/1000)*365</f>
        <v>2.77</v>
      </c>
      <c r="D34" s="28" t="n">
        <f aca="false">(B$51*C34)/100</f>
        <v>0.890001</v>
      </c>
      <c r="E34" s="54" t="n">
        <f aca="false">(dw!K41/1000000)*$D34</f>
        <v>1.830732057E-007</v>
      </c>
      <c r="F34" s="54" t="n">
        <f aca="false">(dw!L41/1000000)*$D34</f>
        <v>1.811152035E-007</v>
      </c>
      <c r="G34" s="54" t="n">
        <f aca="false">(dw!M41/1000000)*$D34</f>
        <v>1.05812371969754E-008</v>
      </c>
      <c r="H34" s="54" t="n">
        <f aca="false">(dw!N41/1000000)*$D34</f>
        <v>4.0651108171121E-008</v>
      </c>
      <c r="I34" s="54" t="n">
        <f aca="false">(dw!O41/1000000)*$D34</f>
        <v>0</v>
      </c>
      <c r="J34" s="54" t="n">
        <f aca="false">(dw!P41/1000000)*$D34</f>
        <v>5.44835012518354E-006</v>
      </c>
      <c r="K34" s="54" t="n">
        <f aca="false">(dw!Q41/1000000)*$D34</f>
        <v>0</v>
      </c>
      <c r="L34" s="54" t="n">
        <f aca="false">(dw!R41/1000000)*$D34</f>
        <v>3.51208327936636E-006</v>
      </c>
      <c r="M34" s="54" t="n">
        <f aca="false">(dw!S41/1000000)*$D34</f>
        <v>5.46829288857718E-006</v>
      </c>
      <c r="N34" s="54" t="n">
        <f aca="false">(dw!T41/1000000)*$D34</f>
        <v>3.5642052368898E-006</v>
      </c>
      <c r="O34" s="54" t="n">
        <f aca="false">(dw!U41/1000000)*$D34</f>
        <v>2.50835102508324E-006</v>
      </c>
      <c r="P34" s="54" t="n">
        <f aca="false">(dw!V41/1000000)*$D34</f>
        <v>4.943955555E-007</v>
      </c>
      <c r="Q34" s="54" t="n">
        <f aca="false">(dw!W41/1000000)*$D34</f>
        <v>0</v>
      </c>
      <c r="R34" s="54" t="n">
        <f aca="false">(dw!X41/1000000)*$D34</f>
        <v>1.03563113534971E-005</v>
      </c>
      <c r="S34" s="54" t="n">
        <f aca="false">(dw!Y41/1000000)*$D34</f>
        <v>8.31356100210793E-007</v>
      </c>
      <c r="T34" s="54" t="n">
        <f aca="false">(dw!Z41/1000000)*$D34</f>
        <v>6.6482279239819E-007</v>
      </c>
      <c r="U34" s="54" t="n">
        <f aca="false">(dw!AA41/1000000)*$D34</f>
        <v>0</v>
      </c>
      <c r="V34" s="54" t="n">
        <f aca="false">SUM(R34:T34,L34:N34,J34,E34:H34)</f>
        <v>3.02608425306911E-005</v>
      </c>
      <c r="W34" s="54" t="n">
        <f aca="false">(dw!AC41/1000000)*$D34</f>
        <v>4.15420754568096E-007</v>
      </c>
      <c r="X34" s="54" t="n">
        <f aca="false">(dw!AD41/1000000)*$D34</f>
        <v>2.09956781106001E-005</v>
      </c>
      <c r="Y34" s="51" t="n">
        <v>5.11469419688291</v>
      </c>
      <c r="Z34" s="28" t="n">
        <v>5.11469419688291</v>
      </c>
    </row>
    <row r="35" customFormat="false" ht="15" hidden="false" customHeight="false" outlineLevel="0" collapsed="false">
      <c r="A35" s="26" t="s">
        <v>73</v>
      </c>
      <c r="B35" s="39" t="n">
        <v>40922</v>
      </c>
      <c r="C35" s="28" t="n">
        <f aca="false">(dw!C42/1000)*365</f>
        <v>3.38578079004554</v>
      </c>
      <c r="D35" s="28" t="n">
        <f aca="false">(B$51*C35)/100</f>
        <v>1.08785136784163</v>
      </c>
      <c r="E35" s="54" t="n">
        <f aca="false">(dw!K42/1000000)*$D35</f>
        <v>8.105580541788E-007</v>
      </c>
      <c r="F35" s="54" t="n">
        <f aca="false">(dw!L42/1000000)*$D35</f>
        <v>1.63097541408949E-006</v>
      </c>
      <c r="G35" s="54" t="n">
        <f aca="false">(dw!M42/1000000)*$D35</f>
        <v>1.49776661257116E-006</v>
      </c>
      <c r="H35" s="54" t="n">
        <f aca="false">(dw!N42/1000000)*$D35</f>
        <v>0</v>
      </c>
      <c r="I35" s="54" t="n">
        <f aca="false">(dw!O42/1000000)*$D35</f>
        <v>0</v>
      </c>
      <c r="J35" s="54" t="n">
        <f aca="false">(dw!P42/1000000)*$D35</f>
        <v>8.79552610175534E-006</v>
      </c>
      <c r="K35" s="54" t="n">
        <f aca="false">(dw!Q42/1000000)*$D35</f>
        <v>0</v>
      </c>
      <c r="L35" s="54" t="n">
        <f aca="false">(dw!R42/1000000)*$D35</f>
        <v>5.82697814013701E-006</v>
      </c>
      <c r="M35" s="54" t="n">
        <f aca="false">(dw!S42/1000000)*$D35</f>
        <v>4.76666492964124E-006</v>
      </c>
      <c r="N35" s="54" t="n">
        <f aca="false">(dw!T42/1000000)*$D35</f>
        <v>6.98951279375478E-006</v>
      </c>
      <c r="O35" s="54" t="n">
        <f aca="false">(dw!U42/1000000)*$D35</f>
        <v>0</v>
      </c>
      <c r="P35" s="54" t="n">
        <f aca="false">(dw!V42/1000000)*$D35</f>
        <v>0</v>
      </c>
      <c r="Q35" s="54" t="n">
        <f aca="false">(dw!W42/1000000)*$D35</f>
        <v>0</v>
      </c>
      <c r="R35" s="54" t="n">
        <f aca="false">(dw!X42/1000000)*$D35</f>
        <v>9.56478666083604E-006</v>
      </c>
      <c r="S35" s="54" t="n">
        <f aca="false">(dw!Y42/1000000)*$D35</f>
        <v>3.26898986244038E-006</v>
      </c>
      <c r="T35" s="54" t="n">
        <f aca="false">(dw!Z42/1000000)*$D35</f>
        <v>4.10659979846333E-006</v>
      </c>
      <c r="U35" s="54" t="n">
        <f aca="false">(dw!AA42/1000000)*$D35</f>
        <v>0</v>
      </c>
      <c r="V35" s="54" t="n">
        <f aca="false">SUM(R35:T35,L35:N35,J35,E35:H35)</f>
        <v>4.72583583678676E-005</v>
      </c>
      <c r="W35" s="54" t="n">
        <f aca="false">(dw!AC42/1000000)*$D35</f>
        <v>3.93930008083945E-006</v>
      </c>
      <c r="X35" s="54" t="n">
        <f aca="false">(dw!AD42/1000000)*$D35</f>
        <v>2.63786819652884E-005</v>
      </c>
      <c r="Y35" s="51" t="n">
        <v>7.86301369863014</v>
      </c>
      <c r="Z35" s="28" t="n">
        <v>7.86301369863014</v>
      </c>
    </row>
    <row r="36" customFormat="false" ht="15" hidden="false" customHeight="false" outlineLevel="0" collapsed="false">
      <c r="A36" s="40" t="s">
        <v>74</v>
      </c>
      <c r="B36" s="40" t="n">
        <v>40960</v>
      </c>
      <c r="C36" s="28" t="n">
        <f aca="false">(dw!C43/1000)*365</f>
        <v>1.07</v>
      </c>
      <c r="D36" s="28" t="n">
        <f aca="false">(B$51*C36)/100</f>
        <v>0.343791</v>
      </c>
      <c r="E36" s="54" t="n">
        <f aca="false">(dw!K43/1000000)*$D36</f>
        <v>8.81102197320018E-008</v>
      </c>
      <c r="F36" s="54" t="n">
        <f aca="false">(dw!L43/1000000)*$D36</f>
        <v>2.17630398832909E-008</v>
      </c>
      <c r="G36" s="54" t="n">
        <f aca="false">(dw!M43/1000000)*$D36</f>
        <v>2.54531305392152E-007</v>
      </c>
      <c r="H36" s="54" t="n">
        <f aca="false">(dw!N43/1000000)*$D36</f>
        <v>1.35409294514931E-007</v>
      </c>
      <c r="I36" s="54" t="n">
        <f aca="false">(dw!O43/1000000)*$D36</f>
        <v>0</v>
      </c>
      <c r="J36" s="54" t="n">
        <f aca="false">(dw!P43/1000000)*$D36</f>
        <v>3.2434871504784E-007</v>
      </c>
      <c r="K36" s="54" t="n">
        <f aca="false">(dw!Q43/1000000)*$D36</f>
        <v>0</v>
      </c>
      <c r="L36" s="54" t="n">
        <f aca="false">(dw!R43/1000000)*$D36</f>
        <v>4.34291117492432E-007</v>
      </c>
      <c r="M36" s="54" t="n">
        <f aca="false">(dw!S43/1000000)*$D36</f>
        <v>2.24821595841832E-007</v>
      </c>
      <c r="N36" s="54" t="n">
        <f aca="false">(dw!T43/1000000)*$D36</f>
        <v>2.97606084068261E-007</v>
      </c>
      <c r="O36" s="54" t="n">
        <f aca="false">(dw!U43/1000000)*$D36</f>
        <v>1.08537056947611E-008</v>
      </c>
      <c r="P36" s="54" t="n">
        <f aca="false">(dw!V43/1000000)*$D36</f>
        <v>2.008083231E-009</v>
      </c>
      <c r="Q36" s="54" t="n">
        <f aca="false">(dw!W43/1000000)*$D36</f>
        <v>1.8814993848E-008</v>
      </c>
      <c r="R36" s="54" t="n">
        <f aca="false">(dw!X43/1000000)*$D36</f>
        <v>8.07705814395385E-007</v>
      </c>
      <c r="S36" s="54" t="n">
        <f aca="false">(dw!Y43/1000000)*$D36</f>
        <v>5.69286558771181E-008</v>
      </c>
      <c r="T36" s="54" t="n">
        <f aca="false">(dw!Z43/1000000)*$D36</f>
        <v>1.1587768037279E-006</v>
      </c>
      <c r="U36" s="54" t="n">
        <f aca="false">(dw!AA43/1000000)*$D36</f>
        <v>0</v>
      </c>
      <c r="V36" s="54" t="n">
        <f aca="false">SUM(R36:T36,L36:N36,J36,E36:H36)</f>
        <v>3.80429264597314E-006</v>
      </c>
      <c r="W36" s="54" t="n">
        <f aca="false">(dw!AC43/1000000)*$D36</f>
        <v>4.99813859522376E-007</v>
      </c>
      <c r="X36" s="54" t="n">
        <f aca="false">(dw!AD43/1000000)*$D36</f>
        <v>1.31274429522413E-006</v>
      </c>
      <c r="Y36" s="51" t="n">
        <v>1.86301369863014</v>
      </c>
      <c r="Z36" s="28" t="n">
        <v>1.86301369863014</v>
      </c>
    </row>
    <row r="37" customFormat="false" ht="15" hidden="false" customHeight="false" outlineLevel="0" collapsed="false">
      <c r="A37" s="26" t="s">
        <v>75</v>
      </c>
      <c r="B37" s="39" t="n">
        <v>41048</v>
      </c>
      <c r="C37" s="28" t="n">
        <f aca="false">(dw!C44/1000)*365</f>
        <v>1.29397494095473</v>
      </c>
      <c r="D37" s="28" t="n">
        <f aca="false">(B$51*C37)/100</f>
        <v>0.415754148528756</v>
      </c>
      <c r="E37" s="54" t="n">
        <f aca="false">(dw!K44/1000000)*$D37</f>
        <v>6.56754010771612E-008</v>
      </c>
      <c r="F37" s="54" t="n">
        <f aca="false">(dw!L44/1000000)*$D37</f>
        <v>1.05821305135333E-007</v>
      </c>
      <c r="G37" s="54" t="n">
        <f aca="false">(dw!M44/1000000)*$D37</f>
        <v>2.07877074264378E-007</v>
      </c>
      <c r="H37" s="54" t="n">
        <f aca="false">(dw!N44/1000000)*$D37</f>
        <v>1.44474041270621E-007</v>
      </c>
      <c r="I37" s="54" t="n">
        <f aca="false">(dw!O44/1000000)*$D37</f>
        <v>0</v>
      </c>
      <c r="J37" s="54" t="n">
        <f aca="false">(dw!P44/1000000)*$D37</f>
        <v>3.41910321814788E-006</v>
      </c>
      <c r="K37" s="54" t="n">
        <f aca="false">(dw!Q44/1000000)*$D37</f>
        <v>0</v>
      </c>
      <c r="L37" s="54" t="n">
        <f aca="false">(dw!R44/1000000)*$D37</f>
        <v>2.54940676179321E-006</v>
      </c>
      <c r="M37" s="54" t="n">
        <f aca="false">(dw!S44/1000000)*$D37</f>
        <v>2.10392993770698E-006</v>
      </c>
      <c r="N37" s="54" t="n">
        <f aca="false">(dw!T44/1000000)*$D37</f>
        <v>1.86431257151633E-006</v>
      </c>
      <c r="O37" s="54" t="n">
        <f aca="false">(dw!U44/1000000)*$D37</f>
        <v>1.13409304477728E-006</v>
      </c>
      <c r="P37" s="54" t="n">
        <f aca="false">(dw!V44/1000000)*$D37</f>
        <v>4.98904978234508E-007</v>
      </c>
      <c r="Q37" s="54" t="n">
        <f aca="false">(dw!W44/1000000)*$D37</f>
        <v>0</v>
      </c>
      <c r="R37" s="54" t="n">
        <f aca="false">(dw!X44/1000000)*$D37</f>
        <v>5.27087527701538E-006</v>
      </c>
      <c r="S37" s="54" t="n">
        <f aca="false">(dw!Y44/1000000)*$D37</f>
        <v>6.40261388734285E-008</v>
      </c>
      <c r="T37" s="54" t="n">
        <f aca="false">(dw!Z44/1000000)*$D37</f>
        <v>9.43800067499109E-007</v>
      </c>
      <c r="U37" s="54" t="n">
        <f aca="false">(dw!AA44/1000000)*$D37</f>
        <v>0</v>
      </c>
      <c r="V37" s="54" t="n">
        <f aca="false">SUM(R37:T37,L37:N37,J37,E37:H37)</f>
        <v>1.67393017942998E-005</v>
      </c>
      <c r="W37" s="54" t="n">
        <f aca="false">(dw!AC44/1000000)*$D37</f>
        <v>5.23847821747494E-007</v>
      </c>
      <c r="X37" s="54" t="n">
        <f aca="false">(dw!AD44/1000000)*$D37</f>
        <v>1.15697505121762E-005</v>
      </c>
      <c r="Y37" s="51" t="n">
        <v>6.24657534246575</v>
      </c>
      <c r="Z37" s="28" t="n">
        <v>6.24657534246575</v>
      </c>
    </row>
    <row r="38" customFormat="false" ht="15" hidden="false" customHeight="false" outlineLevel="0" collapsed="false">
      <c r="A38" s="26" t="s">
        <v>76</v>
      </c>
      <c r="B38" s="39" t="n">
        <v>41113</v>
      </c>
      <c r="C38" s="28" t="n">
        <f aca="false">(dw!C45/1000)*365</f>
        <v>0.939054273745895</v>
      </c>
      <c r="D38" s="28" t="n">
        <f aca="false">(B$51*C38)/100</f>
        <v>0.301718138154556</v>
      </c>
      <c r="E38" s="54" t="n">
        <f aca="false">(dw!K45/1000000)*$D38</f>
        <v>1.03392251541119E-007</v>
      </c>
      <c r="F38" s="54" t="n">
        <f aca="false">(dw!L45/1000000)*$D38</f>
        <v>1.68344191041158E-007</v>
      </c>
      <c r="G38" s="54" t="n">
        <f aca="false">(dw!M45/1000000)*$D38</f>
        <v>2.27648850300948E-007</v>
      </c>
      <c r="H38" s="54" t="n">
        <f aca="false">(dw!N45/1000000)*$D38</f>
        <v>2.63611416384094E-007</v>
      </c>
      <c r="I38" s="54" t="n">
        <f aca="false">(dw!O45/1000000)*$D38</f>
        <v>0</v>
      </c>
      <c r="J38" s="54" t="n">
        <f aca="false">(dw!P45/1000000)*$D38</f>
        <v>1.61281340404454E-006</v>
      </c>
      <c r="K38" s="54" t="n">
        <f aca="false">(dw!Q45/1000000)*$D38</f>
        <v>0</v>
      </c>
      <c r="L38" s="54" t="n">
        <f aca="false">(dw!R45/1000000)*$D38</f>
        <v>1.09645448992785E-006</v>
      </c>
      <c r="M38" s="54" t="n">
        <f aca="false">(dw!S45/1000000)*$D38</f>
        <v>1.08555775584265E-006</v>
      </c>
      <c r="N38" s="54" t="n">
        <f aca="false">(dw!T45/1000000)*$D38</f>
        <v>7.90096964617018E-007</v>
      </c>
      <c r="O38" s="54" t="n">
        <f aca="false">(dw!U45/1000000)*$D38</f>
        <v>0</v>
      </c>
      <c r="P38" s="54" t="n">
        <f aca="false">(dw!V45/1000000)*$D38</f>
        <v>0</v>
      </c>
      <c r="Q38" s="54" t="n">
        <f aca="false">(dw!W45/1000000)*$D38</f>
        <v>0</v>
      </c>
      <c r="R38" s="54" t="n">
        <f aca="false">(dw!X45/1000000)*$D38</f>
        <v>2.39407653673455E-006</v>
      </c>
      <c r="S38" s="54" t="n">
        <f aca="false">(dw!Y45/1000000)*$D38</f>
        <v>6.99738405995328E-008</v>
      </c>
      <c r="T38" s="54" t="n">
        <f aca="false">(dw!Z45/1000000)*$D38</f>
        <v>0</v>
      </c>
      <c r="U38" s="54" t="n">
        <f aca="false">(dw!AA45/1000000)*$D38</f>
        <v>0</v>
      </c>
      <c r="V38" s="54" t="n">
        <f aca="false">SUM(R38:T38,L38:N38,J38,E38:H38)</f>
        <v>7.81196970103346E-006</v>
      </c>
      <c r="W38" s="54" t="n">
        <f aca="false">(dw!AC45/1000000)*$D38</f>
        <v>7.62996709267318E-007</v>
      </c>
      <c r="X38" s="54" t="n">
        <f aca="false">(dw!AD45/1000000)*$D38</f>
        <v>4.58492261443205E-006</v>
      </c>
      <c r="Y38" s="51" t="n">
        <v>1.34246575342466</v>
      </c>
      <c r="Z38" s="28" t="n">
        <v>1.34246575342466</v>
      </c>
    </row>
    <row r="39" customFormat="false" ht="15" hidden="false" customHeight="false" outlineLevel="0" collapsed="false">
      <c r="A39" s="40" t="s">
        <v>77</v>
      </c>
      <c r="B39" s="40" t="n">
        <v>41149</v>
      </c>
      <c r="C39" s="28" t="n">
        <f aca="false">(dw!C46/1000)*365</f>
        <v>0.979999999999998</v>
      </c>
      <c r="D39" s="28" t="n">
        <f aca="false">(B$51*C39)/100</f>
        <v>0.314873999999999</v>
      </c>
      <c r="E39" s="54" t="n">
        <f aca="false">(dw!K46/1000000)*$D39</f>
        <v>8.4417898657439E-008</v>
      </c>
      <c r="F39" s="54" t="n">
        <f aca="false">(dw!L46/1000000)*$D39</f>
        <v>1.61867978607806E-008</v>
      </c>
      <c r="G39" s="54" t="n">
        <f aca="false">(dw!M46/1000000)*$D39</f>
        <v>3.03898018061307E-007</v>
      </c>
      <c r="H39" s="54" t="n">
        <f aca="false">(dw!N46/1000000)*$D39</f>
        <v>2.94573428753119E-008</v>
      </c>
      <c r="I39" s="54" t="n">
        <f aca="false">(dw!O46/1000000)*$D39</f>
        <v>0</v>
      </c>
      <c r="J39" s="54" t="n">
        <f aca="false">(dw!P46/1000000)*$D39</f>
        <v>1.95818373118836E-007</v>
      </c>
      <c r="K39" s="54" t="n">
        <f aca="false">(dw!Q46/1000000)*$D39</f>
        <v>0</v>
      </c>
      <c r="L39" s="54" t="n">
        <f aca="false">(dw!R46/1000000)*$D39</f>
        <v>1.82308540771068E-007</v>
      </c>
      <c r="M39" s="54" t="n">
        <f aca="false">(dw!S46/1000000)*$D39</f>
        <v>1.29532832602451E-007</v>
      </c>
      <c r="N39" s="54" t="n">
        <f aca="false">(dw!T46/1000000)*$D39</f>
        <v>1.01924106924145E-007</v>
      </c>
      <c r="O39" s="54" t="n">
        <f aca="false">(dw!U46/1000000)*$D39</f>
        <v>1.99824254377214E-009</v>
      </c>
      <c r="P39" s="54" t="n">
        <f aca="false">(dw!V46/1000000)*$D39</f>
        <v>3.77848799999999E-009</v>
      </c>
      <c r="Q39" s="54" t="n">
        <f aca="false">(dw!W46/1000000)*$D39</f>
        <v>4.2967866547443E-008</v>
      </c>
      <c r="R39" s="54" t="n">
        <f aca="false">(dw!X46/1000000)*$D39</f>
        <v>1.9184688867459E-007</v>
      </c>
      <c r="S39" s="54" t="n">
        <f aca="false">(dw!Y46/1000000)*$D39</f>
        <v>3.65179811584348E-009</v>
      </c>
      <c r="T39" s="54" t="n">
        <f aca="false">(dw!Z46/1000000)*$D39</f>
        <v>1.42867141461439E-007</v>
      </c>
      <c r="U39" s="54" t="n">
        <f aca="false">(dw!AA46/1000000)*$D39</f>
        <v>0</v>
      </c>
      <c r="V39" s="54" t="n">
        <f aca="false">SUM(R39:T39,L39:N39,J39,E39:H39)</f>
        <v>1.38190973912321E-006</v>
      </c>
      <c r="W39" s="54" t="n">
        <f aca="false">(dw!AC46/1000000)*$D39</f>
        <v>4.33960057454838E-007</v>
      </c>
      <c r="X39" s="54" t="n">
        <f aca="false">(dw!AD46/1000000)*$D39</f>
        <v>6.58328450507715E-007</v>
      </c>
      <c r="Y39" s="51" t="n">
        <v>7.53424657534247</v>
      </c>
      <c r="Z39" s="28" t="n">
        <v>7.53424657534247</v>
      </c>
    </row>
    <row r="40" customFormat="false" ht="15" hidden="false" customHeight="false" outlineLevel="0" collapsed="false">
      <c r="A40" s="40" t="s">
        <v>78</v>
      </c>
      <c r="B40" s="40" t="n">
        <v>41345</v>
      </c>
      <c r="C40" s="28" t="n">
        <f aca="false">(dw!C47/1000)*365</f>
        <v>0.65</v>
      </c>
      <c r="D40" s="28" t="n">
        <f aca="false">(B$51*C40)/100</f>
        <v>0.208845</v>
      </c>
      <c r="E40" s="54" t="n">
        <f aca="false">(dw!K47/1000000)*$D40</f>
        <v>5.73985772216026E-008</v>
      </c>
      <c r="F40" s="54" t="n">
        <f aca="false">(dw!L47/1000000)*$D40</f>
        <v>5.70756673831787E-008</v>
      </c>
      <c r="G40" s="54" t="n">
        <f aca="false">(dw!M47/1000000)*$D40</f>
        <v>3.3590496882763E-007</v>
      </c>
      <c r="H40" s="54" t="n">
        <f aca="false">(dw!N47/1000000)*$D40</f>
        <v>1.32335363241142E-007</v>
      </c>
      <c r="I40" s="54" t="n">
        <f aca="false">(dw!O47/1000000)*$D40</f>
        <v>0</v>
      </c>
      <c r="J40" s="54" t="n">
        <f aca="false">(dw!P47/1000000)*$D40</f>
        <v>3.29340823700971E-007</v>
      </c>
      <c r="K40" s="54" t="n">
        <f aca="false">(dw!Q47/1000000)*$D40</f>
        <v>0</v>
      </c>
      <c r="L40" s="54" t="n">
        <f aca="false">(dw!R47/1000000)*$D40</f>
        <v>4.40175923257563E-007</v>
      </c>
      <c r="M40" s="54" t="n">
        <f aca="false">(dw!S47/1000000)*$D40</f>
        <v>2.6453733176867E-007</v>
      </c>
      <c r="N40" s="54" t="n">
        <f aca="false">(dw!T47/1000000)*$D40</f>
        <v>2.15145354343265E-007</v>
      </c>
      <c r="O40" s="54" t="n">
        <f aca="false">(dw!U47/1000000)*$D40</f>
        <v>1.09945047196183E-009</v>
      </c>
      <c r="P40" s="54" t="n">
        <f aca="false">(dw!V47/1000000)*$D40</f>
        <v>1.6916445E-009</v>
      </c>
      <c r="Q40" s="54" t="n">
        <f aca="false">(dw!W47/1000000)*$D40</f>
        <v>6.99848811676161E-009</v>
      </c>
      <c r="R40" s="54" t="n">
        <f aca="false">(dw!X47/1000000)*$D40</f>
        <v>3.26618053256138E-007</v>
      </c>
      <c r="S40" s="54" t="n">
        <f aca="false">(dw!Y47/1000000)*$D40</f>
        <v>6.24189915484923E-008</v>
      </c>
      <c r="T40" s="54" t="n">
        <f aca="false">(dw!Z47/1000000)*$D40</f>
        <v>1.08527369857541E-006</v>
      </c>
      <c r="U40" s="54" t="n">
        <f aca="false">(dw!AA47/1000000)*$D40</f>
        <v>0</v>
      </c>
      <c r="V40" s="54" t="n">
        <f aca="false">SUM(R40:T40,L40:N40,J40,E40:H40)</f>
        <v>3.30622475312406E-006</v>
      </c>
      <c r="W40" s="54" t="n">
        <f aca="false">(dw!AC47/1000000)*$D40</f>
        <v>5.82714576673553E-007</v>
      </c>
      <c r="X40" s="54" t="n">
        <f aca="false">(dw!AD47/1000000)*$D40</f>
        <v>1.25898901615919E-006</v>
      </c>
      <c r="Y40" s="51" t="n">
        <v>6.02739726027397</v>
      </c>
      <c r="Z40" s="28" t="n">
        <v>6.02739726027397</v>
      </c>
    </row>
    <row r="41" customFormat="false" ht="15" hidden="false" customHeight="false" outlineLevel="0" collapsed="false">
      <c r="A41" s="26" t="s">
        <v>79</v>
      </c>
      <c r="B41" s="39" t="n">
        <v>41434</v>
      </c>
      <c r="C41" s="28" t="n">
        <f aca="false">(dw!C48/1000)*365</f>
        <v>0.641473347043481</v>
      </c>
      <c r="D41" s="28" t="n">
        <f aca="false">(B$51*C41)/100</f>
        <v>0.20610538640507</v>
      </c>
      <c r="E41" s="54" t="n">
        <f aca="false">(dw!K48/1000000)*$D41</f>
        <v>6.8300105022242E-009</v>
      </c>
      <c r="F41" s="54" t="n">
        <f aca="false">(dw!L48/1000000)*$D41</f>
        <v>1.14824904479604E-008</v>
      </c>
      <c r="G41" s="54" t="n">
        <f aca="false">(dw!M48/1000000)*$D41</f>
        <v>2.61031630157463E-007</v>
      </c>
      <c r="H41" s="54" t="n">
        <f aca="false">(dw!N48/1000000)*$D41</f>
        <v>3.06612794407094E-008</v>
      </c>
      <c r="I41" s="54" t="n">
        <f aca="false">(dw!O48/1000000)*$D41</f>
        <v>0</v>
      </c>
      <c r="J41" s="54" t="n">
        <f aca="false">(dw!P48/1000000)*$D41</f>
        <v>6.75140525804978E-007</v>
      </c>
      <c r="K41" s="54" t="n">
        <f aca="false">(dw!Q48/1000000)*$D41</f>
        <v>0</v>
      </c>
      <c r="L41" s="54" t="n">
        <f aca="false">(dw!R48/1000000)*$D41</f>
        <v>7.23455401514668E-007</v>
      </c>
      <c r="M41" s="54" t="n">
        <f aca="false">(dw!S48/1000000)*$D41</f>
        <v>1.98341038968515E-007</v>
      </c>
      <c r="N41" s="54" t="n">
        <f aca="false">(dw!T48/1000000)*$D41</f>
        <v>3.1449593994875E-007</v>
      </c>
      <c r="O41" s="54" t="n">
        <f aca="false">(dw!U48/1000000)*$D41</f>
        <v>7.18071166235265E-008</v>
      </c>
      <c r="P41" s="54" t="n">
        <f aca="false">(dw!V48/1000000)*$D41</f>
        <v>8.28749758734788E-008</v>
      </c>
      <c r="Q41" s="54" t="n">
        <f aca="false">(dw!W48/1000000)*$D41</f>
        <v>0</v>
      </c>
      <c r="R41" s="54" t="n">
        <f aca="false">(dw!X48/1000000)*$D41</f>
        <v>3.13947247413665E-007</v>
      </c>
      <c r="S41" s="54" t="n">
        <f aca="false">(dw!Y48/1000000)*$D41</f>
        <v>8.27943888195428E-009</v>
      </c>
      <c r="T41" s="54" t="n">
        <f aca="false">(dw!Z48/1000000)*$D41</f>
        <v>8.24421545620282E-008</v>
      </c>
      <c r="U41" s="54" t="n">
        <f aca="false">(dw!AA48/1000000)*$D41</f>
        <v>0</v>
      </c>
      <c r="V41" s="54" t="n">
        <f aca="false">SUM(R41:T41,L41:N41,J41,E41:H41)</f>
        <v>2.62610715764291E-006</v>
      </c>
      <c r="W41" s="54" t="n">
        <f aca="false">(dw!AC48/1000000)*$D41</f>
        <v>3.10005410548357E-007</v>
      </c>
      <c r="X41" s="54" t="n">
        <f aca="false">(dw!AD48/1000000)*$D41</f>
        <v>2.06611499873392E-006</v>
      </c>
      <c r="Y41" s="51" t="n">
        <v>7.58904109589041</v>
      </c>
      <c r="Z41" s="28" t="n">
        <v>7.58904109589041</v>
      </c>
    </row>
    <row r="42" customFormat="false" ht="15" hidden="false" customHeight="false" outlineLevel="0" collapsed="false">
      <c r="A42" s="40" t="s">
        <v>80</v>
      </c>
      <c r="B42" s="40" t="n">
        <v>41557</v>
      </c>
      <c r="C42" s="28" t="n">
        <f aca="false">(dw!C49/1000)*365</f>
        <v>0.939999999999998</v>
      </c>
      <c r="D42" s="28" t="n">
        <f aca="false">(B$51*C42)/100</f>
        <v>0.302021999999999</v>
      </c>
      <c r="E42" s="54" t="n">
        <f aca="false">(dw!K49/1000000)*$D42</f>
        <v>3.81892530169464E-008</v>
      </c>
      <c r="F42" s="54" t="n">
        <f aca="false">(dw!L49/1000000)*$D42</f>
        <v>7.35473005940966E-009</v>
      </c>
      <c r="G42" s="54" t="n">
        <f aca="false">(dw!M49/1000000)*$D42</f>
        <v>1.80155545955681E-007</v>
      </c>
      <c r="H42" s="54" t="n">
        <f aca="false">(dw!N49/1000000)*$D42</f>
        <v>0</v>
      </c>
      <c r="I42" s="54" t="n">
        <f aca="false">(dw!O49/1000000)*$D42</f>
        <v>0</v>
      </c>
      <c r="J42" s="54" t="n">
        <f aca="false">(dw!P49/1000000)*$D42</f>
        <v>2.63802476502803E-007</v>
      </c>
      <c r="K42" s="54" t="n">
        <f aca="false">(dw!Q49/1000000)*$D42</f>
        <v>0</v>
      </c>
      <c r="L42" s="54" t="n">
        <f aca="false">(dw!R49/1000000)*$D42</f>
        <v>2.03770775365316E-007</v>
      </c>
      <c r="M42" s="54" t="n">
        <f aca="false">(dw!S49/1000000)*$D42</f>
        <v>1.12252240034528E-007</v>
      </c>
      <c r="N42" s="54" t="n">
        <f aca="false">(dw!T49/1000000)*$D42</f>
        <v>1.64988026044172E-007</v>
      </c>
      <c r="O42" s="54" t="n">
        <f aca="false">(dw!U49/1000000)*$D42</f>
        <v>1.27052759141356E-009</v>
      </c>
      <c r="P42" s="54" t="n">
        <f aca="false">(dw!V49/1000000)*$D42</f>
        <v>2.44637819999999E-009</v>
      </c>
      <c r="Q42" s="54" t="n">
        <f aca="false">(dw!W49/1000000)*$D42</f>
        <v>6.15621632393613E-008</v>
      </c>
      <c r="R42" s="54" t="n">
        <f aca="false">(dw!X49/1000000)*$D42</f>
        <v>3.22924679482885E-007</v>
      </c>
      <c r="S42" s="54" t="n">
        <f aca="false">(dw!Y49/1000000)*$D42</f>
        <v>2.0636049699036E-009</v>
      </c>
      <c r="T42" s="54" t="n">
        <f aca="false">(dw!Z49/1000000)*$D42</f>
        <v>1.47401196426777E-007</v>
      </c>
      <c r="U42" s="54" t="n">
        <f aca="false">(dw!AA49/1000000)*$D42</f>
        <v>0</v>
      </c>
      <c r="V42" s="54" t="n">
        <f aca="false">SUM(R42:T42,L42:N42,J42,E42:H42)</f>
        <v>1.44290252785842E-006</v>
      </c>
      <c r="W42" s="54" t="n">
        <f aca="false">(dw!AC49/1000000)*$D42</f>
        <v>2.25699529032037E-007</v>
      </c>
      <c r="X42" s="54" t="n">
        <f aca="false">(dw!AD49/1000000)*$D42</f>
        <v>8.10092586977594E-007</v>
      </c>
      <c r="Y42" s="51" t="n">
        <v>9.27611175354943</v>
      </c>
      <c r="Z42" s="28" t="n">
        <v>9.27611175354943</v>
      </c>
    </row>
    <row r="43" customFormat="false" ht="15" hidden="false" customHeight="false" outlineLevel="0" collapsed="false">
      <c r="A43" s="26" t="s">
        <v>81</v>
      </c>
      <c r="B43" s="39" t="n">
        <v>41601</v>
      </c>
      <c r="C43" s="28" t="n">
        <f aca="false">(dw!C50/1000)*365</f>
        <v>6.14236857790908</v>
      </c>
      <c r="D43" s="28" t="n">
        <f aca="false">(B$51*C43)/100</f>
        <v>1.97354302408219</v>
      </c>
      <c r="E43" s="54" t="n">
        <f aca="false">(dw!K50/1000000)*$D43</f>
        <v>1.05648106331375E-006</v>
      </c>
      <c r="F43" s="54" t="n">
        <f aca="false">(dw!L50/1000000)*$D43</f>
        <v>9.58202428795575E-007</v>
      </c>
      <c r="G43" s="54" t="n">
        <f aca="false">(dw!M50/1000000)*$D43</f>
        <v>1.80781546415951E-006</v>
      </c>
      <c r="H43" s="54" t="n">
        <f aca="false">(dw!N50/1000000)*$D43</f>
        <v>1.66843327255908E-006</v>
      </c>
      <c r="I43" s="54" t="n">
        <f aca="false">(dw!O50/1000000)*$D43</f>
        <v>0</v>
      </c>
      <c r="J43" s="54" t="n">
        <f aca="false">(dw!P50/1000000)*$D43</f>
        <v>2.77892477387644E-005</v>
      </c>
      <c r="K43" s="54" t="n">
        <f aca="false">(dw!Q50/1000000)*$D43</f>
        <v>0</v>
      </c>
      <c r="L43" s="54" t="n">
        <f aca="false">(dw!R50/1000000)*$D43</f>
        <v>1.90818774637144E-005</v>
      </c>
      <c r="M43" s="54" t="n">
        <f aca="false">(dw!S50/1000000)*$D43</f>
        <v>6.97611483696138E-006</v>
      </c>
      <c r="N43" s="54" t="n">
        <f aca="false">(dw!T50/1000000)*$D43</f>
        <v>1.50984895758844E-005</v>
      </c>
      <c r="O43" s="54" t="n">
        <f aca="false">(dw!U50/1000000)*$D43</f>
        <v>1.65154076902418E-007</v>
      </c>
      <c r="P43" s="54" t="n">
        <f aca="false">(dw!V50/1000000)*$D43</f>
        <v>1.51962812854328E-007</v>
      </c>
      <c r="Q43" s="54" t="n">
        <f aca="false">(dw!W50/1000000)*$D43</f>
        <v>0</v>
      </c>
      <c r="R43" s="54" t="n">
        <f aca="false">(dw!X50/1000000)*$D43</f>
        <v>2.3734719207484E-005</v>
      </c>
      <c r="S43" s="54" t="n">
        <f aca="false">(dw!Y50/1000000)*$D43</f>
        <v>1.13693153802128E-006</v>
      </c>
      <c r="T43" s="54" t="n">
        <f aca="false">(dw!Z50/1000000)*$D43</f>
        <v>3.67293587778438E-006</v>
      </c>
      <c r="U43" s="54" t="n">
        <f aca="false">(dw!AA50/1000000)*$D43</f>
        <v>8.96510378846141E-006</v>
      </c>
      <c r="V43" s="54" t="n">
        <f aca="false">SUM(R43:T43,L43:N43,J43,E43:H43)</f>
        <v>0.000102981248467442</v>
      </c>
      <c r="W43" s="54" t="n">
        <f aca="false">(dw!AC50/1000000)*$D43</f>
        <v>5.49093222882792E-006</v>
      </c>
      <c r="X43" s="54" t="n">
        <f aca="false">(dw!AD50/1000000)*$D43</f>
        <v>6.92628465050814E-005</v>
      </c>
      <c r="Y43" s="51" t="n">
        <v>2.93150684931507</v>
      </c>
      <c r="Z43" s="41" t="n">
        <v>2.93150684931507</v>
      </c>
    </row>
    <row r="44" customFormat="false" ht="15" hidden="false" customHeight="false" outlineLevel="0" collapsed="false">
      <c r="A44" s="26" t="n">
        <v>355</v>
      </c>
      <c r="B44" s="39" t="n">
        <v>41745</v>
      </c>
      <c r="C44" s="28" t="n">
        <f aca="false">(dw!C51/1000)*365</f>
        <v>1.14</v>
      </c>
      <c r="D44" s="28" t="n">
        <f aca="false">(B$51*C44)/100</f>
        <v>0.366282</v>
      </c>
      <c r="E44" s="54" t="n">
        <f aca="false">(dw!K51/1000000)*$D44</f>
        <v>1.52369799114106E-007</v>
      </c>
      <c r="F44" s="54" t="n">
        <f aca="false">(dw!L51/1000000)*$D44</f>
        <v>4.47585601214155E-008</v>
      </c>
      <c r="G44" s="54" t="n">
        <f aca="false">(dw!M51/1000000)*$D44</f>
        <v>5.67713989715196E-007</v>
      </c>
      <c r="H44" s="54" t="n">
        <f aca="false">(dw!N51/1000000)*$D44</f>
        <v>3.22993940312369E-008</v>
      </c>
      <c r="I44" s="54" t="n">
        <f aca="false">(dw!O51/1000000)*$D44</f>
        <v>6.19123245349275E-009</v>
      </c>
      <c r="J44" s="54" t="n">
        <f aca="false">(dw!P51/1000000)*$D44</f>
        <v>2.39317206873424E-006</v>
      </c>
      <c r="K44" s="54" t="n">
        <f aca="false">(dw!Q51/1000000)*$D44</f>
        <v>6.97289484675522E-009</v>
      </c>
      <c r="L44" s="54" t="n">
        <f aca="false">(dw!R51/1000000)*$D44</f>
        <v>3.99526751782491E-006</v>
      </c>
      <c r="M44" s="54" t="n">
        <f aca="false">(dw!S51/1000000)*$D44</f>
        <v>3.50209044343681E-007</v>
      </c>
      <c r="N44" s="54" t="n">
        <f aca="false">(dw!T51/1000000)*$D44</f>
        <v>1.45947314882309E-006</v>
      </c>
      <c r="O44" s="54" t="n">
        <f aca="false">(dw!U51/1000000)*$D44</f>
        <v>1.95214629572645E-010</v>
      </c>
      <c r="P44" s="54" t="n">
        <f aca="false">(dw!V51/1000000)*$D44</f>
        <v>0</v>
      </c>
      <c r="Q44" s="54" t="n">
        <f aca="false">(dw!W51/1000000)*$D44</f>
        <v>2.11033332380774E-008</v>
      </c>
      <c r="R44" s="54" t="n">
        <f aca="false">(dw!X51/1000000)*$D44</f>
        <v>1.3251847469537E-006</v>
      </c>
      <c r="S44" s="54" t="n">
        <f aca="false">(dw!Y51/1000000)*$D44</f>
        <v>2.89204977530899E-008</v>
      </c>
      <c r="T44" s="54" t="n">
        <f aca="false">(dw!Z51/1000000)*$D44</f>
        <v>8.68234128900233E-007</v>
      </c>
      <c r="U44" s="54" t="n">
        <f aca="false">(dw!AA51/1000000)*$D44</f>
        <v>1.08386538014677E-007</v>
      </c>
      <c r="V44" s="54" t="n">
        <f aca="false">SUM(R44:T44,L44:N44,J44,E44:H44)</f>
        <v>1.12176028963149E-005</v>
      </c>
      <c r="W44" s="54" t="n">
        <f aca="false">(dw!AC51/1000000)*$D44</f>
        <v>8.03332975435447E-007</v>
      </c>
      <c r="X44" s="54" t="n">
        <f aca="false">(dw!AD51/1000000)*$D44</f>
        <v>8.22639322244033E-006</v>
      </c>
      <c r="Y44" s="51" t="n">
        <v>3.54513682453352</v>
      </c>
      <c r="Z44" s="28" t="n">
        <v>3.54513682453352</v>
      </c>
    </row>
    <row r="45" s="55" customFormat="true" ht="15" hidden="false" customHeight="false" outlineLevel="0" collapsed="false">
      <c r="C45" s="56" t="n">
        <f aca="false">AVERAGE(C3:C19)</f>
        <v>38.9717647058824</v>
      </c>
      <c r="D45" s="56" t="n">
        <f aca="false">AVERAGE(D3:D19)</f>
        <v>12.521628</v>
      </c>
      <c r="E45" s="56" t="n">
        <f aca="false">AVERAGE(E3:E19)</f>
        <v>0.0694866667310927</v>
      </c>
      <c r="F45" s="56" t="n">
        <f aca="false">AVERAGE(F3:F19)</f>
        <v>0.00355495857846617</v>
      </c>
      <c r="G45" s="56" t="n">
        <f aca="false">AVERAGE(G3:G19)</f>
        <v>0.0097622352699403</v>
      </c>
      <c r="H45" s="56" t="n">
        <f aca="false">AVERAGE(H3:H19)</f>
        <v>0.00578380222498941</v>
      </c>
      <c r="I45" s="56" t="n">
        <f aca="false">AVERAGE(I3:I19)</f>
        <v>1.42142931E-005</v>
      </c>
      <c r="J45" s="56" t="n">
        <f aca="false">AVERAGE(J3:J19)</f>
        <v>0.00420997793422414</v>
      </c>
      <c r="K45" s="56" t="n">
        <f aca="false">AVERAGE(K3:K19)</f>
        <v>0.000230400963949023</v>
      </c>
      <c r="L45" s="56" t="n">
        <f aca="false">AVERAGE(L3:L19)</f>
        <v>0.000401229845937585</v>
      </c>
      <c r="M45" s="56" t="n">
        <f aca="false">AVERAGE(M3:M19)</f>
        <v>0.00132633408703086</v>
      </c>
      <c r="N45" s="56" t="n">
        <f aca="false">AVERAGE(N3:N19)</f>
        <v>0.000419878178487971</v>
      </c>
      <c r="O45" s="56" t="n">
        <f aca="false">AVERAGE(O3:O19)</f>
        <v>8.6491231596E-006</v>
      </c>
      <c r="P45" s="56" t="n">
        <f aca="false">AVERAGE(P3:P19)</f>
        <v>2.91297012804E-006</v>
      </c>
      <c r="Q45" s="56" t="n">
        <f aca="false">AVERAGE(Q3:Q19)</f>
        <v>1.1192769038934E-005</v>
      </c>
      <c r="R45" s="56" t="n">
        <f aca="false">AVERAGE(R3:R19)</f>
        <v>0.0158165224275827</v>
      </c>
      <c r="S45" s="56" t="n">
        <f aca="false">AVERAGE(S3:S19)</f>
        <v>0.00196052316938205</v>
      </c>
      <c r="T45" s="56" t="n">
        <f aca="false">AVERAGE(T3:T19)</f>
        <v>0.00324065352308549</v>
      </c>
      <c r="U45" s="56" t="n">
        <f aca="false">AVERAGE(U3:U19)</f>
        <v>0</v>
      </c>
      <c r="V45" s="56" t="n">
        <f aca="false">AVERAGE(V3:V19)</f>
        <v>0.115962814684184</v>
      </c>
      <c r="W45" s="56" t="n">
        <f aca="false">AVERAGE(W3:W19)</f>
        <v>0.0870040390539427</v>
      </c>
      <c r="X45" s="56" t="n">
        <f aca="false">AVERAGE(X3:X19)</f>
        <v>0.00661057587195615</v>
      </c>
      <c r="Y45" s="51" t="n">
        <v>2.57275143492026</v>
      </c>
      <c r="Z45" s="28" t="n">
        <v>2.57275143492026</v>
      </c>
    </row>
    <row r="46" customFormat="false" ht="15" hidden="false" customHeight="false" outlineLevel="0" collapsed="false">
      <c r="A46" s="55"/>
      <c r="B46" s="55"/>
      <c r="C46" s="56" t="n">
        <f aca="false">STDEV(C3:C19)</f>
        <v>27.0600679589165</v>
      </c>
      <c r="D46" s="56" t="n">
        <f aca="false">STDEV(D3:D19)</f>
        <v>8.69439983519986</v>
      </c>
      <c r="E46" s="56" t="n">
        <f aca="false">STDEV(E3:E19)</f>
        <v>0.107971755717199</v>
      </c>
      <c r="F46" s="56" t="n">
        <f aca="false">STDEV(F3:F19)</f>
        <v>0.00413246627357794</v>
      </c>
      <c r="G46" s="56" t="n">
        <f aca="false">STDEV(G3:G19)</f>
        <v>0.0145063999531129</v>
      </c>
      <c r="H46" s="56" t="n">
        <f aca="false">STDEV(H3:H19)</f>
        <v>0.00942280387863596</v>
      </c>
      <c r="I46" s="56" t="n">
        <f aca="false">STDEV(I3:I19)</f>
        <v>3.58976600467415E-005</v>
      </c>
      <c r="J46" s="56" t="n">
        <f aca="false">STDEV(J3:J19)</f>
        <v>0.00753867126455901</v>
      </c>
      <c r="K46" s="56" t="n">
        <f aca="false">STDEV(K3:K19)</f>
        <v>0.000489686540143072</v>
      </c>
      <c r="L46" s="56" t="n">
        <f aca="false">STDEV(L3:L19)</f>
        <v>0.00035747687134682</v>
      </c>
      <c r="M46" s="56" t="n">
        <f aca="false">STDEV(M3:M19)</f>
        <v>0.00160128387138406</v>
      </c>
      <c r="N46" s="56" t="n">
        <f aca="false">STDEV(N3:N19)</f>
        <v>0.000569029388380005</v>
      </c>
      <c r="O46" s="56" t="n">
        <f aca="false">STDEV(O3:O19)</f>
        <v>1.52741847126224E-005</v>
      </c>
      <c r="P46" s="56" t="n">
        <f aca="false">STDEV(P3:P19)</f>
        <v>6.665050351081E-006</v>
      </c>
      <c r="Q46" s="56" t="n">
        <f aca="false">STDEV(Q3:Q19)</f>
        <v>3.86825315297145E-005</v>
      </c>
      <c r="R46" s="56" t="n">
        <f aca="false">STDEV(R3:R19)</f>
        <v>0.025953140200967</v>
      </c>
      <c r="S46" s="56" t="n">
        <f aca="false">STDEV(S3:S19)</f>
        <v>0.00432996289525468</v>
      </c>
      <c r="T46" s="56" t="n">
        <f aca="false">STDEV(T3:T19)</f>
        <v>0.00456076901820934</v>
      </c>
      <c r="U46" s="56" t="n">
        <f aca="false">STDEV(U3:U19)</f>
        <v>0</v>
      </c>
      <c r="V46" s="56" t="n">
        <f aca="false">STDEV(V3:V19)</f>
        <v>0.168193913397624</v>
      </c>
      <c r="W46" s="56" t="n">
        <f aca="false">STDEV(W3:W19)</f>
        <v>0.129106192975333</v>
      </c>
      <c r="X46" s="56" t="n">
        <f aca="false">STDEV(X3:X19)</f>
        <v>0.0098787830539033</v>
      </c>
      <c r="Y46" s="51" t="n">
        <v>2.68493150684931</v>
      </c>
      <c r="Z46" s="41" t="n">
        <v>2.68493150684931</v>
      </c>
    </row>
    <row r="47" s="57" customFormat="true" ht="15" hidden="false" customHeight="false" outlineLevel="0" collapsed="false">
      <c r="C47" s="58" t="n">
        <f aca="false">AVERAGE(C20:C44)</f>
        <v>1.68281680742216</v>
      </c>
      <c r="D47" s="58" t="n">
        <f aca="false">AVERAGE(D20:D44)</f>
        <v>0.54068904022474</v>
      </c>
      <c r="E47" s="58" t="n">
        <f aca="false">AVERAGE(E20:E44)</f>
        <v>2.9770676098188E-007</v>
      </c>
      <c r="F47" s="58" t="n">
        <f aca="false">AVERAGE(F20:F44)</f>
        <v>3.64031208813437E-007</v>
      </c>
      <c r="G47" s="58" t="n">
        <f aca="false">AVERAGE(G20:G44)</f>
        <v>4.53310334892159E-007</v>
      </c>
      <c r="H47" s="58" t="n">
        <f aca="false">AVERAGE(H20:H44)</f>
        <v>4.92906523707428E-007</v>
      </c>
      <c r="I47" s="58" t="n">
        <f aca="false">AVERAGE(I20:I44)</f>
        <v>2.4764929813971E-010</v>
      </c>
      <c r="J47" s="58" t="n">
        <f aca="false">AVERAGE(J20:J44)</f>
        <v>6.60948646814699E-006</v>
      </c>
      <c r="K47" s="58" t="n">
        <f aca="false">AVERAGE(K20:K44)</f>
        <v>1.44548474643645E-007</v>
      </c>
      <c r="L47" s="58" t="n">
        <f aca="false">AVERAGE(L20:L44)</f>
        <v>3.17134196909693E-006</v>
      </c>
      <c r="M47" s="58" t="n">
        <f aca="false">AVERAGE(M20:M44)</f>
        <v>2.84922075960158E-006</v>
      </c>
      <c r="N47" s="58" t="n">
        <f aca="false">AVERAGE(N20:N44)</f>
        <v>3.25701554138726E-006</v>
      </c>
      <c r="O47" s="58" t="n">
        <f aca="false">AVERAGE(O20:O44)</f>
        <v>1.84632653289191E-007</v>
      </c>
      <c r="P47" s="58" t="n">
        <f aca="false">AVERAGE(P20:P44)</f>
        <v>5.5710053445211E-008</v>
      </c>
      <c r="Q47" s="58" t="n">
        <f aca="false">AVERAGE(Q20:Q44)</f>
        <v>1.22764170774808E-008</v>
      </c>
      <c r="R47" s="58" t="n">
        <f aca="false">AVERAGE(R20:R44)</f>
        <v>9.67583800187409E-006</v>
      </c>
      <c r="S47" s="58" t="n">
        <f aca="false">AVERAGE(S20:S44)</f>
        <v>3.02677331227066E-007</v>
      </c>
      <c r="T47" s="58" t="n">
        <f aca="false">AVERAGE(T20:T44)</f>
        <v>1.78223490589477E-006</v>
      </c>
      <c r="U47" s="58" t="n">
        <f aca="false">AVERAGE(U20:U44)</f>
        <v>3.94791037409094E-007</v>
      </c>
      <c r="V47" s="58" t="n">
        <f aca="false">AVERAGE(V20:V44)</f>
        <v>2.92557698056236E-005</v>
      </c>
      <c r="W47" s="58" t="n">
        <f aca="false">AVERAGE(W20:W44)</f>
        <v>1.73797718832917E-006</v>
      </c>
      <c r="X47" s="58" t="n">
        <f aca="false">AVERAGE(X20:X44)</f>
        <v>1.78653244413463E-005</v>
      </c>
      <c r="Y47" s="51" t="n">
        <v>1.78082191780822</v>
      </c>
      <c r="Z47" s="41" t="n">
        <v>1.78082191780822</v>
      </c>
    </row>
    <row r="48" customFormat="false" ht="15" hidden="false" customHeight="false" outlineLevel="0" collapsed="false">
      <c r="A48" s="57"/>
      <c r="B48" s="57"/>
      <c r="C48" s="58" t="n">
        <f aca="false">STDEV(C20:C44)</f>
        <v>1.30078610236072</v>
      </c>
      <c r="D48" s="58" t="n">
        <f aca="false">STDEV(D20:D44)</f>
        <v>0.4179425746885</v>
      </c>
      <c r="E48" s="58" t="n">
        <f aca="false">STDEV(E20:E44)</f>
        <v>4.23526069097547E-007</v>
      </c>
      <c r="F48" s="58" t="n">
        <f aca="false">STDEV(F20:F44)</f>
        <v>5.45476808590377E-007</v>
      </c>
      <c r="G48" s="58" t="n">
        <f aca="false">STDEV(G20:G44)</f>
        <v>5.42237596853754E-007</v>
      </c>
      <c r="H48" s="58" t="n">
        <f aca="false">STDEV(H20:H44)</f>
        <v>1.43467006835351E-006</v>
      </c>
      <c r="I48" s="58" t="n">
        <f aca="false">STDEV(I20:I44)</f>
        <v>1.23824649069855E-009</v>
      </c>
      <c r="J48" s="58" t="n">
        <f aca="false">STDEV(J20:J44)</f>
        <v>9.92404789598857E-006</v>
      </c>
      <c r="K48" s="58" t="n">
        <f aca="false">STDEV(K20:K44)</f>
        <v>3.88275426925986E-007</v>
      </c>
      <c r="L48" s="58" t="n">
        <f aca="false">STDEV(L20:L44)</f>
        <v>4.27999427056154E-006</v>
      </c>
      <c r="M48" s="58" t="n">
        <f aca="false">STDEV(M20:M44)</f>
        <v>4.16093454714346E-006</v>
      </c>
      <c r="N48" s="58" t="n">
        <f aca="false">STDEV(N20:N44)</f>
        <v>4.43372149435835E-006</v>
      </c>
      <c r="O48" s="58" t="n">
        <f aca="false">STDEV(O20:O44)</f>
        <v>5.50541545728798E-007</v>
      </c>
      <c r="P48" s="58" t="n">
        <f aca="false">STDEV(P20:P44)</f>
        <v>1.39766334294109E-007</v>
      </c>
      <c r="Q48" s="58" t="n">
        <f aca="false">STDEV(Q20:Q44)</f>
        <v>2.6273857456254E-008</v>
      </c>
      <c r="R48" s="58" t="n">
        <f aca="false">STDEV(R20:R44)</f>
        <v>1.86183514176629E-005</v>
      </c>
      <c r="S48" s="58" t="n">
        <f aca="false">STDEV(S20:S44)</f>
        <v>6.76821854786583E-007</v>
      </c>
      <c r="T48" s="58" t="n">
        <f aca="false">STDEV(T20:T44)</f>
        <v>4.63152678950373E-006</v>
      </c>
      <c r="U48" s="58" t="n">
        <f aca="false">STDEV(U20:U44)</f>
        <v>1.79106469717523E-006</v>
      </c>
      <c r="V48" s="58" t="n">
        <f aca="false">STDEV(V20:V44)</f>
        <v>4.39585206224333E-005</v>
      </c>
      <c r="W48" s="58" t="n">
        <f aca="false">STDEV(W20:W44)</f>
        <v>2.71077005412425E-006</v>
      </c>
      <c r="X48" s="58" t="n">
        <f aca="false">STDEV(X20:X44)</f>
        <v>2.27304185405909E-005</v>
      </c>
      <c r="Y48" s="51" t="n">
        <v>1.75746122477666</v>
      </c>
      <c r="Z48" s="28" t="n">
        <v>1.75746122477666</v>
      </c>
    </row>
    <row r="49" s="55" customFormat="true" ht="15" hidden="false" customHeight="false" outlineLevel="0" collapsed="false">
      <c r="A49" s="55" t="s">
        <v>94</v>
      </c>
      <c r="E49" s="59" t="n">
        <f aca="false">(Sediments!C17/1000000)*$B$53</f>
        <v>0.00437003177790343</v>
      </c>
      <c r="F49" s="59" t="n">
        <f aca="false">(Sediments!D17/1000000)*$B$53</f>
        <v>0.00124639618175504</v>
      </c>
      <c r="G49" s="59" t="n">
        <f aca="false">(Sediments!E17/1000000)*$B$53</f>
        <v>0.000669712218826826</v>
      </c>
      <c r="H49" s="59" t="n">
        <f aca="false">(Sediments!F17/1000000)*$B$53</f>
        <v>0.000505351021021922</v>
      </c>
      <c r="I49" s="59" t="n">
        <f aca="false">(Sediments!G17/1000000)*$B$53</f>
        <v>1.89182103049884E-005</v>
      </c>
      <c r="J49" s="59" t="n">
        <f aca="false">(Sediments!H17/1000000)*$B$53</f>
        <v>0.000375291535108495</v>
      </c>
      <c r="K49" s="59" t="n">
        <f aca="false">(Sediments!I17/1000000)*$B$53</f>
        <v>1.78955638144571E-006</v>
      </c>
      <c r="L49" s="59" t="n">
        <f aca="false">(Sediments!J17/1000000)*$B$53</f>
        <v>4.05456726494463E-005</v>
      </c>
      <c r="M49" s="59" t="n">
        <f aca="false">(Sediments!K17/1000000)*$B$53</f>
        <v>0.000171950679922289</v>
      </c>
      <c r="N49" s="59" t="n">
        <f aca="false">(Sediments!L17/1000000)*$B$53</f>
        <v>4.61562761272364E-005</v>
      </c>
      <c r="O49" s="59" t="n">
        <f aca="false">(Sediments!M17/1000000)*$B$53</f>
        <v>9.2603925263304E-007</v>
      </c>
      <c r="P49" s="59" t="n">
        <f aca="false">(Sediments!N17/1000000)*$B$53</f>
        <v>1.0666060468308E-007</v>
      </c>
      <c r="Q49" s="59" t="n">
        <f aca="false">(Sediments!O17/1000000)*$B$53</f>
        <v>2.64424620333267E-006</v>
      </c>
      <c r="R49" s="59" t="n">
        <f aca="false">(Sediments!P17/1000000)*$B$53</f>
        <v>0.000685550828909468</v>
      </c>
      <c r="S49" s="59" t="n">
        <f aca="false">(Sediments!Q17/1000000)*$B$53</f>
        <v>0.000205590103376123</v>
      </c>
      <c r="T49" s="59" t="n">
        <f aca="false">(Sediments!R17/1000000)*$B$53</f>
        <v>0.000177746030649571</v>
      </c>
      <c r="U49" s="59" t="n">
        <f aca="false">(Sediments!S17/1000000)*$B$53</f>
        <v>2.48059646200947E-006</v>
      </c>
      <c r="V49" s="59" t="n">
        <f aca="false">(Sediments!T17/1000000)*$B$53</f>
        <v>0.00852118763545894</v>
      </c>
      <c r="W49" s="59" t="n">
        <f aca="false">(Sediments!U17/1000000)*$B$53</f>
        <v>0.0068104094098122</v>
      </c>
      <c r="X49" s="59" t="n">
        <f aca="false">(Sediments!V17/1000000)*$B$53</f>
        <v>0.000636766420046229</v>
      </c>
      <c r="Y49" s="51" t="n">
        <v>2.57534246575342</v>
      </c>
      <c r="Z49" s="41" t="n">
        <v>2.57534246575342</v>
      </c>
    </row>
    <row r="50" s="57" customFormat="true" ht="15" hidden="false" customHeight="false" outlineLevel="0" collapsed="false">
      <c r="A50" s="57" t="s">
        <v>95</v>
      </c>
      <c r="E50" s="60" t="n">
        <f aca="false">(Sediments!C19/1000000)*$B$55</f>
        <v>8.98554641993527E-009</v>
      </c>
      <c r="F50" s="60" t="n">
        <f aca="false">(Sediments!D19/1000000)*$B$55</f>
        <v>2.8416606397053E-008</v>
      </c>
      <c r="G50" s="60" t="n">
        <f aca="false">(Sediments!E19/1000000)*$B$55</f>
        <v>1.46381189890412E-008</v>
      </c>
      <c r="H50" s="60" t="n">
        <f aca="false">(Sediments!F19/1000000)*$B$55</f>
        <v>2.53216261108137E-008</v>
      </c>
      <c r="I50" s="60" t="n">
        <f aca="false">(Sediments!G19/1000000)*$B$55</f>
        <v>6.45870730758429E-011</v>
      </c>
      <c r="J50" s="60" t="n">
        <f aca="false">(Sediments!H19/1000000)*$B$55</f>
        <v>2.71594988812323E-007</v>
      </c>
      <c r="K50" s="60" t="n">
        <f aca="false">(Sediments!I19/1000000)*$B$55</f>
        <v>5.60389748603433E-009</v>
      </c>
      <c r="L50" s="60" t="n">
        <f aca="false">(Sediments!J19/1000000)*$B$55</f>
        <v>1.29472455746632E-007</v>
      </c>
      <c r="M50" s="60" t="n">
        <f aca="false">(Sediments!K19/1000000)*$B$55</f>
        <v>1.30594695967663E-007</v>
      </c>
      <c r="N50" s="60" t="n">
        <f aca="false">(Sediments!L19/1000000)*$B$55</f>
        <v>1.44680153438595E-007</v>
      </c>
      <c r="O50" s="60" t="n">
        <f aca="false">(Sediments!M19/1000000)*$B$55</f>
        <v>4.68224761166049E-009</v>
      </c>
      <c r="P50" s="60" t="n">
        <f aca="false">(Sediments!N19/1000000)*$B$55</f>
        <v>3.49567835415675E-009</v>
      </c>
      <c r="Q50" s="60" t="n">
        <f aca="false">(Sediments!O19/1000000)*$B$55</f>
        <v>2.11807361207868E-009</v>
      </c>
      <c r="R50" s="60" t="n">
        <f aca="false">(Sediments!P19/1000000)*$B$55</f>
        <v>2.3366621354665E-007</v>
      </c>
      <c r="S50" s="60" t="n">
        <f aca="false">(Sediments!Q19/1000000)*$B$55</f>
        <v>1.79684701568303E-008</v>
      </c>
      <c r="T50" s="60" t="n">
        <f aca="false">(Sediments!R19/1000000)*$B$55</f>
        <v>5.12528140033808E-008</v>
      </c>
      <c r="U50" s="60" t="n">
        <f aca="false">(Sediments!S19/1000000)*$B$55</f>
        <v>5.70875207218367E-009</v>
      </c>
      <c r="V50" s="60" t="n">
        <f aca="false">(Sediments!T19/1000000)*$B$55</f>
        <v>1.07826492579811E-006</v>
      </c>
      <c r="W50" s="60" t="n">
        <f aca="false">(Sediments!U19/1000000)*$B$55</f>
        <v>7.7426484989919E-008</v>
      </c>
      <c r="X50" s="60" t="n">
        <f aca="false">(Sediments!V19/1000000)*$B$55</f>
        <v>6.90124117417065E-007</v>
      </c>
      <c r="Y50" s="51" t="n">
        <v>16.8284070627646</v>
      </c>
      <c r="Z50" s="28" t="n">
        <v>16.8284070627646</v>
      </c>
    </row>
    <row r="51" customFormat="false" ht="15" hidden="false" customHeight="false" outlineLevel="0" collapsed="false">
      <c r="A51" s="0" t="s">
        <v>96</v>
      </c>
      <c r="B51" s="0" t="n">
        <f aca="false">100-67.87</f>
        <v>32.13</v>
      </c>
      <c r="D51" s="0" t="s">
        <v>97</v>
      </c>
      <c r="E51" s="61" t="n">
        <f aca="false">(100*E49)/E45</f>
        <v>6.28902202895279</v>
      </c>
      <c r="F51" s="61" t="n">
        <f aca="false">(100*F49)/F45</f>
        <v>35.0607793099184</v>
      </c>
      <c r="G51" s="61" t="n">
        <f aca="false">(100*G49)/G45</f>
        <v>6.86023436547357</v>
      </c>
      <c r="H51" s="61" t="n">
        <f aca="false">(100*H49)/H45</f>
        <v>8.73734960781525</v>
      </c>
      <c r="I51" s="66" t="n">
        <f aca="false">(100*I49)/I45</f>
        <v>133.092867664227</v>
      </c>
      <c r="J51" s="61" t="n">
        <f aca="false">(100*J49)/J45</f>
        <v>8.91433496735554</v>
      </c>
      <c r="K51" s="66" t="n">
        <f aca="false">(100*K49)/K45</f>
        <v>0.776713929826118</v>
      </c>
      <c r="L51" s="61" t="n">
        <f aca="false">(100*L49)/L45</f>
        <v>10.105348109062</v>
      </c>
      <c r="M51" s="61" t="n">
        <f aca="false">(100*M49)/M45</f>
        <v>12.9643565375915</v>
      </c>
      <c r="N51" s="61" t="n">
        <f aca="false">(100*N49)/N45</f>
        <v>10.9927780227709</v>
      </c>
      <c r="O51" s="66" t="n">
        <f aca="false">(100*O49)/O45</f>
        <v>10.7067414296811</v>
      </c>
      <c r="P51" s="66" t="n">
        <f aca="false">(100*P49)/P45</f>
        <v>3.66157564255034</v>
      </c>
      <c r="Q51" s="66" t="n">
        <f aca="false">(100*Q49)/Q45</f>
        <v>23.6245936473331</v>
      </c>
      <c r="R51" s="61" t="n">
        <f aca="false">(100*R49)/R45</f>
        <v>4.33439671740941</v>
      </c>
      <c r="S51" s="61" t="n">
        <f aca="false">(100*S49)/S45</f>
        <v>10.486491901084</v>
      </c>
      <c r="T51" s="61" t="n">
        <f aca="false">(100*T49)/T45</f>
        <v>5.48488227400302</v>
      </c>
      <c r="U51" s="66" t="n">
        <v>0</v>
      </c>
      <c r="V51" s="61" t="n">
        <f aca="false">(100*V49)/V45</f>
        <v>7.3482069736456</v>
      </c>
      <c r="W51" s="61" t="n">
        <f aca="false">(100*W49)/W45</f>
        <v>7.82769338511943</v>
      </c>
      <c r="X51" s="61" t="n">
        <f aca="false">(100*X49)/X45</f>
        <v>9.63254083123929</v>
      </c>
      <c r="Y51" s="51" t="n">
        <v>3.12328767123288</v>
      </c>
      <c r="Z51" s="28" t="n">
        <v>3.12328767123288</v>
      </c>
    </row>
    <row r="52" customFormat="false" ht="15" hidden="false" customHeight="false" outlineLevel="0" collapsed="false">
      <c r="A52" s="0" t="s">
        <v>98</v>
      </c>
      <c r="B52" s="0" t="n">
        <v>2.65</v>
      </c>
      <c r="D52" s="0" t="s">
        <v>99</v>
      </c>
      <c r="E52" s="61" t="n">
        <f aca="false">(100*E50)/E47</f>
        <v>3.01825406661899</v>
      </c>
      <c r="F52" s="61" t="n">
        <f aca="false">(100*F50)/F47</f>
        <v>7.80609071669354</v>
      </c>
      <c r="G52" s="61" t="n">
        <f aca="false">(100*G50)/G47</f>
        <v>3.22916065712986</v>
      </c>
      <c r="H52" s="61" t="n">
        <f aca="false">(100*H50)/H47</f>
        <v>5.13720652758975</v>
      </c>
      <c r="I52" s="66" t="n">
        <f aca="false">(100*I50)/I47</f>
        <v>26.0800549652301</v>
      </c>
      <c r="J52" s="61" t="n">
        <f aca="false">(100*J50)/J47</f>
        <v>4.10916929963042</v>
      </c>
      <c r="K52" s="66" t="n">
        <f aca="false">(100*K50)/K47</f>
        <v>3.87682920892082</v>
      </c>
      <c r="L52" s="61" t="n">
        <f aca="false">(100*L50)/L47</f>
        <v>4.08257630392034</v>
      </c>
      <c r="M52" s="61" t="n">
        <f aca="false">(100*M50)/M47</f>
        <v>4.58352325026315</v>
      </c>
      <c r="N52" s="61" t="n">
        <f aca="false">(100*N50)/N47</f>
        <v>4.44210816927732</v>
      </c>
      <c r="O52" s="66" t="n">
        <f aca="false">(100*O50)/O47</f>
        <v>2.53598024414819</v>
      </c>
      <c r="P52" s="66" t="n">
        <f aca="false">(100*P50)/P47</f>
        <v>6.27477113730404</v>
      </c>
      <c r="Q52" s="66" t="n">
        <f aca="false">(100*Q50)/Q47</f>
        <v>17.2531903951354</v>
      </c>
      <c r="R52" s="61" t="n">
        <f aca="false">(100*R50)/R47</f>
        <v>2.41494549104059</v>
      </c>
      <c r="S52" s="61" t="n">
        <f aca="false">(100*S50)/S47</f>
        <v>5.93651003991128</v>
      </c>
      <c r="T52" s="61" t="n">
        <f aca="false">(100*T50)/T47</f>
        <v>2.87576086821446</v>
      </c>
      <c r="U52" s="66" t="n">
        <f aca="false">(100*U50)/U47</f>
        <v>1.44601866082084</v>
      </c>
      <c r="V52" s="61" t="n">
        <f aca="false">(100*V50)/V47</f>
        <v>3.68564878983578</v>
      </c>
      <c r="W52" s="61" t="n">
        <f aca="false">(100*W50)/W47</f>
        <v>4.45497705665251</v>
      </c>
      <c r="X52" s="61" t="n">
        <f aca="false">(100*X50)/X47</f>
        <v>3.86292518606541</v>
      </c>
      <c r="Z52" s="28" t="n">
        <v>5.82040956560976</v>
      </c>
    </row>
    <row r="53" customFormat="false" ht="15" hidden="false" customHeight="false" outlineLevel="0" collapsed="false">
      <c r="A53" s="55" t="s">
        <v>100</v>
      </c>
      <c r="B53" s="62" t="n">
        <f aca="false">D45</f>
        <v>12.521628</v>
      </c>
      <c r="D53" s="0" t="n">
        <v>1000</v>
      </c>
      <c r="E53" s="67" t="n">
        <f aca="false">E45*$D$53</f>
        <v>69.4866667310927</v>
      </c>
      <c r="F53" s="68" t="n">
        <f aca="false">F45*$D$53</f>
        <v>3.55495857846617</v>
      </c>
      <c r="G53" s="68" t="n">
        <f aca="false">G45*$D$53</f>
        <v>9.7622352699403</v>
      </c>
      <c r="H53" s="68" t="n">
        <f aca="false">H45*$D$53</f>
        <v>5.78380222498941</v>
      </c>
      <c r="I53" s="68" t="n">
        <f aca="false">I45*$D$53</f>
        <v>0.0142142931</v>
      </c>
      <c r="J53" s="69" t="n">
        <f aca="false">J45*$D$53</f>
        <v>4.20997793422414</v>
      </c>
      <c r="K53" s="69" t="n">
        <f aca="false">K45*$D$53</f>
        <v>0.230400963949023</v>
      </c>
      <c r="L53" s="69" t="n">
        <f aca="false">L45*$D$53</f>
        <v>0.401229845937585</v>
      </c>
      <c r="M53" s="69" t="n">
        <f aca="false">M45*$D$53</f>
        <v>1.32633408703086</v>
      </c>
      <c r="N53" s="69" t="n">
        <f aca="false">N45*$D$53</f>
        <v>0.419878178487971</v>
      </c>
      <c r="O53" s="69" t="n">
        <f aca="false">O45*$D$53</f>
        <v>0.0086491231596</v>
      </c>
      <c r="P53" s="69" t="n">
        <f aca="false">P45*$D$53</f>
        <v>0.00291297012804</v>
      </c>
      <c r="Q53" s="69" t="n">
        <f aca="false">Q45*$D$53</f>
        <v>0.011192769038934</v>
      </c>
      <c r="R53" s="69" t="n">
        <f aca="false">R45*$D$53</f>
        <v>15.8165224275827</v>
      </c>
      <c r="S53" s="69" t="n">
        <f aca="false">S45*$D$53</f>
        <v>1.96052316938205</v>
      </c>
      <c r="T53" s="69" t="n">
        <f aca="false">T45*$D$53</f>
        <v>3.24065352308549</v>
      </c>
      <c r="U53" s="69" t="n">
        <f aca="false">U45*$D$53</f>
        <v>0</v>
      </c>
      <c r="V53" s="69" t="n">
        <f aca="false">V45*$D$53</f>
        <v>115.962814684184</v>
      </c>
      <c r="Z53" s="28" t="n">
        <v>4.50336523236666</v>
      </c>
    </row>
    <row r="54" customFormat="false" ht="15" hidden="false" customHeight="false" outlineLevel="0" collapsed="false">
      <c r="A54" s="55" t="s">
        <v>101</v>
      </c>
      <c r="B54" s="63" t="n">
        <f aca="false">B53/B52</f>
        <v>4.72514264150944</v>
      </c>
      <c r="E54" s="61" t="n">
        <f aca="false">E46*$D$53</f>
        <v>107.971755717199</v>
      </c>
      <c r="F54" s="68" t="n">
        <f aca="false">F46*$D$53</f>
        <v>4.13246627357794</v>
      </c>
      <c r="G54" s="68" t="n">
        <f aca="false">G46*$D$53</f>
        <v>14.5063999531129</v>
      </c>
      <c r="H54" s="68" t="n">
        <f aca="false">H46*$D$53</f>
        <v>9.42280387863596</v>
      </c>
      <c r="I54" s="68" t="n">
        <f aca="false">I46*$D$53</f>
        <v>0.0358976600467415</v>
      </c>
      <c r="J54" s="69" t="n">
        <f aca="false">J46*$D$53</f>
        <v>7.53867126455901</v>
      </c>
      <c r="K54" s="69" t="n">
        <f aca="false">K46*$D$53</f>
        <v>0.489686540143072</v>
      </c>
      <c r="L54" s="69" t="n">
        <f aca="false">L46*$D$53</f>
        <v>0.35747687134682</v>
      </c>
      <c r="M54" s="69" t="n">
        <f aca="false">M46*$D$53</f>
        <v>1.60128387138406</v>
      </c>
      <c r="N54" s="69" t="n">
        <f aca="false">N46*$D$53</f>
        <v>0.569029388380005</v>
      </c>
      <c r="O54" s="69" t="n">
        <f aca="false">O46*$D$53</f>
        <v>0.0152741847126224</v>
      </c>
      <c r="P54" s="69" t="n">
        <f aca="false">P46*$D$53</f>
        <v>0.006665050351081</v>
      </c>
      <c r="Q54" s="69" t="n">
        <f aca="false">Q46*$D$53</f>
        <v>0.0386825315297145</v>
      </c>
      <c r="R54" s="69" t="n">
        <f aca="false">R46*$D$53</f>
        <v>25.953140200967</v>
      </c>
      <c r="S54" s="69" t="n">
        <f aca="false">S46*$D$53</f>
        <v>4.32996289525468</v>
      </c>
      <c r="T54" s="69" t="n">
        <f aca="false">T46*$D$53</f>
        <v>4.56076901820934</v>
      </c>
      <c r="U54" s="69" t="n">
        <f aca="false">U46*$D$53</f>
        <v>0</v>
      </c>
      <c r="V54" s="69" t="n">
        <f aca="false">V46*$D$53</f>
        <v>168.193913397624</v>
      </c>
      <c r="Z54" s="28" t="n">
        <v>4.49794458911554</v>
      </c>
    </row>
    <row r="55" customFormat="false" ht="15" hidden="false" customHeight="false" outlineLevel="0" collapsed="false">
      <c r="A55" s="57" t="s">
        <v>102</v>
      </c>
      <c r="B55" s="64" t="n">
        <f aca="false">D47</f>
        <v>0.54068904022474</v>
      </c>
      <c r="D55" s="0" t="n">
        <v>1000000</v>
      </c>
      <c r="E55" s="69" t="n">
        <f aca="false">E47*$D$55</f>
        <v>0.29770676098188</v>
      </c>
      <c r="F55" s="69" t="n">
        <f aca="false">F47*$D$55</f>
        <v>0.364031208813437</v>
      </c>
      <c r="G55" s="69" t="n">
        <f aca="false">G47*$D$55</f>
        <v>0.453310334892159</v>
      </c>
      <c r="H55" s="69" t="n">
        <f aca="false">H47*$D$55</f>
        <v>0.492906523707428</v>
      </c>
      <c r="I55" s="69" t="n">
        <f aca="false">I47*$D$55</f>
        <v>0.00024764929813971</v>
      </c>
      <c r="J55" s="69" t="n">
        <f aca="false">J47*$D$55</f>
        <v>6.60948646814699</v>
      </c>
      <c r="K55" s="69" t="n">
        <f aca="false">K47*$D$55</f>
        <v>0.144548474643645</v>
      </c>
      <c r="L55" s="69" t="n">
        <f aca="false">L47*$D$55</f>
        <v>3.17134196909693</v>
      </c>
      <c r="M55" s="69" t="n">
        <f aca="false">M47*$D$55</f>
        <v>2.84922075960158</v>
      </c>
      <c r="N55" s="69" t="n">
        <f aca="false">N47*$D$55</f>
        <v>3.25701554138726</v>
      </c>
      <c r="O55" s="69" t="n">
        <f aca="false">O47*$D$55</f>
        <v>0.184632653289191</v>
      </c>
      <c r="P55" s="69" t="n">
        <f aca="false">P47*$D$55</f>
        <v>0.055710053445211</v>
      </c>
      <c r="Q55" s="69" t="n">
        <f aca="false">Q47*$D$55</f>
        <v>0.0122764170774808</v>
      </c>
      <c r="R55" s="69" t="n">
        <f aca="false">R47*$D$55</f>
        <v>9.67583800187408</v>
      </c>
      <c r="S55" s="69" t="n">
        <f aca="false">S47*$D$55</f>
        <v>0.302677331227066</v>
      </c>
      <c r="T55" s="69" t="n">
        <f aca="false">T47*$D$55</f>
        <v>1.78223490589477</v>
      </c>
      <c r="U55" s="69" t="n">
        <f aca="false">U47*$D$55</f>
        <v>0.394791037409094</v>
      </c>
      <c r="V55" s="69" t="n">
        <f aca="false">V47*$D$55</f>
        <v>29.2557698056236</v>
      </c>
      <c r="Z55" s="41" t="n">
        <v>2.02739726027397</v>
      </c>
    </row>
    <row r="56" customFormat="false" ht="15" hidden="false" customHeight="false" outlineLevel="0" collapsed="false">
      <c r="A56" s="57" t="s">
        <v>103</v>
      </c>
      <c r="B56" s="65" t="n">
        <f aca="false">B55/B52</f>
        <v>0.204033600084808</v>
      </c>
      <c r="E56" s="69" t="n">
        <f aca="false">E48*$D$55</f>
        <v>0.423526069097547</v>
      </c>
      <c r="F56" s="69" t="n">
        <f aca="false">F48*$D$55</f>
        <v>0.545476808590377</v>
      </c>
      <c r="G56" s="69" t="n">
        <f aca="false">G48*$D$55</f>
        <v>0.542237596853754</v>
      </c>
      <c r="H56" s="69" t="n">
        <f aca="false">H48*$D$55</f>
        <v>1.43467006835351</v>
      </c>
      <c r="I56" s="69" t="n">
        <f aca="false">I48*$D$55</f>
        <v>0.00123824649069855</v>
      </c>
      <c r="J56" s="69" t="n">
        <f aca="false">J48*$D$55</f>
        <v>9.92404789598857</v>
      </c>
      <c r="K56" s="69" t="n">
        <f aca="false">K48*$D$55</f>
        <v>0.388275426925986</v>
      </c>
      <c r="L56" s="69" t="n">
        <f aca="false">L48*$D$55</f>
        <v>4.27999427056154</v>
      </c>
      <c r="M56" s="69" t="n">
        <f aca="false">M48*$D$55</f>
        <v>4.16093454714346</v>
      </c>
      <c r="N56" s="69" t="n">
        <f aca="false">N48*$D$55</f>
        <v>4.43372149435835</v>
      </c>
      <c r="O56" s="69" t="n">
        <f aca="false">O48*$D$55</f>
        <v>0.550541545728798</v>
      </c>
      <c r="P56" s="69" t="n">
        <f aca="false">P48*$D$55</f>
        <v>0.139766334294109</v>
      </c>
      <c r="Q56" s="69" t="n">
        <f aca="false">Q48*$D$55</f>
        <v>0.026273857456254</v>
      </c>
      <c r="R56" s="69" t="n">
        <f aca="false">R48*$D$55</f>
        <v>18.6183514176629</v>
      </c>
      <c r="S56" s="69" t="n">
        <f aca="false">S48*$D$55</f>
        <v>0.676821854786583</v>
      </c>
      <c r="T56" s="69" t="n">
        <f aca="false">T48*$D$55</f>
        <v>4.63152678950373</v>
      </c>
      <c r="U56" s="69" t="n">
        <f aca="false">U48*$D$55</f>
        <v>1.79106469717523</v>
      </c>
      <c r="V56" s="69" t="n">
        <f aca="false">V48*$D$55</f>
        <v>43.9585206224333</v>
      </c>
      <c r="Z56" s="28" t="n">
        <v>3.57568105479791</v>
      </c>
    </row>
    <row r="57" customFormat="false" ht="15" hidden="false" customHeight="false" outlineLevel="0" collapsed="false">
      <c r="Z57" s="41" t="n">
        <v>7.01369863013699</v>
      </c>
    </row>
    <row r="58" customFormat="false" ht="15" hidden="false" customHeight="false" outlineLevel="0" collapsed="false">
      <c r="F58" s="70"/>
      <c r="Y58" s="55"/>
      <c r="Z58" s="41" t="n">
        <v>1.53424657534247</v>
      </c>
    </row>
    <row r="59" customFormat="false" ht="15" hidden="false" customHeight="false" outlineLevel="0" collapsed="false">
      <c r="F59" s="70"/>
      <c r="Y59" s="55"/>
      <c r="Z59" s="41" t="n">
        <v>3.04109589041096</v>
      </c>
    </row>
    <row r="60" customFormat="false" ht="15" hidden="false" customHeight="false" outlineLevel="0" collapsed="false">
      <c r="Y60" s="57"/>
      <c r="Z60" s="55"/>
    </row>
    <row r="61" customFormat="false" ht="15" hidden="false" customHeight="false" outlineLevel="0" collapsed="false">
      <c r="Y61" s="57"/>
      <c r="Z61" s="55"/>
    </row>
    <row r="62" customFormat="false" ht="15" hidden="false" customHeight="false" outlineLevel="0" collapsed="false">
      <c r="Z62" s="57"/>
    </row>
    <row r="63" customFormat="false" ht="15" hidden="false" customHeight="false" outlineLevel="0" collapsed="false">
      <c r="Z63" s="57"/>
    </row>
    <row r="64" customFormat="false" ht="15" hidden="false" customHeight="false" outlineLevel="0" collapsed="false">
      <c r="Y64" s="55"/>
      <c r="Z64" s="55"/>
    </row>
    <row r="65" customFormat="false" ht="15" hidden="false" customHeight="false" outlineLevel="0" collapsed="false">
      <c r="Y65" s="57"/>
      <c r="Z65" s="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C17" activeCellId="1" sqref="H2:AA59 C17"/>
    </sheetView>
  </sheetViews>
  <sheetFormatPr defaultRowHeight="15"/>
  <cols>
    <col collapsed="false" hidden="false" max="2" min="1" style="71" width="11.4251012145749"/>
    <col collapsed="false" hidden="false" max="19" min="3" style="71" width="9.57085020242915"/>
    <col collapsed="false" hidden="false" max="20" min="20" style="71" width="12.5668016194332"/>
    <col collapsed="false" hidden="false" max="35" min="21" style="71" width="9.57085020242915"/>
    <col collapsed="false" hidden="false" max="1025" min="36" style="71" width="11.4251012145749"/>
  </cols>
  <sheetData>
    <row r="1" s="72" customFormat="true" ht="12.75" hidden="false" customHeight="false" outlineLevel="0" collapsed="false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72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="73" customFormat="true" ht="12.75" hidden="false" customHeight="false" outlineLevel="0" collapsed="false">
      <c r="A2" s="73" t="s">
        <v>106</v>
      </c>
      <c r="B2" s="73" t="s">
        <v>107</v>
      </c>
      <c r="C2" s="74" t="n">
        <v>144.242551759921</v>
      </c>
      <c r="D2" s="74" t="n">
        <v>72.996</v>
      </c>
      <c r="E2" s="74" t="n">
        <v>52.1998992464422</v>
      </c>
      <c r="F2" s="74" t="n">
        <v>31.8864</v>
      </c>
      <c r="G2" s="74" t="n">
        <v>15.1084270391904</v>
      </c>
      <c r="H2" s="74" t="n">
        <v>35.731</v>
      </c>
      <c r="I2" s="74" t="n">
        <v>0</v>
      </c>
      <c r="J2" s="74" t="n">
        <v>2.28171</v>
      </c>
      <c r="K2" s="74" t="n">
        <v>19.824</v>
      </c>
      <c r="L2" s="74" t="n">
        <v>0.9215</v>
      </c>
      <c r="M2" s="74" t="n">
        <v>0.2418518</v>
      </c>
      <c r="N2" s="74" t="n">
        <v>0</v>
      </c>
      <c r="O2" s="74" t="n">
        <v>0</v>
      </c>
      <c r="P2" s="74" t="n">
        <v>49.8835038207594</v>
      </c>
      <c r="Q2" s="74" t="n">
        <v>10.54599</v>
      </c>
      <c r="R2" s="74" t="n">
        <v>11.7211699553413</v>
      </c>
      <c r="S2" s="74" t="n">
        <v>0</v>
      </c>
      <c r="T2" s="75" t="n">
        <f aca="false">SUM(C2:S2)</f>
        <v>447.584003621654</v>
      </c>
      <c r="U2" s="76" t="n">
        <f aca="false">SUM(C2:G2)</f>
        <v>316.433278045554</v>
      </c>
      <c r="V2" s="76" t="n">
        <f aca="false">SUM(H2:N2)</f>
        <v>59.0000618</v>
      </c>
      <c r="W2" s="76" t="n">
        <f aca="false">SUM(Q2:S2,O2)</f>
        <v>22.2671599553413</v>
      </c>
      <c r="X2" s="77" t="n">
        <f aca="false">+C2/1000</f>
        <v>0.144242551759921</v>
      </c>
      <c r="Y2" s="11" t="n">
        <f aca="false">(C2)/(C2+D2)</f>
        <v>0.663982293158211</v>
      </c>
      <c r="Z2" s="11" t="n">
        <f aca="false">P2/(U2+P2)</f>
        <v>0.136175862778147</v>
      </c>
      <c r="AA2" s="11" t="n">
        <f aca="false">V2/(V2+P2)</f>
        <v>0.541863792424807</v>
      </c>
      <c r="AB2" s="11" t="n">
        <f aca="false">H2/(H2+P2)</f>
        <v>0.417347510122883</v>
      </c>
      <c r="AC2" s="11" t="n">
        <f aca="false">U2/(U2+V2)</f>
        <v>0.842848102344156</v>
      </c>
      <c r="AD2" s="78" t="n">
        <f aca="false">(C2+D2)/(C2+D2+Q2)</f>
        <v>0.953701906553803</v>
      </c>
      <c r="AE2" s="11" t="n">
        <f aca="false">(C2)/(P2+C2)</f>
        <v>0.743035505092064</v>
      </c>
      <c r="AF2" s="79" t="n">
        <f aca="false">C2/(E2+C2)</f>
        <v>0.734273834504583</v>
      </c>
      <c r="AG2" s="11" t="n">
        <f aca="false">(C2+D2)/(Q2+P2)</f>
        <v>3.5949093402019</v>
      </c>
      <c r="AH2" s="11" t="n">
        <f aca="false">H2/(E2+H2)</f>
        <v>0.406353173983328</v>
      </c>
      <c r="AI2" s="80" t="n">
        <f aca="false">Q2/(Q2+P2)</f>
        <v>0.17451726521623</v>
      </c>
    </row>
    <row r="3" customFormat="false" ht="15" hidden="false" customHeight="false" outlineLevel="0" collapsed="false">
      <c r="A3" s="73" t="s">
        <v>108</v>
      </c>
      <c r="B3" s="73" t="s">
        <v>107</v>
      </c>
      <c r="C3" s="74" t="n">
        <v>229.218598811834</v>
      </c>
      <c r="D3" s="74" t="n">
        <v>53.4313562019102</v>
      </c>
      <c r="E3" s="74" t="n">
        <v>44.6621315992845</v>
      </c>
      <c r="F3" s="74" t="n">
        <v>33.8697194960722</v>
      </c>
      <c r="G3" s="74" t="n">
        <v>0</v>
      </c>
      <c r="H3" s="74" t="n">
        <v>27.0816</v>
      </c>
      <c r="I3" s="74" t="n">
        <v>0</v>
      </c>
      <c r="J3" s="74" t="n">
        <v>3.1282794671</v>
      </c>
      <c r="K3" s="74" t="n">
        <v>10.1079056605258</v>
      </c>
      <c r="L3" s="74" t="n">
        <v>1.9768963368622</v>
      </c>
      <c r="M3" s="74" t="n">
        <v>0.0606</v>
      </c>
      <c r="N3" s="74" t="n">
        <v>0.013051</v>
      </c>
      <c r="O3" s="74" t="n">
        <v>0</v>
      </c>
      <c r="P3" s="74" t="n">
        <v>48.5571727788471</v>
      </c>
      <c r="Q3" s="74" t="n">
        <v>25.3836</v>
      </c>
      <c r="R3" s="74" t="n">
        <v>36.2198783021435</v>
      </c>
      <c r="S3" s="74" t="n">
        <v>0</v>
      </c>
      <c r="T3" s="75" t="n">
        <f aca="false">SUM(C3:S3)</f>
        <v>513.710789654579</v>
      </c>
      <c r="U3" s="81" t="n">
        <f aca="false">SUM(C3:G3)</f>
        <v>361.181806109101</v>
      </c>
      <c r="V3" s="76" t="n">
        <f aca="false">SUM(H3:N3)</f>
        <v>42.368332464488</v>
      </c>
      <c r="W3" s="76" t="n">
        <f aca="false">SUM(Q3:S3,O3)</f>
        <v>61.6034783021435</v>
      </c>
      <c r="X3" s="73" t="n">
        <f aca="false">+C3/1000</f>
        <v>0.229218598811834</v>
      </c>
      <c r="Y3" s="73" t="n">
        <f aca="false">(C3)/(C3+D3)</f>
        <v>0.810962799554268</v>
      </c>
      <c r="Z3" s="73" t="n">
        <f aca="false">P3/(U3+P3)</f>
        <v>0.118507575019183</v>
      </c>
      <c r="AA3" s="73" t="n">
        <f aca="false">V3/(V3+P3)</f>
        <v>0.465967523095987</v>
      </c>
      <c r="AB3" s="73" t="n">
        <f aca="false">H3/(H3+P3)</f>
        <v>0.358038595882317</v>
      </c>
      <c r="AC3" s="73" t="n">
        <f aca="false">U3/(U3+V3)</f>
        <v>0.895010982738736</v>
      </c>
      <c r="AD3" s="73" t="n">
        <f aca="false">(C3+D3)/(C3+D3+Q3)</f>
        <v>0.917594691919627</v>
      </c>
      <c r="AE3" s="73" t="n">
        <f aca="false">(C3)/(P3+C3)</f>
        <v>0.825192915491568</v>
      </c>
      <c r="AF3" s="73" t="n">
        <f aca="false">C3/(E3+C3)</f>
        <v>0.836928536256484</v>
      </c>
      <c r="AG3" s="73" t="n">
        <f aca="false">(C3+D3)/(Q3+P3)</f>
        <v>3.82265351566091</v>
      </c>
      <c r="AH3" s="73" t="n">
        <f aca="false">H3/(E3+H3)</f>
        <v>0.37747688050659</v>
      </c>
      <c r="AI3" s="73" t="n">
        <f aca="false">Q3/(Q3+P3)</f>
        <v>0.34329638501238</v>
      </c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3" t="s">
        <v>109</v>
      </c>
      <c r="B4" s="73" t="s">
        <v>107</v>
      </c>
      <c r="C4" s="74" t="n">
        <v>168.717141254117</v>
      </c>
      <c r="D4" s="74" t="n">
        <v>86.7367521454791</v>
      </c>
      <c r="E4" s="74" t="n">
        <v>76.039511</v>
      </c>
      <c r="F4" s="74" t="n">
        <v>42.3585684302107</v>
      </c>
      <c r="G4" s="74" t="n">
        <v>0</v>
      </c>
      <c r="H4" s="74" t="n">
        <v>30.24185</v>
      </c>
      <c r="I4" s="74" t="n">
        <v>0</v>
      </c>
      <c r="J4" s="74" t="n">
        <v>5.5</v>
      </c>
      <c r="K4" s="74" t="n">
        <v>18.3928985090305</v>
      </c>
      <c r="L4" s="74" t="n">
        <v>3.8137292257039</v>
      </c>
      <c r="M4" s="74" t="n">
        <v>0.0472</v>
      </c>
      <c r="N4" s="74" t="n">
        <v>0.0120651</v>
      </c>
      <c r="O4" s="74" t="n">
        <v>2.11174314021521</v>
      </c>
      <c r="P4" s="74" t="n">
        <v>74.8645280599732</v>
      </c>
      <c r="Q4" s="74" t="n">
        <v>14.7408820591367</v>
      </c>
      <c r="R4" s="74" t="n">
        <v>27.0967394893342</v>
      </c>
      <c r="S4" s="74" t="n">
        <v>0.228333257845765</v>
      </c>
      <c r="T4" s="75" t="n">
        <f aca="false">SUM(C4:S4)</f>
        <v>550.901941671046</v>
      </c>
      <c r="U4" s="81" t="n">
        <f aca="false">SUM(C4:G4)</f>
        <v>373.851972829807</v>
      </c>
      <c r="V4" s="76" t="n">
        <f aca="false">SUM(H4:N4)</f>
        <v>58.0077428347344</v>
      </c>
      <c r="W4" s="76" t="n">
        <f aca="false">SUM(Q4:S4,O4)</f>
        <v>44.1776979465319</v>
      </c>
      <c r="X4" s="73" t="n">
        <f aca="false">+C4/1000</f>
        <v>0.168717141254117</v>
      </c>
      <c r="Y4" s="73" t="n">
        <f aca="false">(C4)/(C4+D4)</f>
        <v>0.660460245912947</v>
      </c>
      <c r="Z4" s="73" t="n">
        <f aca="false">P4/(U4+P4)</f>
        <v>0.166841486576761</v>
      </c>
      <c r="AA4" s="73" t="n">
        <f aca="false">V4/(V4+P4)</f>
        <v>0.436567708552988</v>
      </c>
      <c r="AB4" s="73" t="n">
        <f aca="false">H4/(H4+P4)</f>
        <v>0.287726116703823</v>
      </c>
      <c r="AC4" s="73" t="n">
        <f aca="false">U4/(U4+V4)</f>
        <v>0.865679199215253</v>
      </c>
      <c r="AD4" s="73" t="n">
        <f aca="false">(C4+D4)/(C4+D4+Q4)</f>
        <v>0.945443497069439</v>
      </c>
      <c r="AE4" s="73" t="n">
        <f aca="false">(C4)/(P4+C4)</f>
        <v>0.692651223424214</v>
      </c>
      <c r="AF4" s="73" t="n">
        <f aca="false">C4/(E4+C4)</f>
        <v>0.689326070201955</v>
      </c>
      <c r="AG4" s="73" t="n">
        <f aca="false">(C4+D4)/(Q4+P4)</f>
        <v>2.85087577926409</v>
      </c>
      <c r="AH4" s="73" t="n">
        <f aca="false">H4/(E4+H4)</f>
        <v>0.284545189442954</v>
      </c>
      <c r="AI4" s="73" t="n">
        <f aca="false">Q4/(Q4+P4)</f>
        <v>0.164508839807129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3" t="s">
        <v>110</v>
      </c>
      <c r="B5" s="73" t="s">
        <v>107</v>
      </c>
      <c r="C5" s="74" t="n">
        <v>708.211155550252</v>
      </c>
      <c r="D5" s="74" t="n">
        <v>144.573472866375</v>
      </c>
      <c r="E5" s="74" t="n">
        <v>110.3533201</v>
      </c>
      <c r="F5" s="74" t="n">
        <v>111.225954268053</v>
      </c>
      <c r="G5" s="74" t="n">
        <v>0</v>
      </c>
      <c r="H5" s="74" t="n">
        <v>62.7347395111069</v>
      </c>
      <c r="I5" s="74" t="n">
        <v>1.42859832208645</v>
      </c>
      <c r="J5" s="74" t="n">
        <v>2.6003779952662</v>
      </c>
      <c r="K5" s="74" t="n">
        <v>10.6916881206067</v>
      </c>
      <c r="L5" s="74" t="n">
        <v>2.4501990836811</v>
      </c>
      <c r="M5" s="74" t="n">
        <v>0.031</v>
      </c>
      <c r="N5" s="74" t="n">
        <v>0.00812</v>
      </c>
      <c r="O5" s="74" t="n">
        <v>0</v>
      </c>
      <c r="P5" s="74" t="n">
        <v>119.083605542596</v>
      </c>
      <c r="Q5" s="74" t="n">
        <v>30.785886</v>
      </c>
      <c r="R5" s="74" t="n">
        <v>21.066757102856</v>
      </c>
      <c r="S5" s="74" t="n">
        <v>1.63826622071203</v>
      </c>
      <c r="T5" s="75" t="n">
        <f aca="false">SUM(C5:S5)</f>
        <v>1326.88314068359</v>
      </c>
      <c r="U5" s="81" t="n">
        <f aca="false">SUM(C5:G5)</f>
        <v>1074.36390278468</v>
      </c>
      <c r="V5" s="76" t="n">
        <f aca="false">SUM(H5:N5)</f>
        <v>79.9447230327474</v>
      </c>
      <c r="W5" s="76" t="n">
        <f aca="false">SUM(Q5:S5,O5)</f>
        <v>53.490909323568</v>
      </c>
      <c r="X5" s="73" t="n">
        <f aca="false">+C5/1000</f>
        <v>0.708211155550252</v>
      </c>
      <c r="Y5" s="73" t="n">
        <f aca="false">(C5)/(C5+D5)</f>
        <v>0.830468950718769</v>
      </c>
      <c r="Z5" s="73" t="n">
        <f aca="false">P5/(U5+P5)</f>
        <v>0.0997811841004238</v>
      </c>
      <c r="AA5" s="73" t="n">
        <f aca="false">V5/(V5+P5)</f>
        <v>0.401675096228745</v>
      </c>
      <c r="AB5" s="73" t="n">
        <f aca="false">H5/(H5+P5)</f>
        <v>0.345040757535095</v>
      </c>
      <c r="AC5" s="73" t="n">
        <f aca="false">U5/(U5+V5)</f>
        <v>0.930742332470977</v>
      </c>
      <c r="AD5" s="73" t="n">
        <f aca="false">(C5+D5)/(C5+D5+Q5)</f>
        <v>0.965157409060525</v>
      </c>
      <c r="AE5" s="73" t="n">
        <f aca="false">(C5)/(P5+C5)</f>
        <v>0.856056618338441</v>
      </c>
      <c r="AF5" s="73" t="n">
        <f aca="false">C5/(E5+C5)</f>
        <v>0.865186771008677</v>
      </c>
      <c r="AG5" s="73" t="n">
        <f aca="false">(C5+D5)/(Q5+P5)</f>
        <v>5.69018163496103</v>
      </c>
      <c r="AH5" s="73" t="n">
        <f aca="false">H5/(E5+H5)</f>
        <v>0.36244406258906</v>
      </c>
      <c r="AI5" s="73" t="n">
        <f aca="false">Q5/(Q5+P5)</f>
        <v>0.205417965211752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73" t="s">
        <v>111</v>
      </c>
      <c r="B6" s="73" t="s">
        <v>107</v>
      </c>
      <c r="C6" s="81" t="n">
        <v>677.9871</v>
      </c>
      <c r="D6" s="81" t="n">
        <v>152.276</v>
      </c>
      <c r="E6" s="81" t="n">
        <v>86.478</v>
      </c>
      <c r="F6" s="81" t="n">
        <v>30.5445</v>
      </c>
      <c r="G6" s="74" t="n">
        <v>0</v>
      </c>
      <c r="H6" s="81" t="n">
        <v>45.5801</v>
      </c>
      <c r="I6" s="81" t="n">
        <v>0</v>
      </c>
      <c r="J6" s="81" t="n">
        <v>6.58581</v>
      </c>
      <c r="K6" s="81" t="n">
        <v>30.1039</v>
      </c>
      <c r="L6" s="81" t="n">
        <v>8.7255</v>
      </c>
      <c r="M6" s="81" t="n">
        <v>0.0806</v>
      </c>
      <c r="N6" s="81" t="n">
        <v>0.010945</v>
      </c>
      <c r="O6" s="81" t="n">
        <v>0</v>
      </c>
      <c r="P6" s="81" t="n">
        <v>45.118458</v>
      </c>
      <c r="Q6" s="81" t="n">
        <v>24.7464</v>
      </c>
      <c r="R6" s="81" t="n">
        <v>10.88871</v>
      </c>
      <c r="S6" s="81" t="n">
        <v>0</v>
      </c>
      <c r="T6" s="75" t="n">
        <f aca="false">SUM(C6:S6)</f>
        <v>1119.126023</v>
      </c>
      <c r="U6" s="81" t="n">
        <f aca="false">SUM(C6:G6)</f>
        <v>947.2856</v>
      </c>
      <c r="V6" s="76" t="n">
        <f aca="false">SUM(H6:N6)</f>
        <v>91.086855</v>
      </c>
      <c r="W6" s="76" t="n">
        <f aca="false">SUM(Q6:S6,O6)</f>
        <v>35.63511</v>
      </c>
      <c r="X6" s="73" t="n">
        <f aca="false">+C6/1000</f>
        <v>0.6779871</v>
      </c>
      <c r="Y6" s="73" t="n">
        <f aca="false">(C6)/(C6+D6)</f>
        <v>0.816593077543733</v>
      </c>
      <c r="Z6" s="73" t="n">
        <f aca="false">P6/(U6+P6)</f>
        <v>0.0454637983755604</v>
      </c>
      <c r="AA6" s="73" t="n">
        <f aca="false">V6/(V6+P6)</f>
        <v>0.668746710343083</v>
      </c>
      <c r="AB6" s="73" t="n">
        <f aca="false">H6/(H6+P6)</f>
        <v>0.502544924694393</v>
      </c>
      <c r="AC6" s="73" t="n">
        <f aca="false">U6/(U6+V6)</f>
        <v>0.912279207175233</v>
      </c>
      <c r="AD6" s="73" t="n">
        <f aca="false">(C6+D6)/(C6+D6+Q6)</f>
        <v>0.971057163692333</v>
      </c>
      <c r="AE6" s="73" t="n">
        <f aca="false">(C6)/(P6+C6)</f>
        <v>0.937604603503822</v>
      </c>
      <c r="AF6" s="73" t="n">
        <f aca="false">C6/(E6+C6)</f>
        <v>0.886877765904552</v>
      </c>
      <c r="AG6" s="73" t="n">
        <f aca="false">(C6+D6)/(Q6+P6)</f>
        <v>11.8838443785286</v>
      </c>
      <c r="AH6" s="73" t="n">
        <f aca="false">H6/(E6+H6)</f>
        <v>0.345151868760795</v>
      </c>
      <c r="AI6" s="73" t="n">
        <f aca="false">Q6/(Q6+P6)</f>
        <v>0.354203825906295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73" t="s">
        <v>112</v>
      </c>
      <c r="B7" s="73" t="s">
        <v>107</v>
      </c>
      <c r="C7" s="81" t="n">
        <v>600.83264</v>
      </c>
      <c r="D7" s="81" t="n">
        <v>177.69381</v>
      </c>
      <c r="E7" s="81" t="n">
        <v>76.00824</v>
      </c>
      <c r="F7" s="81" t="n">
        <v>44.18234</v>
      </c>
      <c r="G7" s="74" t="n">
        <v>0</v>
      </c>
      <c r="H7" s="81" t="n">
        <v>30.994461</v>
      </c>
      <c r="I7" s="81" t="n">
        <v>0</v>
      </c>
      <c r="J7" s="81" t="n">
        <v>4.74251</v>
      </c>
      <c r="K7" s="81" t="n">
        <v>23.32701</v>
      </c>
      <c r="L7" s="81" t="n">
        <v>6.6171</v>
      </c>
      <c r="M7" s="81" t="n">
        <v>0.0604</v>
      </c>
      <c r="N7" s="81" t="n">
        <v>0.041</v>
      </c>
      <c r="O7" s="81" t="n">
        <v>0</v>
      </c>
      <c r="P7" s="81" t="n">
        <v>25.83</v>
      </c>
      <c r="Q7" s="81" t="n">
        <v>20.9118</v>
      </c>
      <c r="R7" s="81" t="n">
        <v>9.4899</v>
      </c>
      <c r="S7" s="81" t="n">
        <v>0</v>
      </c>
      <c r="T7" s="75" t="n">
        <f aca="false">SUM(C7:S7)</f>
        <v>1020.731211</v>
      </c>
      <c r="U7" s="81" t="n">
        <f aca="false">SUM(C7:G7)</f>
        <v>898.71703</v>
      </c>
      <c r="V7" s="76" t="n">
        <f aca="false">SUM(H7:N7)</f>
        <v>65.782481</v>
      </c>
      <c r="W7" s="76" t="n">
        <f aca="false">SUM(Q7:S7,O7)</f>
        <v>30.4017</v>
      </c>
      <c r="X7" s="73" t="n">
        <f aca="false">+C7/1000</f>
        <v>0.60083264</v>
      </c>
      <c r="Y7" s="73" t="n">
        <f aca="false">(C7)/(C7+D7)</f>
        <v>0.7717562325596</v>
      </c>
      <c r="Z7" s="73" t="n">
        <f aca="false">P7/(U7+P7)</f>
        <v>0.0279380054901047</v>
      </c>
      <c r="AA7" s="73" t="n">
        <f aca="false">V7/(V7+P7)</f>
        <v>0.718051517456448</v>
      </c>
      <c r="AB7" s="73" t="n">
        <f aca="false">H7/(H7+P7)</f>
        <v>0.545442234815039</v>
      </c>
      <c r="AC7" s="73" t="n">
        <f aca="false">U7/(U7+V7)</f>
        <v>0.931796252616244</v>
      </c>
      <c r="AD7" s="73" t="n">
        <f aca="false">(C7+D7)/(C7+D7+Q7)</f>
        <v>0.973841882096585</v>
      </c>
      <c r="AE7" s="73" t="n">
        <f aca="false">(C7)/(P7+C7)</f>
        <v>0.958781650043794</v>
      </c>
      <c r="AF7" s="73" t="n">
        <f aca="false">C7/(E7+C7)</f>
        <v>0.887701463895029</v>
      </c>
      <c r="AG7" s="73" t="n">
        <f aca="false">(C7+D7)/(Q7+P7)</f>
        <v>16.6558936540741</v>
      </c>
      <c r="AH7" s="73" t="n">
        <f aca="false">H7/(E7+H7)</f>
        <v>0.28966054791458</v>
      </c>
      <c r="AI7" s="73" t="n">
        <f aca="false">Q7/(Q7+P7)</f>
        <v>0.447389702578848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73" t="s">
        <v>113</v>
      </c>
      <c r="B8" s="73" t="s">
        <v>107</v>
      </c>
      <c r="C8" s="81" t="n">
        <v>137.45634</v>
      </c>
      <c r="D8" s="81" t="n">
        <v>64.945</v>
      </c>
      <c r="E8" s="81" t="n">
        <v>27.01</v>
      </c>
      <c r="F8" s="81" t="n">
        <v>17.26264</v>
      </c>
      <c r="G8" s="74" t="n">
        <v>0</v>
      </c>
      <c r="H8" s="81" t="n">
        <v>24.5</v>
      </c>
      <c r="I8" s="81" t="n">
        <v>0</v>
      </c>
      <c r="J8" s="81" t="n">
        <v>1.9824</v>
      </c>
      <c r="K8" s="81" t="n">
        <v>4.2</v>
      </c>
      <c r="L8" s="81" t="n">
        <v>0.5381</v>
      </c>
      <c r="M8" s="81" t="n">
        <v>0.052</v>
      </c>
      <c r="N8" s="81" t="n">
        <v>0</v>
      </c>
      <c r="O8" s="81" t="n">
        <v>0</v>
      </c>
      <c r="P8" s="81" t="n">
        <v>28.308</v>
      </c>
      <c r="Q8" s="81" t="n">
        <v>12.17815</v>
      </c>
      <c r="R8" s="81" t="n">
        <v>8.0808</v>
      </c>
      <c r="S8" s="81" t="n">
        <v>0</v>
      </c>
      <c r="T8" s="75" t="n">
        <f aca="false">SUM(C8:S8)</f>
        <v>326.51343</v>
      </c>
      <c r="U8" s="81" t="n">
        <f aca="false">SUM(C8:G8)</f>
        <v>246.67398</v>
      </c>
      <c r="V8" s="76" t="n">
        <f aca="false">SUM(H8:N8)</f>
        <v>31.2725</v>
      </c>
      <c r="W8" s="76" t="n">
        <f aca="false">SUM(Q8:S8,O8)</f>
        <v>20.25895</v>
      </c>
      <c r="X8" s="73" t="n">
        <f aca="false">+C8/1000</f>
        <v>0.13745634</v>
      </c>
      <c r="Y8" s="73" t="n">
        <f aca="false">(C8)/(C8+D8)</f>
        <v>0.67912761842387</v>
      </c>
      <c r="Z8" s="73" t="n">
        <f aca="false">P8/(U8+P8)</f>
        <v>0.102944927518523</v>
      </c>
      <c r="AA8" s="73" t="n">
        <f aca="false">V8/(V8+P8)</f>
        <v>0.524878106091758</v>
      </c>
      <c r="AB8" s="73" t="n">
        <f aca="false">H8/(H8+P8)</f>
        <v>0.463944856839873</v>
      </c>
      <c r="AC8" s="73" t="n">
        <f aca="false">U8/(U8+V8)</f>
        <v>0.887487332093574</v>
      </c>
      <c r="AD8" s="73" t="n">
        <f aca="false">(C8+D8)/(C8+D8+Q8)</f>
        <v>0.943246439815846</v>
      </c>
      <c r="AE8" s="73" t="n">
        <f aca="false">(C8)/(P8+C8)</f>
        <v>0.829227444213876</v>
      </c>
      <c r="AF8" s="73" t="n">
        <f aca="false">C8/(E8+C8)</f>
        <v>0.835771866754012</v>
      </c>
      <c r="AG8" s="73" t="n">
        <f aca="false">(C8+D8)/(Q8+P8)</f>
        <v>4.99927357874236</v>
      </c>
      <c r="AH8" s="73" t="n">
        <f aca="false">H8/(E8+H8)</f>
        <v>0.475635798874005</v>
      </c>
      <c r="AI8" s="73" t="n">
        <f aca="false">Q8/(Q8+P8)</f>
        <v>0.300797927192386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73" t="s">
        <v>114</v>
      </c>
      <c r="B9" s="73" t="s">
        <v>107</v>
      </c>
      <c r="C9" s="81" t="n">
        <v>693.33285</v>
      </c>
      <c r="D9" s="81" t="n">
        <v>195.8481</v>
      </c>
      <c r="E9" s="81" t="n">
        <v>42.571</v>
      </c>
      <c r="F9" s="81" t="n">
        <v>69.57471</v>
      </c>
      <c r="G9" s="74" t="n">
        <v>0</v>
      </c>
      <c r="H9" s="81" t="n">
        <v>27.1801</v>
      </c>
      <c r="I9" s="81" t="n">
        <v>0</v>
      </c>
      <c r="J9" s="81" t="n">
        <v>3.5152846</v>
      </c>
      <c r="K9" s="81" t="n">
        <v>16.901</v>
      </c>
      <c r="L9" s="81" t="n">
        <v>8.7279276</v>
      </c>
      <c r="M9" s="81" t="n">
        <v>0.085</v>
      </c>
      <c r="N9" s="81" t="n">
        <v>0</v>
      </c>
      <c r="O9" s="81" t="n">
        <v>0</v>
      </c>
      <c r="P9" s="81" t="n">
        <v>122.3741</v>
      </c>
      <c r="Q9" s="81" t="n">
        <v>17.18871</v>
      </c>
      <c r="R9" s="81" t="n">
        <v>7.81815</v>
      </c>
      <c r="S9" s="81" t="n">
        <v>0.11445</v>
      </c>
      <c r="T9" s="75" t="n">
        <f aca="false">SUM(C9:S9)</f>
        <v>1205.2313822</v>
      </c>
      <c r="U9" s="81" t="n">
        <f aca="false">SUM(C9:G9)</f>
        <v>1001.32666</v>
      </c>
      <c r="V9" s="76" t="n">
        <f aca="false">SUM(H9:N9)</f>
        <v>56.4093122</v>
      </c>
      <c r="W9" s="76" t="n">
        <f aca="false">SUM(Q9:S9,O9)</f>
        <v>25.12131</v>
      </c>
      <c r="X9" s="73" t="n">
        <f aca="false">+C9/1000</f>
        <v>0.69333285</v>
      </c>
      <c r="Y9" s="73" t="n">
        <f aca="false">(C9)/(C9+D9)</f>
        <v>0.779743256982732</v>
      </c>
      <c r="Z9" s="73" t="n">
        <f aca="false">P9/(U9+P9)</f>
        <v>0.108902747382675</v>
      </c>
      <c r="AA9" s="73" t="n">
        <f aca="false">V9/(V9+P9)</f>
        <v>0.315517594758156</v>
      </c>
      <c r="AB9" s="73" t="n">
        <f aca="false">H9/(H9+P9)</f>
        <v>0.181740800325233</v>
      </c>
      <c r="AC9" s="73" t="n">
        <f aca="false">U9/(U9+V9)</f>
        <v>0.946669760996524</v>
      </c>
      <c r="AD9" s="73" t="n">
        <f aca="false">(C9+D9)/(C9+D9+Q9)</f>
        <v>0.98103565161261</v>
      </c>
      <c r="AE9" s="73" t="n">
        <f aca="false">(C9)/(P9+C9)</f>
        <v>0.84997786276064</v>
      </c>
      <c r="AF9" s="73" t="n">
        <f aca="false">C9/(E9+C9)</f>
        <v>0.942151410133267</v>
      </c>
      <c r="AG9" s="73" t="n">
        <f aca="false">(C9+D9)/(Q9+P9)</f>
        <v>6.37118835598108</v>
      </c>
      <c r="AH9" s="73" t="n">
        <f aca="false">H9/(E9+H9)</f>
        <v>0.38967270767056</v>
      </c>
      <c r="AI9" s="73" t="n">
        <f aca="false">Q9/(Q9+P9)</f>
        <v>0.123161105741565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73" t="s">
        <v>115</v>
      </c>
      <c r="B10" s="73" t="s">
        <v>107</v>
      </c>
      <c r="C10" s="81" t="n">
        <v>71.29479</v>
      </c>
      <c r="D10" s="81" t="n">
        <v>24.2445</v>
      </c>
      <c r="E10" s="81" t="n">
        <v>9.5171</v>
      </c>
      <c r="F10" s="81" t="n">
        <v>11.85429</v>
      </c>
      <c r="G10" s="74" t="n">
        <v>0</v>
      </c>
      <c r="H10" s="81" t="n">
        <v>7.7899993</v>
      </c>
      <c r="I10" s="81" t="n">
        <v>0</v>
      </c>
      <c r="J10" s="81" t="n">
        <v>1.02774</v>
      </c>
      <c r="K10" s="81" t="n">
        <v>1.23774</v>
      </c>
      <c r="L10" s="81" t="n">
        <v>1.764</v>
      </c>
      <c r="M10" s="81" t="n">
        <v>0.0398</v>
      </c>
      <c r="N10" s="81" t="n">
        <v>0</v>
      </c>
      <c r="O10" s="81" t="n">
        <v>0</v>
      </c>
      <c r="P10" s="81" t="n">
        <v>18.564</v>
      </c>
      <c r="Q10" s="81" t="n">
        <v>4.51878</v>
      </c>
      <c r="R10" s="81" t="n">
        <v>6.9804</v>
      </c>
      <c r="S10" s="81" t="n">
        <v>0</v>
      </c>
      <c r="T10" s="75" t="n">
        <f aca="false">SUM(C10:S10)</f>
        <v>158.8331393</v>
      </c>
      <c r="U10" s="81" t="n">
        <f aca="false">SUM(C10:G10)</f>
        <v>116.91068</v>
      </c>
      <c r="V10" s="76" t="n">
        <f aca="false">SUM(H10:N10)</f>
        <v>11.8592793</v>
      </c>
      <c r="W10" s="76" t="n">
        <f aca="false">SUM(Q10:S10,O10)</f>
        <v>11.49918</v>
      </c>
      <c r="X10" s="73" t="n">
        <f aca="false">+C10/1000</f>
        <v>0.07129479</v>
      </c>
      <c r="Y10" s="73" t="n">
        <f aca="false">(C10)/(C10+D10)</f>
        <v>0.746235292307489</v>
      </c>
      <c r="Z10" s="73" t="n">
        <f aca="false">P10/(U10+P10)</f>
        <v>0.137029295806419</v>
      </c>
      <c r="AA10" s="73" t="n">
        <f aca="false">V10/(V10+P10)</f>
        <v>0.389809368775048</v>
      </c>
      <c r="AB10" s="73" t="n">
        <f aca="false">H10/(H10+P10)</f>
        <v>0.295590783445152</v>
      </c>
      <c r="AC10" s="73" t="n">
        <f aca="false">U10/(U10+V10)</f>
        <v>0.907903369974894</v>
      </c>
      <c r="AD10" s="73" t="n">
        <f aca="false">(C10+D10)/(C10+D10+Q10)</f>
        <v>0.954838425326413</v>
      </c>
      <c r="AE10" s="73" t="n">
        <f aca="false">(C10)/(P10+C10)</f>
        <v>0.79340919235614</v>
      </c>
      <c r="AF10" s="73" t="n">
        <f aca="false">C10/(E10+C10)</f>
        <v>0.882231438962756</v>
      </c>
      <c r="AG10" s="73" t="n">
        <f aca="false">(C10+D10)/(Q10+P10)</f>
        <v>4.13898542549901</v>
      </c>
      <c r="AH10" s="73" t="n">
        <f aca="false">H10/(E10+H10)</f>
        <v>0.45010427021702</v>
      </c>
      <c r="AI10" s="73" t="n">
        <f aca="false">Q10/(Q10+P10)</f>
        <v>0.195764115067596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73" t="s">
        <v>116</v>
      </c>
      <c r="B11" s="73" t="s">
        <v>107</v>
      </c>
      <c r="C11" s="81" t="n">
        <v>58.69374</v>
      </c>
      <c r="D11" s="81" t="n">
        <v>22.64968251</v>
      </c>
      <c r="E11" s="81" t="n">
        <v>10.005164</v>
      </c>
      <c r="F11" s="81" t="n">
        <v>10.8234</v>
      </c>
      <c r="G11" s="74" t="n">
        <v>0</v>
      </c>
      <c r="H11" s="81" t="n">
        <v>7.8808</v>
      </c>
      <c r="I11" s="81" t="n">
        <v>0.000573972</v>
      </c>
      <c r="J11" s="81" t="n">
        <v>1.0164</v>
      </c>
      <c r="K11" s="81" t="n">
        <v>2.5368</v>
      </c>
      <c r="L11" s="81" t="n">
        <v>1.32628986</v>
      </c>
      <c r="M11" s="81" t="n">
        <v>0.0411</v>
      </c>
      <c r="N11" s="81" t="n">
        <v>0</v>
      </c>
      <c r="O11" s="81" t="n">
        <v>0</v>
      </c>
      <c r="P11" s="81" t="n">
        <v>14.91</v>
      </c>
      <c r="Q11" s="81" t="n">
        <v>3.1878</v>
      </c>
      <c r="R11" s="81" t="n">
        <v>2.58871</v>
      </c>
      <c r="S11" s="81" t="n">
        <v>0</v>
      </c>
      <c r="T11" s="75" t="n">
        <f aca="false">SUM(C11:S11)</f>
        <v>135.660460342</v>
      </c>
      <c r="U11" s="81" t="n">
        <f aca="false">SUM(C11:G11)</f>
        <v>102.17198651</v>
      </c>
      <c r="V11" s="76" t="n">
        <f aca="false">SUM(H11:N11)</f>
        <v>12.801963832</v>
      </c>
      <c r="W11" s="76" t="n">
        <f aca="false">SUM(Q11:S11,O11)</f>
        <v>5.77651</v>
      </c>
      <c r="X11" s="73" t="n">
        <f aca="false">+C11/1000</f>
        <v>0.05869374</v>
      </c>
      <c r="Y11" s="73" t="n">
        <f aca="false">(C11)/(C11+D11)</f>
        <v>0.721554837366038</v>
      </c>
      <c r="Z11" s="73" t="n">
        <f aca="false">P11/(U11+P11)</f>
        <v>0.12734666061313</v>
      </c>
      <c r="AA11" s="73" t="n">
        <f aca="false">V11/(V11+P11)</f>
        <v>0.461965233124948</v>
      </c>
      <c r="AB11" s="73" t="n">
        <f aca="false">H11/(H11+P11)</f>
        <v>0.345788651561156</v>
      </c>
      <c r="AC11" s="73" t="n">
        <f aca="false">U11/(U11+V11)</f>
        <v>0.888653353268984</v>
      </c>
      <c r="AD11" s="73" t="n">
        <f aca="false">(C11+D11)/(C11+D11+Q11)</f>
        <v>0.962288490508665</v>
      </c>
      <c r="AE11" s="73" t="n">
        <f aca="false">(C11)/(P11+C11)</f>
        <v>0.797428771961859</v>
      </c>
      <c r="AF11" s="73" t="n">
        <f aca="false">C11/(E11+C11)</f>
        <v>0.854362101613732</v>
      </c>
      <c r="AG11" s="73" t="n">
        <f aca="false">(C11+D11)/(Q11+P11)</f>
        <v>4.49465805291251</v>
      </c>
      <c r="AH11" s="73" t="n">
        <f aca="false">H11/(E11+H11)</f>
        <v>0.440613656608053</v>
      </c>
      <c r="AI11" s="73" t="n">
        <f aca="false">Q11/(Q11+P11)</f>
        <v>0.17614295660246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2" customFormat="true" ht="12.75" hidden="false" customHeight="false" outlineLevel="0" collapsed="false">
      <c r="A12" s="82" t="s">
        <v>117</v>
      </c>
      <c r="B12" s="82" t="s">
        <v>72</v>
      </c>
      <c r="C12" s="83" t="n">
        <v>0.0161590996279466</v>
      </c>
      <c r="D12" s="83" t="n">
        <v>0.0425454</v>
      </c>
      <c r="E12" s="83" t="n">
        <v>0.0204055936673492</v>
      </c>
      <c r="F12" s="83" t="n">
        <v>0.0419897733330063</v>
      </c>
      <c r="G12" s="83" t="n">
        <v>0.000148028235741426</v>
      </c>
      <c r="H12" s="83" t="n">
        <v>0.472967025405463</v>
      </c>
      <c r="I12" s="83" t="n">
        <v>0.0064244106172127</v>
      </c>
      <c r="J12" s="83" t="n">
        <v>0.144596952380176</v>
      </c>
      <c r="K12" s="83" t="n">
        <v>0.221518</v>
      </c>
      <c r="L12" s="83" t="n">
        <v>0.278149011765184</v>
      </c>
      <c r="M12" s="83" t="n">
        <v>0.00746723154241347</v>
      </c>
      <c r="N12" s="83" t="n">
        <v>0.0084</v>
      </c>
      <c r="O12" s="83" t="n">
        <v>0.00454675936985944</v>
      </c>
      <c r="P12" s="83" t="n">
        <v>0.379287042599519</v>
      </c>
      <c r="Q12" s="83" t="n">
        <v>0.0415819</v>
      </c>
      <c r="R12" s="83" t="n">
        <v>0.0655261645040637</v>
      </c>
      <c r="S12" s="83" t="n">
        <v>0.0127642936889896</v>
      </c>
      <c r="T12" s="83" t="n">
        <f aca="false">SUM(C12:S12)</f>
        <v>1.76447668673692</v>
      </c>
      <c r="U12" s="83" t="n">
        <f aca="false">SUM(C12:G12)</f>
        <v>0.121247894864044</v>
      </c>
      <c r="V12" s="82" t="n">
        <f aca="false">SUM(H12:N12)</f>
        <v>1.13952263171045</v>
      </c>
      <c r="W12" s="82" t="n">
        <f aca="false">SUM(Q12:S12,O12)</f>
        <v>0.124419117562913</v>
      </c>
      <c r="X12" s="82" t="n">
        <f aca="false">+C12/1000</f>
        <v>1.61590996279466E-005</v>
      </c>
      <c r="Y12" s="82" t="n">
        <f aca="false">(C12)/(C12+D12)</f>
        <v>0.275261687440633</v>
      </c>
      <c r="Z12" s="82" t="n">
        <f aca="false">P12/(U12+P12)</f>
        <v>0.757763373165395</v>
      </c>
      <c r="AA12" s="82" t="n">
        <f aca="false">V12/(V12+P12)</f>
        <v>0.75027348784051</v>
      </c>
      <c r="AB12" s="82" t="n">
        <f aca="false">H12/(H12+P12)</f>
        <v>0.554960126517927</v>
      </c>
      <c r="AC12" s="82" t="n">
        <f aca="false">U12/(U12+V12)</f>
        <v>0.0961696774380295</v>
      </c>
      <c r="AD12" s="82" t="n">
        <f aca="false">(C12+D12)/(C12+D12+Q12)</f>
        <v>0.585368503064572</v>
      </c>
      <c r="AE12" s="82" t="n">
        <f aca="false">(C12)/(P12+C12)</f>
        <v>0.0408629593322766</v>
      </c>
      <c r="AF12" s="82" t="n">
        <f aca="false">C12/(E12+C12)</f>
        <v>0.44193177001229</v>
      </c>
      <c r="AG12" s="82" t="n">
        <f aca="false">(C12+D12)/(Q12+P12)</f>
        <v>0.139484038107814</v>
      </c>
      <c r="AH12" s="82" t="n">
        <f aca="false">H12/(E12+H12)</f>
        <v>0.958640603717131</v>
      </c>
      <c r="AI12" s="82" t="n">
        <f aca="false">Q12/(Q12+P12)</f>
        <v>0.0988001151692668</v>
      </c>
    </row>
    <row r="13" s="82" customFormat="true" ht="12.75" hidden="false" customHeight="false" outlineLevel="0" collapsed="false">
      <c r="A13" s="82" t="s">
        <v>118</v>
      </c>
      <c r="B13" s="82" t="s">
        <v>72</v>
      </c>
      <c r="C13" s="83" t="n">
        <v>0.00986123855143999</v>
      </c>
      <c r="D13" s="83" t="n">
        <v>0.02465</v>
      </c>
      <c r="E13" s="83" t="n">
        <v>0.0202748806395993</v>
      </c>
      <c r="F13" s="83" t="n">
        <v>0.0558431764306356</v>
      </c>
      <c r="G13" s="83" t="n">
        <v>0.000122556379479573</v>
      </c>
      <c r="H13" s="83" t="n">
        <v>0.61558335149509</v>
      </c>
      <c r="I13" s="83" t="n">
        <v>0.00896872499187859</v>
      </c>
      <c r="J13" s="83" t="n">
        <v>0.236049113700733</v>
      </c>
      <c r="K13" s="83" t="n">
        <v>0.313816028261297</v>
      </c>
      <c r="L13" s="83" t="n">
        <v>0.204757553434635</v>
      </c>
      <c r="M13" s="83" t="n">
        <v>0.00620214592767745</v>
      </c>
      <c r="N13" s="83" t="n">
        <v>0.00405012004057871</v>
      </c>
      <c r="O13" s="83" t="n">
        <v>0.00316452501486593</v>
      </c>
      <c r="P13" s="83" t="n">
        <v>0.553576419813136</v>
      </c>
      <c r="Q13" s="83" t="n">
        <v>0.0254</v>
      </c>
      <c r="R13" s="83" t="n">
        <v>0.069567604625273</v>
      </c>
      <c r="S13" s="83" t="n">
        <v>0.00943652517820309</v>
      </c>
      <c r="T13" s="83" t="n">
        <f aca="false">SUM(C13:S13)</f>
        <v>2.16132396448452</v>
      </c>
      <c r="U13" s="83" t="n">
        <f aca="false">SUM(C13:G13)</f>
        <v>0.110751852001154</v>
      </c>
      <c r="V13" s="82" t="n">
        <f aca="false">SUM(H13:N13)</f>
        <v>1.38942703785189</v>
      </c>
      <c r="W13" s="82" t="n">
        <f aca="false">SUM(Q13:S13,O13)</f>
        <v>0.107568654818342</v>
      </c>
      <c r="X13" s="82" t="n">
        <f aca="false">+C13/1000</f>
        <v>9.86123855143999E-006</v>
      </c>
      <c r="Y13" s="82" t="n">
        <f aca="false">(C13)/(C13+D13)</f>
        <v>0.285739920250661</v>
      </c>
      <c r="Z13" s="82" t="n">
        <f aca="false">P13/(U13+P13)</f>
        <v>0.833287462388603</v>
      </c>
      <c r="AA13" s="82" t="n">
        <f aca="false">V13/(V13+P13)</f>
        <v>0.715092416521797</v>
      </c>
      <c r="AB13" s="82" t="n">
        <f aca="false">H13/(H13+P13)</f>
        <v>0.526517732308122</v>
      </c>
      <c r="AC13" s="82" t="n">
        <f aca="false">U13/(U13+V13)</f>
        <v>0.0738257635474417</v>
      </c>
      <c r="AD13" s="82" t="n">
        <f aca="false">(C13+D13)/(C13+D13+Q13)</f>
        <v>0.576039477498175</v>
      </c>
      <c r="AE13" s="82" t="n">
        <f aca="false">(C13)/(P13+C13)</f>
        <v>0.017501915970727</v>
      </c>
      <c r="AF13" s="82" t="n">
        <f aca="false">C13/(E13+C13)</f>
        <v>0.327223239625762</v>
      </c>
      <c r="AG13" s="82" t="n">
        <f aca="false">(C13+D13)/(Q13+P13)</f>
        <v>0.0596073300577223</v>
      </c>
      <c r="AH13" s="82" t="n">
        <f aca="false">H13/(E13+H13)</f>
        <v>0.968114149326127</v>
      </c>
      <c r="AI13" s="82" t="n">
        <f aca="false">Q13/(Q13+P13)</f>
        <v>0.0438705258638993</v>
      </c>
    </row>
    <row r="14" s="82" customFormat="true" ht="12.75" hidden="false" customHeight="false" outlineLevel="0" collapsed="false">
      <c r="A14" s="82" t="s">
        <v>117</v>
      </c>
      <c r="B14" s="82" t="s">
        <v>72</v>
      </c>
      <c r="C14" s="83" t="n">
        <v>0.0193139492398088</v>
      </c>
      <c r="D14" s="83" t="n">
        <v>0.0410662777153696</v>
      </c>
      <c r="E14" s="83" t="n">
        <v>0.0418642204816672</v>
      </c>
      <c r="F14" s="83" t="n">
        <v>0.0451</v>
      </c>
      <c r="G14" s="83" t="n">
        <v>0.000113164068120126</v>
      </c>
      <c r="H14" s="83" t="n">
        <v>0.497110414271551</v>
      </c>
      <c r="I14" s="83" t="n">
        <v>0.00829265043545908</v>
      </c>
      <c r="J14" s="83" t="n">
        <v>0.242311324047753</v>
      </c>
      <c r="K14" s="83" t="n">
        <v>0.248518</v>
      </c>
      <c r="L14" s="83" t="n">
        <v>0.191762578181916</v>
      </c>
      <c r="M14" s="83" t="n">
        <v>0.00897836129779537</v>
      </c>
      <c r="N14" s="83" t="n">
        <v>0.00539280328356707</v>
      </c>
      <c r="O14" s="83" t="n">
        <v>0.00425666677624134</v>
      </c>
      <c r="P14" s="83" t="n">
        <v>0.448277775633557</v>
      </c>
      <c r="Q14" s="83" t="n">
        <v>0.0251518</v>
      </c>
      <c r="R14" s="83" t="n">
        <v>0.089662654552555</v>
      </c>
      <c r="S14" s="83" t="n">
        <v>0.00733573963726547</v>
      </c>
      <c r="T14" s="83" t="n">
        <f aca="false">SUM(C14:S14)</f>
        <v>1.92450837962263</v>
      </c>
      <c r="U14" s="83" t="n">
        <f aca="false">SUM(C14:G14)</f>
        <v>0.147457611504966</v>
      </c>
      <c r="V14" s="82" t="n">
        <f aca="false">SUM(H14:N14)</f>
        <v>1.20236613151804</v>
      </c>
      <c r="W14" s="82" t="n">
        <f aca="false">SUM(Q14:S14,O14)</f>
        <v>0.126406860966062</v>
      </c>
      <c r="X14" s="82" t="n">
        <f aca="false">+C14/1000</f>
        <v>1.93139492398088E-005</v>
      </c>
      <c r="Y14" s="82" t="n">
        <f aca="false">(C14)/(C14+D14)</f>
        <v>0.319872087498876</v>
      </c>
      <c r="Z14" s="82" t="n">
        <f aca="false">P14/(U14+P14)</f>
        <v>0.75247800501957</v>
      </c>
      <c r="AA14" s="82" t="n">
        <f aca="false">V14/(V14+P14)</f>
        <v>0.728422481862173</v>
      </c>
      <c r="AB14" s="82" t="n">
        <f aca="false">H14/(H14+P14)</f>
        <v>0.525826765745241</v>
      </c>
      <c r="AC14" s="82" t="n">
        <f aca="false">U14/(U14+V14)</f>
        <v>0.1092421231047</v>
      </c>
      <c r="AD14" s="82" t="n">
        <f aca="false">(C14+D14)/(C14+D14+Q14)</f>
        <v>0.70593705193985</v>
      </c>
      <c r="AE14" s="82" t="n">
        <f aca="false">(C14)/(P14+C14)</f>
        <v>0.0413051562130178</v>
      </c>
      <c r="AF14" s="82" t="n">
        <f aca="false">C14/(E14+C14)</f>
        <v>0.315700017305827</v>
      </c>
      <c r="AG14" s="82" t="n">
        <f aca="false">(C14+D14)/(Q14+P14)</f>
        <v>0.127537927630262</v>
      </c>
      <c r="AH14" s="82" t="n">
        <f aca="false">H14/(E14+H14)</f>
        <v>0.922326176813802</v>
      </c>
      <c r="AI14" s="82" t="n">
        <f aca="false">Q14/(Q14+P14)</f>
        <v>0.0531268034244399</v>
      </c>
    </row>
    <row r="15" s="82" customFormat="true" ht="12.75" hidden="false" customHeight="false" outlineLevel="0" collapsed="false">
      <c r="A15" s="82" t="s">
        <v>117</v>
      </c>
      <c r="B15" s="82" t="s">
        <v>72</v>
      </c>
      <c r="C15" s="83" t="n">
        <v>0.0174536273195603</v>
      </c>
      <c r="D15" s="83" t="n">
        <v>0.0828601332957909</v>
      </c>
      <c r="E15" s="83" t="n">
        <v>0.0268861284946936</v>
      </c>
      <c r="F15" s="83" t="n">
        <v>0.0538861025617681</v>
      </c>
      <c r="G15" s="83" t="n">
        <v>9.83015142466052E-005</v>
      </c>
      <c r="H15" s="83" t="n">
        <v>0.391237034976215</v>
      </c>
      <c r="I15" s="83" t="n">
        <v>0.0123069759987544</v>
      </c>
      <c r="J15" s="83" t="n">
        <v>0.376963039830449</v>
      </c>
      <c r="K15" s="83" t="n">
        <v>0.188545</v>
      </c>
      <c r="L15" s="83" t="n">
        <v>0.260143965059543</v>
      </c>
      <c r="M15" s="83" t="n">
        <v>0.0120136785794375</v>
      </c>
      <c r="N15" s="83" t="n">
        <v>0.00845</v>
      </c>
      <c r="O15" s="83" t="n">
        <v>0.00471985429440942</v>
      </c>
      <c r="P15" s="83" t="n">
        <v>0.35119220756536</v>
      </c>
      <c r="Q15" s="83" t="n">
        <v>0.037511</v>
      </c>
      <c r="R15" s="83" t="n">
        <v>0.0691890444637866</v>
      </c>
      <c r="S15" s="83" t="n">
        <v>0.0148382899227895</v>
      </c>
      <c r="T15" s="83" t="n">
        <f aca="false">SUM(C15:S15)</f>
        <v>1.9082943838768</v>
      </c>
      <c r="U15" s="83" t="n">
        <f aca="false">SUM(C15:G15)</f>
        <v>0.181184293186059</v>
      </c>
      <c r="V15" s="82" t="n">
        <f aca="false">SUM(H15:N15)</f>
        <v>1.2496596944444</v>
      </c>
      <c r="W15" s="82" t="n">
        <f aca="false">SUM(Q15:S15,O15)</f>
        <v>0.126258188680986</v>
      </c>
      <c r="X15" s="82" t="n">
        <f aca="false">+C15/1000</f>
        <v>1.74536273195603E-005</v>
      </c>
      <c r="Y15" s="82" t="n">
        <f aca="false">(C15)/(C15+D15)</f>
        <v>0.173990359971505</v>
      </c>
      <c r="Z15" s="82" t="n">
        <f aca="false">P15/(U15+P15)</f>
        <v>0.659668875447492</v>
      </c>
      <c r="AA15" s="82" t="n">
        <f aca="false">V15/(V15+P15)</f>
        <v>0.780621675793706</v>
      </c>
      <c r="AB15" s="82" t="n">
        <f aca="false">H15/(H15+P15)</f>
        <v>0.526968783768382</v>
      </c>
      <c r="AC15" s="82" t="n">
        <f aca="false">U15/(U15+V15)</f>
        <v>0.126627567192779</v>
      </c>
      <c r="AD15" s="82" t="n">
        <f aca="false">(C15+D15)/(C15+D15+Q15)</f>
        <v>0.727835551228072</v>
      </c>
      <c r="AE15" s="82" t="n">
        <f aca="false">(C15)/(P15+C15)</f>
        <v>0.0473452448608535</v>
      </c>
      <c r="AF15" s="82" t="n">
        <f aca="false">C15/(E15+C15)</f>
        <v>0.393633816854478</v>
      </c>
      <c r="AG15" s="82" t="n">
        <f aca="false">(C15+D15)/(Q15+P15)</f>
        <v>0.258072891252083</v>
      </c>
      <c r="AH15" s="82" t="n">
        <f aca="false">H15/(E15+H15)</f>
        <v>0.935698064963664</v>
      </c>
      <c r="AI15" s="82" t="n">
        <f aca="false">Q15/(Q15+P15)</f>
        <v>0.0965029340378998</v>
      </c>
    </row>
    <row r="16" s="82" customFormat="true" ht="12.75" hidden="false" customHeight="false" outlineLevel="0" collapsed="false">
      <c r="A16" s="82" t="s">
        <v>117</v>
      </c>
      <c r="B16" s="82" t="s">
        <v>72</v>
      </c>
      <c r="C16" s="83" t="n">
        <v>0.0203055618388385</v>
      </c>
      <c r="D16" s="83" t="n">
        <v>0.071659605690401</v>
      </c>
      <c r="E16" s="83" t="n">
        <v>0.025934589181467</v>
      </c>
      <c r="F16" s="83" t="n">
        <v>0.0373416595348547</v>
      </c>
      <c r="G16" s="83" t="n">
        <v>0.000115216144716868</v>
      </c>
      <c r="H16" s="83" t="n">
        <v>0.534665832506876</v>
      </c>
      <c r="I16" s="83" t="n">
        <v>0.0158290529846551</v>
      </c>
      <c r="J16" s="83" t="n">
        <v>0.197370860546946</v>
      </c>
      <c r="K16" s="83" t="n">
        <v>0.235272133234748</v>
      </c>
      <c r="L16" s="83" t="n">
        <v>0.403110750515232</v>
      </c>
      <c r="M16" s="83" t="n">
        <v>0.00863747779686378</v>
      </c>
      <c r="N16" s="83" t="n">
        <v>0.00603322067078109</v>
      </c>
      <c r="O16" s="83" t="n">
        <v>0.00289899448418152</v>
      </c>
      <c r="P16" s="83" t="n">
        <v>0.4284854</v>
      </c>
      <c r="Q16" s="83" t="n">
        <v>0.036518</v>
      </c>
      <c r="R16" s="83" t="n">
        <v>0.180012853462591</v>
      </c>
      <c r="S16" s="83" t="n">
        <v>0.00841660513921266</v>
      </c>
      <c r="T16" s="83" t="n">
        <f aca="false">SUM(C16:S16)</f>
        <v>2.21260781373237</v>
      </c>
      <c r="U16" s="83" t="n">
        <f aca="false">SUM(C16:G16)</f>
        <v>0.155356632390278</v>
      </c>
      <c r="V16" s="82" t="n">
        <f aca="false">SUM(H16:N16)</f>
        <v>1.4009193282561</v>
      </c>
      <c r="W16" s="82" t="n">
        <f aca="false">SUM(Q16:S16,O16)</f>
        <v>0.227846453085985</v>
      </c>
      <c r="X16" s="82" t="n">
        <f aca="false">+C16/1000</f>
        <v>2.03055618388385E-005</v>
      </c>
      <c r="Y16" s="82" t="n">
        <f aca="false">(C16)/(C16+D16)</f>
        <v>0.220796225183655</v>
      </c>
      <c r="Z16" s="82" t="n">
        <f aca="false">P16/(U16+P16)</f>
        <v>0.733906392874387</v>
      </c>
      <c r="AA16" s="82" t="n">
        <f aca="false">V16/(V16+P16)</f>
        <v>0.765778784004534</v>
      </c>
      <c r="AB16" s="82" t="n">
        <f aca="false">H16/(H16+P16)</f>
        <v>0.555121370831095</v>
      </c>
      <c r="AC16" s="82" t="n">
        <f aca="false">U16/(U16+V16)</f>
        <v>0.0998258897000199</v>
      </c>
      <c r="AD16" s="82" t="n">
        <f aca="false">(C16+D16)/(C16+D16+Q16)</f>
        <v>0.715775998504322</v>
      </c>
      <c r="AE16" s="82" t="n">
        <f aca="false">(C16)/(P16+C16)</f>
        <v>0.0452450329116259</v>
      </c>
      <c r="AF16" s="82" t="n">
        <f aca="false">C16/(E16+C16)</f>
        <v>0.43913268860047</v>
      </c>
      <c r="AG16" s="82" t="n">
        <f aca="false">(C16+D16)/(Q16+P16)</f>
        <v>0.197773107743383</v>
      </c>
      <c r="AH16" s="82" t="n">
        <f aca="false">H16/(E16+H16)</f>
        <v>0.953737835045931</v>
      </c>
      <c r="AI16" s="82" t="n">
        <f aca="false">Q16/(Q16+P16)</f>
        <v>0.0785327591153097</v>
      </c>
    </row>
    <row r="17" s="84" customFormat="true" ht="12.75" hidden="false" customHeight="false" outlineLevel="0" collapsed="false">
      <c r="B17" s="84" t="s">
        <v>119</v>
      </c>
      <c r="C17" s="85" t="n">
        <f aca="false">AVERAGE(C2:C11)</f>
        <v>348.998690737612</v>
      </c>
      <c r="D17" s="85" t="n">
        <f aca="false">AVERAGE(D2:D11)</f>
        <v>99.5394673723764</v>
      </c>
      <c r="E17" s="85" t="n">
        <f aca="false">AVERAGE(E2:E11)</f>
        <v>53.4844365945727</v>
      </c>
      <c r="F17" s="85" t="n">
        <f aca="false">AVERAGE(F2:F11)</f>
        <v>40.3582522194336</v>
      </c>
      <c r="G17" s="85" t="n">
        <f aca="false">AVERAGE(G2:G11)</f>
        <v>1.51084270391904</v>
      </c>
      <c r="H17" s="85" t="n">
        <f aca="false">AVERAGE(H2:H11)</f>
        <v>29.9714649811107</v>
      </c>
      <c r="I17" s="85" t="n">
        <f aca="false">AVERAGE(I2:I11)</f>
        <v>0.142917229408645</v>
      </c>
      <c r="J17" s="85" t="n">
        <f aca="false">AVERAGE(J2:J11)</f>
        <v>3.23805120623662</v>
      </c>
      <c r="K17" s="85" t="n">
        <f aca="false">AVERAGE(K2:K11)</f>
        <v>13.7322942290163</v>
      </c>
      <c r="L17" s="85" t="n">
        <f aca="false">AVERAGE(L2:L11)</f>
        <v>3.68612421062472</v>
      </c>
      <c r="M17" s="85" t="n">
        <f aca="false">AVERAGE(M2:M11)</f>
        <v>0.07395518</v>
      </c>
      <c r="N17" s="85" t="n">
        <f aca="false">AVERAGE(N2:N11)</f>
        <v>0.00851811</v>
      </c>
      <c r="O17" s="85" t="n">
        <f aca="false">AVERAGE(O2:O11)</f>
        <v>0.211174314021521</v>
      </c>
      <c r="P17" s="85" t="n">
        <f aca="false">AVERAGE(P2:P11)</f>
        <v>54.7493368202176</v>
      </c>
      <c r="Q17" s="85" t="n">
        <f aca="false">AVERAGE(Q2:Q11)</f>
        <v>16.4187998059137</v>
      </c>
      <c r="R17" s="85" t="n">
        <f aca="false">AVERAGE(R2:R11)</f>
        <v>14.1951214849675</v>
      </c>
      <c r="S17" s="85" t="n">
        <f aca="false">AVERAGE(S2:S11)</f>
        <v>0.19810494785578</v>
      </c>
      <c r="T17" s="85" t="n">
        <f aca="false">AVERAGE(T2:T11)</f>
        <v>680.517552147287</v>
      </c>
      <c r="U17" s="85" t="n">
        <f aca="false">AVERAGE(U2:U11)</f>
        <v>543.891689627914</v>
      </c>
      <c r="V17" s="85" t="n">
        <f aca="false">AVERAGE(V2:V11)</f>
        <v>50.853325146397</v>
      </c>
      <c r="W17" s="85" t="n">
        <f aca="false">AVERAGE(W2:W11)</f>
        <v>31.0232005527585</v>
      </c>
      <c r="X17" s="85" t="n">
        <f aca="false">AVERAGE(X2:X11)</f>
        <v>0.348998690737612</v>
      </c>
      <c r="Y17" s="85" t="n">
        <f aca="false">AVERAGE(Y2:Y11)</f>
        <v>0.748088460452766</v>
      </c>
      <c r="Z17" s="85" t="n">
        <f aca="false">AVERAGE(Z2:Z11)</f>
        <v>0.107093154366093</v>
      </c>
      <c r="AA17" s="85" t="n">
        <f aca="false">AVERAGE(AA2:AA11)</f>
        <v>0.492504265085197</v>
      </c>
      <c r="AB17" s="85" t="n">
        <f aca="false">AVERAGE(AB2:AB11)</f>
        <v>0.374320523192496</v>
      </c>
      <c r="AC17" s="85" t="n">
        <f aca="false">AVERAGE(AC2:AC11)</f>
        <v>0.900906989289458</v>
      </c>
      <c r="AD17" s="85" t="n">
        <f aca="false">AVERAGE(AD2:AD11)</f>
        <v>0.956820555765585</v>
      </c>
      <c r="AE17" s="85" t="n">
        <f aca="false">AVERAGE(AE2:AE11)</f>
        <v>0.828336578718642</v>
      </c>
      <c r="AF17" s="85" t="n">
        <f aca="false">AVERAGE(AF2:AF11)</f>
        <v>0.841481125923505</v>
      </c>
      <c r="AG17" s="85" t="n">
        <f aca="false">AVERAGE(AG2:AG11)</f>
        <v>6.45024637158256</v>
      </c>
      <c r="AH17" s="85" t="n">
        <f aca="false">AVERAGE(AH2:AH11)</f>
        <v>0.382165815656695</v>
      </c>
      <c r="AI17" s="85" t="n">
        <f aca="false">AVERAGE(AI2:AI11)</f>
        <v>0.248520008833664</v>
      </c>
    </row>
    <row r="18" s="84" customFormat="true" ht="12.75" hidden="false" customHeight="false" outlineLevel="0" collapsed="false">
      <c r="B18" s="84" t="s">
        <v>120</v>
      </c>
      <c r="C18" s="85" t="n">
        <f aca="false">STDEV(C2:C11)</f>
        <v>281.695992666644</v>
      </c>
      <c r="D18" s="85" t="n">
        <f aca="false">STDEV(D2:D11)</f>
        <v>63.2150025338414</v>
      </c>
      <c r="E18" s="85" t="n">
        <f aca="false">STDEV(E2:E11)</f>
        <v>33.4360983637754</v>
      </c>
      <c r="F18" s="85" t="n">
        <f aca="false">STDEV(F2:F11)</f>
        <v>30.409850820577</v>
      </c>
      <c r="G18" s="85" t="n">
        <f aca="false">STDEV(G2:G11)</f>
        <v>4.77770413063157</v>
      </c>
      <c r="H18" s="85" t="n">
        <f aca="false">STDEV(H2:H11)</f>
        <v>16.2530283803905</v>
      </c>
      <c r="I18" s="85" t="n">
        <f aca="false">STDEV(I2:I11)</f>
        <v>0.451742324621957</v>
      </c>
      <c r="J18" s="85" t="n">
        <f aca="false">STDEV(J2:J11)</f>
        <v>1.86771669953023</v>
      </c>
      <c r="K18" s="85" t="n">
        <f aca="false">STDEV(K2:K11)</f>
        <v>9.56648049556869</v>
      </c>
      <c r="L18" s="85" t="n">
        <f aca="false">STDEV(L2:L11)</f>
        <v>3.17433362780289</v>
      </c>
      <c r="M18" s="85" t="n">
        <f aca="false">STDEV(M2:M11)</f>
        <v>0.0614695739324352</v>
      </c>
      <c r="N18" s="85" t="n">
        <f aca="false">STDEV(N2:N11)</f>
        <v>0.0127237340967754</v>
      </c>
      <c r="O18" s="85" t="n">
        <f aca="false">STDEV(O2:O11)</f>
        <v>0.667791815631638</v>
      </c>
      <c r="P18" s="85" t="n">
        <f aca="false">STDEV(P2:P11)</f>
        <v>39.0205421583001</v>
      </c>
      <c r="Q18" s="85" t="n">
        <f aca="false">STDEV(Q2:Q11)</f>
        <v>9.12181625844063</v>
      </c>
      <c r="R18" s="85" t="n">
        <f aca="false">STDEV(R2:R11)</f>
        <v>10.5554863278587</v>
      </c>
      <c r="S18" s="85" t="n">
        <f aca="false">STDEV(S2:S11)</f>
        <v>0.511717737452888</v>
      </c>
      <c r="T18" s="85" t="n">
        <f aca="false">STDEV(T2:T11)</f>
        <v>446.525019578094</v>
      </c>
      <c r="U18" s="85" t="n">
        <f aca="false">STDEV(U2:U11)</f>
        <v>388.598103099379</v>
      </c>
      <c r="V18" s="85" t="n">
        <f aca="false">STDEV(V2:V11)</f>
        <v>26.3737992380518</v>
      </c>
      <c r="W18" s="85" t="n">
        <f aca="false">STDEV(W2:W11)</f>
        <v>17.890408694863</v>
      </c>
      <c r="X18" s="85" t="n">
        <f aca="false">STDEV(X2:X11)</f>
        <v>0.281695992666644</v>
      </c>
      <c r="Y18" s="85" t="n">
        <f aca="false">STDEV(Y2:Y11)</f>
        <v>0.0643000054575651</v>
      </c>
      <c r="Z18" s="85" t="n">
        <f aca="false">STDEV(Z2:Z11)</f>
        <v>0.0421505181784871</v>
      </c>
      <c r="AA18" s="85" t="n">
        <f aca="false">STDEV(AA2:AA11)</f>
        <v>0.124857065703734</v>
      </c>
      <c r="AB18" s="85" t="n">
        <f aca="false">STDEV(AB2:AB11)</f>
        <v>0.109710916332832</v>
      </c>
      <c r="AC18" s="85" t="n">
        <f aca="false">STDEV(AC2:AC11)</f>
        <v>0.0317868517251039</v>
      </c>
      <c r="AD18" s="85" t="n">
        <f aca="false">STDEV(AD2:AD11)</f>
        <v>0.0183914114987919</v>
      </c>
      <c r="AE18" s="85" t="n">
        <f aca="false">STDEV(AE2:AE11)</f>
        <v>0.0803221593505775</v>
      </c>
      <c r="AF18" s="85" t="n">
        <f aca="false">STDEV(AF2:AF11)</f>
        <v>0.0755851483582357</v>
      </c>
      <c r="AG18" s="85" t="n">
        <f aca="false">STDEV(AG2:AG11)</f>
        <v>4.39124646500898</v>
      </c>
      <c r="AH18" s="85" t="n">
        <f aca="false">STDEV(AH2:AH11)</f>
        <v>0.0643581820380733</v>
      </c>
      <c r="AI18" s="85" t="n">
        <f aca="false">STDEV(AI2:AI11)</f>
        <v>0.105705204255631</v>
      </c>
    </row>
    <row r="19" s="82" customFormat="true" ht="12.75" hidden="false" customHeight="false" outlineLevel="0" collapsed="false">
      <c r="B19" s="86" t="s">
        <v>119</v>
      </c>
      <c r="C19" s="87" t="n">
        <f aca="false">AVERAGE(C12:C16)</f>
        <v>0.0166186953155188</v>
      </c>
      <c r="D19" s="87" t="n">
        <f aca="false">AVERAGE(D12:D16)</f>
        <v>0.0525562833403123</v>
      </c>
      <c r="E19" s="87" t="n">
        <f aca="false">AVERAGE(E12:E16)</f>
        <v>0.0270730824929553</v>
      </c>
      <c r="F19" s="87" t="n">
        <f aca="false">AVERAGE(F12:F16)</f>
        <v>0.0468321423720529</v>
      </c>
      <c r="G19" s="87" t="n">
        <f aca="false">AVERAGE(G12:G16)</f>
        <v>0.00011945326846092</v>
      </c>
      <c r="H19" s="87" t="n">
        <f aca="false">AVERAGE(H12:H16)</f>
        <v>0.502312731731039</v>
      </c>
      <c r="I19" s="87" t="n">
        <f aca="false">AVERAGE(I12:I16)</f>
        <v>0.010364363005592</v>
      </c>
      <c r="J19" s="87" t="n">
        <f aca="false">AVERAGE(J12:J16)</f>
        <v>0.239458258101211</v>
      </c>
      <c r="K19" s="87" t="n">
        <f aca="false">AVERAGE(K12:K16)</f>
        <v>0.241533832299209</v>
      </c>
      <c r="L19" s="87" t="n">
        <f aca="false">AVERAGE(L12:L16)</f>
        <v>0.267584771791302</v>
      </c>
      <c r="M19" s="87" t="n">
        <f aca="false">AVERAGE(M12:M16)</f>
        <v>0.00865977902883751</v>
      </c>
      <c r="N19" s="87" t="n">
        <f aca="false">AVERAGE(N12:N16)</f>
        <v>0.00646522879898537</v>
      </c>
      <c r="O19" s="87" t="n">
        <f aca="false">AVERAGE(O12:O16)</f>
        <v>0.00391735998791153</v>
      </c>
      <c r="P19" s="87" t="n">
        <f aca="false">AVERAGE(P12:P16)</f>
        <v>0.432163769122314</v>
      </c>
      <c r="Q19" s="87" t="n">
        <f aca="false">AVERAGE(Q12:Q16)</f>
        <v>0.03323254</v>
      </c>
      <c r="R19" s="87" t="n">
        <f aca="false">AVERAGE(R12:R16)</f>
        <v>0.0947916643216539</v>
      </c>
      <c r="S19" s="87" t="n">
        <f aca="false">AVERAGE(S12:S16)</f>
        <v>0.0105582907132921</v>
      </c>
      <c r="T19" s="87" t="n">
        <f aca="false">AVERAGE(T12:T16)</f>
        <v>1.99424224569065</v>
      </c>
      <c r="U19" s="87" t="n">
        <f aca="false">AVERAGE(U12:U16)</f>
        <v>0.1431996567893</v>
      </c>
      <c r="V19" s="87" t="n">
        <f aca="false">AVERAGE(V12:V16)</f>
        <v>1.27637896475618</v>
      </c>
      <c r="W19" s="87" t="n">
        <f aca="false">AVERAGE(W12:W16)</f>
        <v>0.142499855022857</v>
      </c>
      <c r="X19" s="87" t="n">
        <f aca="false">AVERAGE(X12:X16)</f>
        <v>1.66186953155188E-005</v>
      </c>
      <c r="Y19" s="87" t="n">
        <f aca="false">AVERAGE(Y12:Y16)</f>
        <v>0.255132056069066</v>
      </c>
      <c r="Z19" s="87" t="n">
        <f aca="false">AVERAGE(Z12:Z16)</f>
        <v>0.747420821779089</v>
      </c>
      <c r="AA19" s="87" t="n">
        <f aca="false">AVERAGE(AA12:AA16)</f>
        <v>0.748037769204544</v>
      </c>
      <c r="AB19" s="87" t="n">
        <f aca="false">AVERAGE(AB12:AB16)</f>
        <v>0.537878955834154</v>
      </c>
      <c r="AC19" s="87" t="n">
        <f aca="false">AVERAGE(AC12:AC16)</f>
        <v>0.101138204196594</v>
      </c>
      <c r="AD19" s="87" t="n">
        <f aca="false">AVERAGE(AD12:AD16)</f>
        <v>0.662191316446998</v>
      </c>
      <c r="AE19" s="87" t="n">
        <f aca="false">AVERAGE(AE12:AE16)</f>
        <v>0.0384520618577001</v>
      </c>
      <c r="AF19" s="87" t="n">
        <f aca="false">AVERAGE(AF12:AF16)</f>
        <v>0.383524306479765</v>
      </c>
      <c r="AG19" s="87" t="n">
        <f aca="false">AVERAGE(AG12:AG16)</f>
        <v>0.156495058958253</v>
      </c>
      <c r="AH19" s="87" t="n">
        <f aca="false">AVERAGE(AH12:AH16)</f>
        <v>0.947703365973331</v>
      </c>
      <c r="AI19" s="87" t="n">
        <f aca="false">AVERAGE(AI12:AI16)</f>
        <v>0.0741666275221631</v>
      </c>
    </row>
    <row r="20" s="82" customFormat="true" ht="12.75" hidden="false" customHeight="false" outlineLevel="0" collapsed="false">
      <c r="B20" s="86" t="s">
        <v>120</v>
      </c>
      <c r="C20" s="87" t="n">
        <f aca="false">STDEV(C12:C16)</f>
        <v>0.00410575632627468</v>
      </c>
      <c r="D20" s="87" t="n">
        <f aca="false">STDEV(D12:D16)</f>
        <v>0.0239492114239692</v>
      </c>
      <c r="E20" s="87" t="n">
        <f aca="false">STDEV(E12:E16)</f>
        <v>0.00881447442417075</v>
      </c>
      <c r="F20" s="87" t="n">
        <f aca="false">STDEV(F12:F16)</f>
        <v>0.00786567239264318</v>
      </c>
      <c r="G20" s="87" t="n">
        <f aca="false">STDEV(G12:G16)</f>
        <v>1.82418613220246E-005</v>
      </c>
      <c r="H20" s="87" t="n">
        <f aca="false">STDEV(H12:H16)</f>
        <v>0.0823149461334477</v>
      </c>
      <c r="I20" s="87" t="n">
        <f aca="false">STDEV(I12:I16)</f>
        <v>0.00372154554821449</v>
      </c>
      <c r="J20" s="87" t="n">
        <f aca="false">STDEV(J12:J16)</f>
        <v>0.0861645861204509</v>
      </c>
      <c r="K20" s="87" t="n">
        <f aca="false">STDEV(K12:K16)</f>
        <v>0.0461550463595588</v>
      </c>
      <c r="L20" s="87" t="n">
        <f aca="false">STDEV(L12:L16)</f>
        <v>0.0840097079067351</v>
      </c>
      <c r="M20" s="87" t="n">
        <f aca="false">STDEV(M12:M16)</f>
        <v>0.00216868417305578</v>
      </c>
      <c r="N20" s="87" t="n">
        <f aca="false">STDEV(N12:N16)</f>
        <v>0.00192692333426501</v>
      </c>
      <c r="O20" s="87" t="n">
        <f aca="false">STDEV(O12:O16)</f>
        <v>0.00083052672840681</v>
      </c>
      <c r="P20" s="87" t="n">
        <f aca="false">STDEV(P12:P16)</f>
        <v>0.0780489675488311</v>
      </c>
      <c r="Q20" s="87" t="n">
        <f aca="false">STDEV(Q12:Q16)</f>
        <v>0.00750763480718129</v>
      </c>
      <c r="R20" s="87" t="n">
        <f aca="false">STDEV(R12:R16)</f>
        <v>0.0485725607481562</v>
      </c>
      <c r="S20" s="87" t="n">
        <f aca="false">STDEV(S12:S16)</f>
        <v>0.00313906247204553</v>
      </c>
      <c r="T20" s="87" t="n">
        <f aca="false">STDEV(T12:T16)</f>
        <v>0.187511253775459</v>
      </c>
      <c r="U20" s="87" t="n">
        <f aca="false">STDEV(U12:U16)</f>
        <v>0.0280334386202897</v>
      </c>
      <c r="V20" s="87" t="n">
        <f aca="false">STDEV(V12:V16)</f>
        <v>0.115338245777366</v>
      </c>
      <c r="W20" s="87" t="n">
        <f aca="false">STDEV(W12:W16)</f>
        <v>0.0483578323517639</v>
      </c>
      <c r="X20" s="87" t="n">
        <f aca="false">STDEV(X12:X16)</f>
        <v>4.10575632627468E-006</v>
      </c>
      <c r="Y20" s="87" t="n">
        <f aca="false">STDEV(Y12:Y16)</f>
        <v>0.0576546598433887</v>
      </c>
      <c r="Z20" s="87" t="n">
        <f aca="false">STDEV(Z12:Z16)</f>
        <v>0.0620255336830592</v>
      </c>
      <c r="AA20" s="87" t="n">
        <f aca="false">STDEV(AA12:AA16)</f>
        <v>0.0267002283392776</v>
      </c>
      <c r="AB20" s="87" t="n">
        <f aca="false">STDEV(AB12:AB16)</f>
        <v>0.015671884118601</v>
      </c>
      <c r="AC20" s="87" t="n">
        <f aca="false">STDEV(AC12:AC16)</f>
        <v>0.0192857393514119</v>
      </c>
      <c r="AD20" s="87" t="n">
        <f aca="false">STDEV(AD12:AD16)</f>
        <v>0.0748633039199493</v>
      </c>
      <c r="AE20" s="87" t="n">
        <f aca="false">STDEV(AE12:AE16)</f>
        <v>0.0120217963132155</v>
      </c>
      <c r="AF20" s="87" t="n">
        <f aca="false">STDEV(AF12:AF16)</f>
        <v>0.059949709109492</v>
      </c>
      <c r="AG20" s="87" t="n">
        <f aca="false">STDEV(AG12:AG16)</f>
        <v>0.0750617339621935</v>
      </c>
      <c r="AH20" s="87" t="n">
        <f aca="false">STDEV(AH12:AH16)</f>
        <v>0.0184442880419563</v>
      </c>
      <c r="AI20" s="87" t="n">
        <f aca="false">STDEV(AI12:AI16)</f>
        <v>0.0249264436957251</v>
      </c>
    </row>
    <row r="21" customFormat="false" ht="15" hidden="false" customHeight="false" outlineLevel="0" collapsed="false">
      <c r="A21" s="82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8" customFormat="true" ht="12.75" hidden="false" customHeight="false" outlineLevel="0" collapsed="false">
      <c r="B22" s="89" t="s">
        <v>121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</row>
    <row r="23" s="73" customFormat="true" ht="12.75" hidden="false" customHeight="false" outlineLevel="0" collapsed="false">
      <c r="A23" s="73" t="s">
        <v>106</v>
      </c>
      <c r="B23" s="73" t="s">
        <v>107</v>
      </c>
      <c r="C23" s="11" t="n">
        <f aca="false">(C2*100)/$T2</f>
        <v>32.2269229000083</v>
      </c>
      <c r="D23" s="11" t="n">
        <f aca="false">(D2*100)/$T2</f>
        <v>16.3088938410105</v>
      </c>
      <c r="E23" s="11" t="n">
        <f aca="false">(E2*100)/$T2</f>
        <v>11.6625926807177</v>
      </c>
      <c r="F23" s="11" t="n">
        <f aca="false">(F2*100)/$T2</f>
        <v>7.12411519222965</v>
      </c>
      <c r="G23" s="11" t="n">
        <f aca="false">(G2*100)/$T2</f>
        <v>3.37555116289671</v>
      </c>
      <c r="H23" s="11" t="n">
        <f aca="false">(H2*100)/$T2</f>
        <v>7.98308244058777</v>
      </c>
      <c r="I23" s="11" t="n">
        <f aca="false">(I2*100)/$T2</f>
        <v>0</v>
      </c>
      <c r="J23" s="11" t="n">
        <f aca="false">(J2*100)/$T2</f>
        <v>0.509783634253548</v>
      </c>
      <c r="K23" s="11" t="n">
        <f aca="false">(K2*100)/$T2</f>
        <v>4.42911271171285</v>
      </c>
      <c r="L23" s="11" t="n">
        <f aca="false">(L2*100)/$T2</f>
        <v>0.205883139822609</v>
      </c>
      <c r="M23" s="11" t="n">
        <f aca="false">(M2*100)/$T2</f>
        <v>0.0540349516611498</v>
      </c>
      <c r="N23" s="11" t="n">
        <f aca="false">(N2*100)/$T2</f>
        <v>0</v>
      </c>
      <c r="O23" s="11" t="n">
        <f aca="false">(O2*100)/$T2</f>
        <v>0</v>
      </c>
      <c r="P23" s="11" t="n">
        <f aca="false">(P2*100)/$T2</f>
        <v>11.1450595680641</v>
      </c>
      <c r="Q23" s="11" t="n">
        <f aca="false">(Q2*100)/$T2</f>
        <v>2.35620350921089</v>
      </c>
      <c r="R23" s="11" t="n">
        <f aca="false">(R2*100)/$T2</f>
        <v>2.6187642678243</v>
      </c>
      <c r="S23" s="11" t="n">
        <f aca="false">(S2*100)/$T2</f>
        <v>0</v>
      </c>
      <c r="T23" s="11" t="n">
        <f aca="false">(T2*100)/$T2</f>
        <v>100</v>
      </c>
      <c r="U23" s="11" t="n">
        <f aca="false">(U2*100)/$T2</f>
        <v>70.6980757768628</v>
      </c>
      <c r="V23" s="11" t="n">
        <f aca="false">(V2*100)/$T2</f>
        <v>13.1818968780379</v>
      </c>
      <c r="W23" s="11" t="n">
        <f aca="false">(W2*100)/$T2</f>
        <v>4.97496777703519</v>
      </c>
    </row>
    <row r="24" s="73" customFormat="true" ht="12.75" hidden="false" customHeight="false" outlineLevel="0" collapsed="false">
      <c r="A24" s="73" t="s">
        <v>108</v>
      </c>
      <c r="B24" s="73" t="s">
        <v>107</v>
      </c>
      <c r="C24" s="11" t="n">
        <f aca="false">(C3*100)/$T3</f>
        <v>44.6201643858719</v>
      </c>
      <c r="D24" s="11" t="n">
        <f aca="false">(D3*100)/$T3</f>
        <v>10.4010578087794</v>
      </c>
      <c r="E24" s="11" t="n">
        <f aca="false">(E3*100)/$T3</f>
        <v>8.69402249256151</v>
      </c>
      <c r="F24" s="11" t="n">
        <f aca="false">(F3*100)/$T3</f>
        <v>6.59314933191228</v>
      </c>
      <c r="G24" s="11" t="n">
        <f aca="false">(G3*100)/$T3</f>
        <v>0</v>
      </c>
      <c r="H24" s="11" t="n">
        <f aca="false">(H3*100)/$T3</f>
        <v>5.27176001465917</v>
      </c>
      <c r="I24" s="11" t="n">
        <f aca="false">(I3*100)/$T3</f>
        <v>0</v>
      </c>
      <c r="J24" s="11" t="n">
        <f aca="false">(J3*100)/$T3</f>
        <v>0.608957321921049</v>
      </c>
      <c r="K24" s="11" t="n">
        <f aca="false">(K3*100)/$T3</f>
        <v>1.96762572717664</v>
      </c>
      <c r="L24" s="11" t="n">
        <f aca="false">(L3*100)/$T3</f>
        <v>0.384826711191227</v>
      </c>
      <c r="M24" s="11" t="n">
        <f aca="false">(M3*100)/$T3</f>
        <v>0.0117965207701297</v>
      </c>
      <c r="N24" s="11" t="n">
        <f aca="false">(N3*100)/$T3</f>
        <v>0.00254053453087398</v>
      </c>
      <c r="O24" s="11" t="n">
        <f aca="false">(O3*100)/$T3</f>
        <v>0</v>
      </c>
      <c r="P24" s="11" t="n">
        <f aca="false">(P3*100)/$T3</f>
        <v>9.45223922812621</v>
      </c>
      <c r="Q24" s="11" t="n">
        <f aca="false">(Q3*100)/$T3</f>
        <v>4.94122383862484</v>
      </c>
      <c r="R24" s="11" t="n">
        <f aca="false">(R3*100)/$T3</f>
        <v>7.05063608387471</v>
      </c>
      <c r="S24" s="11" t="n">
        <f aca="false">(S3*100)/$T3</f>
        <v>0</v>
      </c>
      <c r="T24" s="11" t="n">
        <f aca="false">(T3*100)/$T3</f>
        <v>100</v>
      </c>
      <c r="U24" s="11" t="n">
        <f aca="false">(U3*100)/$T3</f>
        <v>70.3083940191252</v>
      </c>
      <c r="V24" s="11" t="n">
        <f aca="false">(V3*100)/$T3</f>
        <v>8.2475068302491</v>
      </c>
      <c r="W24" s="11" t="n">
        <f aca="false">(W3*100)/$T3</f>
        <v>11.9918599224996</v>
      </c>
    </row>
    <row r="25" s="73" customFormat="true" ht="12.75" hidden="false" customHeight="false" outlineLevel="0" collapsed="false">
      <c r="A25" s="73" t="s">
        <v>109</v>
      </c>
      <c r="B25" s="73" t="s">
        <v>107</v>
      </c>
      <c r="C25" s="11" t="n">
        <f aca="false">(C4*100)/$T4</f>
        <v>30.6256210937193</v>
      </c>
      <c r="D25" s="11" t="n">
        <f aca="false">(D4*100)/$T4</f>
        <v>15.74449926286</v>
      </c>
      <c r="E25" s="11" t="n">
        <f aca="false">(E4*100)/$T4</f>
        <v>13.8027306219597</v>
      </c>
      <c r="F25" s="11" t="n">
        <f aca="false">(F4*100)/$T4</f>
        <v>7.68894883574467</v>
      </c>
      <c r="G25" s="11" t="n">
        <f aca="false">(G4*100)/$T4</f>
        <v>0</v>
      </c>
      <c r="H25" s="11" t="n">
        <f aca="false">(H4*100)/$T4</f>
        <v>5.48951595782503</v>
      </c>
      <c r="I25" s="11" t="n">
        <f aca="false">(I4*100)/$T4</f>
        <v>0</v>
      </c>
      <c r="J25" s="11" t="n">
        <f aca="false">(J4*100)/$T4</f>
        <v>0.998362790901934</v>
      </c>
      <c r="K25" s="11" t="n">
        <f aca="false">(K4*100)/$T4</f>
        <v>3.33868827059122</v>
      </c>
      <c r="L25" s="11" t="n">
        <f aca="false">(L4*100)/$T4</f>
        <v>0.692270064276003</v>
      </c>
      <c r="M25" s="11" t="n">
        <f aca="false">(M4*100)/$T4</f>
        <v>0.00856776795101296</v>
      </c>
      <c r="N25" s="11" t="n">
        <f aca="false">(N4*100)/$T4</f>
        <v>0.00219006307427471</v>
      </c>
      <c r="O25" s="11" t="n">
        <f aca="false">(O4*100)/$T4</f>
        <v>0.383324686387867</v>
      </c>
      <c r="P25" s="11" t="n">
        <f aca="false">(P4*100)/$T4</f>
        <v>13.5894471224565</v>
      </c>
      <c r="Q25" s="11" t="n">
        <f aca="false">(Q4*100)/$T4</f>
        <v>2.67577239143927</v>
      </c>
      <c r="R25" s="11" t="n">
        <f aca="false">(R4*100)/$T4</f>
        <v>4.91861390198442</v>
      </c>
      <c r="S25" s="11" t="n">
        <f aca="false">(S4*100)/$T4</f>
        <v>0.0414471688288416</v>
      </c>
      <c r="T25" s="11" t="n">
        <f aca="false">(T4*100)/$T4</f>
        <v>100</v>
      </c>
      <c r="U25" s="11" t="n">
        <f aca="false">(U4*100)/$T4</f>
        <v>67.8617998142836</v>
      </c>
      <c r="V25" s="11" t="n">
        <f aca="false">(V4*100)/$T4</f>
        <v>10.5295949146195</v>
      </c>
      <c r="W25" s="11" t="n">
        <f aca="false">(W4*100)/$T4</f>
        <v>8.0191581486404</v>
      </c>
    </row>
    <row r="26" s="73" customFormat="true" ht="12.75" hidden="false" customHeight="false" outlineLevel="0" collapsed="false">
      <c r="A26" s="73" t="s">
        <v>110</v>
      </c>
      <c r="B26" s="73" t="s">
        <v>107</v>
      </c>
      <c r="C26" s="11" t="n">
        <f aca="false">(C5*100)/$T5</f>
        <v>53.3740413029434</v>
      </c>
      <c r="D26" s="11" t="n">
        <f aca="false">(D5*100)/$T5</f>
        <v>10.8957200851835</v>
      </c>
      <c r="E26" s="11" t="n">
        <f aca="false">(E5*100)/$T5</f>
        <v>8.3167324021577</v>
      </c>
      <c r="F26" s="11" t="n">
        <f aca="false">(F5*100)/$T5</f>
        <v>8.38249811590424</v>
      </c>
      <c r="G26" s="11" t="n">
        <f aca="false">(G5*100)/$T5</f>
        <v>0</v>
      </c>
      <c r="H26" s="11" t="n">
        <f aca="false">(H5*100)/$T5</f>
        <v>4.72797773877712</v>
      </c>
      <c r="I26" s="11" t="n">
        <f aca="false">(I5*100)/$T5</f>
        <v>0.107665722646115</v>
      </c>
      <c r="J26" s="11" t="n">
        <f aca="false">(J5*100)/$T5</f>
        <v>0.195976413863132</v>
      </c>
      <c r="K26" s="11" t="n">
        <f aca="false">(K5*100)/$T5</f>
        <v>0.805774660389347</v>
      </c>
      <c r="L26" s="11" t="n">
        <f aca="false">(L5*100)/$T5</f>
        <v>0.184658242203514</v>
      </c>
      <c r="M26" s="11" t="n">
        <f aca="false">(M5*100)/$T5</f>
        <v>0.00233630219945588</v>
      </c>
      <c r="N26" s="11" t="n">
        <f aca="false">(N5*100)/$T5</f>
        <v>0.000611960447083282</v>
      </c>
      <c r="O26" s="11" t="n">
        <f aca="false">(O5*100)/$T5</f>
        <v>0</v>
      </c>
      <c r="P26" s="11" t="n">
        <f aca="false">(P5*100)/$T5</f>
        <v>8.97468675962269</v>
      </c>
      <c r="Q26" s="11" t="n">
        <f aca="false">(Q5*100)/$T5</f>
        <v>2.320165586258</v>
      </c>
      <c r="R26" s="11" t="n">
        <f aca="false">(R5*100)/$T5</f>
        <v>1.58768745015501</v>
      </c>
      <c r="S26" s="11" t="n">
        <f aca="false">(S5*100)/$T5</f>
        <v>0.1234672572498</v>
      </c>
      <c r="T26" s="11" t="n">
        <f aca="false">(T5*100)/$T5</f>
        <v>100</v>
      </c>
      <c r="U26" s="11" t="n">
        <f aca="false">(U5*100)/$T5</f>
        <v>80.9689919061888</v>
      </c>
      <c r="V26" s="11" t="n">
        <f aca="false">(V5*100)/$T5</f>
        <v>6.02500104052577</v>
      </c>
      <c r="W26" s="11" t="n">
        <f aca="false">(W5*100)/$T5</f>
        <v>4.03132029366281</v>
      </c>
    </row>
    <row r="27" s="73" customFormat="true" ht="12.75" hidden="false" customHeight="false" outlineLevel="0" collapsed="false">
      <c r="A27" s="73" t="s">
        <v>111</v>
      </c>
      <c r="B27" s="73" t="s">
        <v>107</v>
      </c>
      <c r="C27" s="11" t="n">
        <f aca="false">(C6*100)/$T6</f>
        <v>60.5818367249244</v>
      </c>
      <c r="D27" s="11" t="n">
        <f aca="false">(D6*100)/$T6</f>
        <v>13.6066892262767</v>
      </c>
      <c r="E27" s="11" t="n">
        <f aca="false">(E6*100)/$T6</f>
        <v>7.72727987936351</v>
      </c>
      <c r="F27" s="11" t="n">
        <f aca="false">(F6*100)/$T6</f>
        <v>2.72931728619092</v>
      </c>
      <c r="G27" s="11" t="n">
        <f aca="false">(G6*100)/$T6</f>
        <v>0</v>
      </c>
      <c r="H27" s="11" t="n">
        <f aca="false">(H6*100)/$T6</f>
        <v>4.07282996402989</v>
      </c>
      <c r="I27" s="11" t="n">
        <f aca="false">(I6*100)/$T6</f>
        <v>0</v>
      </c>
      <c r="J27" s="11" t="n">
        <f aca="false">(J6*100)/$T6</f>
        <v>0.588477960895383</v>
      </c>
      <c r="K27" s="11" t="n">
        <f aca="false">(K6*100)/$T6</f>
        <v>2.6899472786185</v>
      </c>
      <c r="L27" s="11" t="n">
        <f aca="false">(L6*100)/$T6</f>
        <v>0.77967090574928</v>
      </c>
      <c r="M27" s="11" t="n">
        <f aca="false">(M6*100)/$T6</f>
        <v>0.00720204859359257</v>
      </c>
      <c r="N27" s="11" t="n">
        <f aca="false">(N6*100)/$T6</f>
        <v>0.0009779953083979</v>
      </c>
      <c r="O27" s="11" t="n">
        <f aca="false">(O6*100)/$T6</f>
        <v>0</v>
      </c>
      <c r="P27" s="11" t="n">
        <f aca="false">(P6*100)/$T6</f>
        <v>4.03157973925516</v>
      </c>
      <c r="Q27" s="11" t="n">
        <f aca="false">(Q6*100)/$T6</f>
        <v>2.21122550020446</v>
      </c>
      <c r="R27" s="11" t="n">
        <f aca="false">(R6*100)/$T6</f>
        <v>0.972965490589794</v>
      </c>
      <c r="S27" s="11" t="n">
        <f aca="false">(S6*100)/$T6</f>
        <v>0</v>
      </c>
      <c r="T27" s="11" t="n">
        <f aca="false">(T6*100)/$T6</f>
        <v>100</v>
      </c>
      <c r="U27" s="11" t="n">
        <f aca="false">(U6*100)/$T6</f>
        <v>84.6451231167555</v>
      </c>
      <c r="V27" s="11" t="n">
        <f aca="false">(V6*100)/$T6</f>
        <v>8.13910615319505</v>
      </c>
      <c r="W27" s="11" t="n">
        <f aca="false">(W6*100)/$T6</f>
        <v>3.18419099079425</v>
      </c>
    </row>
    <row r="28" s="73" customFormat="true" ht="12.75" hidden="false" customHeight="false" outlineLevel="0" collapsed="false">
      <c r="A28" s="73" t="s">
        <v>112</v>
      </c>
      <c r="B28" s="73" t="s">
        <v>107</v>
      </c>
      <c r="C28" s="11" t="n">
        <f aca="false">(C7*100)/$T7</f>
        <v>58.8629634839294</v>
      </c>
      <c r="D28" s="11" t="n">
        <f aca="false">(D7*100)/$T7</f>
        <v>17.4084820847121</v>
      </c>
      <c r="E28" s="11" t="n">
        <f aca="false">(E7*100)/$T7</f>
        <v>7.44645007234916</v>
      </c>
      <c r="F28" s="11" t="n">
        <f aca="false">(F7*100)/$T7</f>
        <v>4.32849897444745</v>
      </c>
      <c r="G28" s="11" t="n">
        <f aca="false">(G7*100)/$T7</f>
        <v>0</v>
      </c>
      <c r="H28" s="11" t="n">
        <f aca="false">(H7*100)/$T7</f>
        <v>3.03649586355207</v>
      </c>
      <c r="I28" s="11" t="n">
        <f aca="false">(I7*100)/$T7</f>
        <v>0</v>
      </c>
      <c r="J28" s="11" t="n">
        <f aca="false">(J7*100)/$T7</f>
        <v>0.464618887802383</v>
      </c>
      <c r="K28" s="11" t="n">
        <f aca="false">(K7*100)/$T7</f>
        <v>2.28532347679922</v>
      </c>
      <c r="L28" s="11" t="n">
        <f aca="false">(L7*100)/$T7</f>
        <v>0.648270566108907</v>
      </c>
      <c r="M28" s="11" t="n">
        <f aca="false">(M7*100)/$T7</f>
        <v>0.00591732665260884</v>
      </c>
      <c r="N28" s="11" t="n">
        <f aca="false">(N7*100)/$T7</f>
        <v>0.00401672835690335</v>
      </c>
      <c r="O28" s="11" t="n">
        <f aca="false">(O7*100)/$T7</f>
        <v>0</v>
      </c>
      <c r="P28" s="11" t="n">
        <f aca="false">(P7*100)/$T7</f>
        <v>2.53053886484911</v>
      </c>
      <c r="Q28" s="11" t="n">
        <f aca="false">(Q7*100)/$T7</f>
        <v>2.04870780619248</v>
      </c>
      <c r="R28" s="11" t="n">
        <f aca="false">(R7*100)/$T7</f>
        <v>0.929715864248223</v>
      </c>
      <c r="S28" s="11" t="n">
        <f aca="false">(S7*100)/$T7</f>
        <v>0</v>
      </c>
      <c r="T28" s="11" t="n">
        <f aca="false">(T7*100)/$T7</f>
        <v>100</v>
      </c>
      <c r="U28" s="11" t="n">
        <f aca="false">(U7*100)/$T7</f>
        <v>88.0463946154381</v>
      </c>
      <c r="V28" s="11" t="n">
        <f aca="false">(V7*100)/$T7</f>
        <v>6.4446428492721</v>
      </c>
      <c r="W28" s="11" t="n">
        <f aca="false">(W7*100)/$T7</f>
        <v>2.9784236704407</v>
      </c>
    </row>
    <row r="29" s="73" customFormat="true" ht="12.75" hidden="false" customHeight="false" outlineLevel="0" collapsed="false">
      <c r="A29" s="73" t="s">
        <v>113</v>
      </c>
      <c r="B29" s="73" t="s">
        <v>107</v>
      </c>
      <c r="C29" s="11" t="n">
        <f aca="false">(C8*100)/$T8</f>
        <v>42.0982193596141</v>
      </c>
      <c r="D29" s="11" t="n">
        <f aca="false">(D8*100)/$T8</f>
        <v>19.890452898063</v>
      </c>
      <c r="E29" s="11" t="n">
        <f aca="false">(E8*100)/$T8</f>
        <v>8.27224779084891</v>
      </c>
      <c r="F29" s="11" t="n">
        <f aca="false">(F8*100)/$T8</f>
        <v>5.28696170322918</v>
      </c>
      <c r="G29" s="11" t="n">
        <f aca="false">(G8*100)/$T8</f>
        <v>0</v>
      </c>
      <c r="H29" s="11" t="n">
        <f aca="false">(H8*100)/$T8</f>
        <v>7.50351983990368</v>
      </c>
      <c r="I29" s="11" t="n">
        <f aca="false">(I8*100)/$T8</f>
        <v>0</v>
      </c>
      <c r="J29" s="11" t="n">
        <f aca="false">(J8*100)/$T8</f>
        <v>0.607141948188777</v>
      </c>
      <c r="K29" s="11" t="n">
        <f aca="false">(K8*100)/$T8</f>
        <v>1.28631768684063</v>
      </c>
      <c r="L29" s="11" t="n">
        <f aca="false">(L8*100)/$T8</f>
        <v>0.164801796973558</v>
      </c>
      <c r="M29" s="11" t="n">
        <f aca="false">(M8*100)/$T8</f>
        <v>0.0159258380275507</v>
      </c>
      <c r="N29" s="11" t="n">
        <f aca="false">(N8*100)/$T8</f>
        <v>0</v>
      </c>
      <c r="O29" s="11" t="n">
        <f aca="false">(O8*100)/$T8</f>
        <v>0</v>
      </c>
      <c r="P29" s="11" t="n">
        <f aca="false">(P8*100)/$T8</f>
        <v>8.66978120930585</v>
      </c>
      <c r="Q29" s="11" t="n">
        <f aca="false">(Q8*100)/$T8</f>
        <v>3.72975469952339</v>
      </c>
      <c r="R29" s="11" t="n">
        <f aca="false">(R8*100)/$T8</f>
        <v>2.47487522948137</v>
      </c>
      <c r="S29" s="11" t="n">
        <f aca="false">(S8*100)/$T8</f>
        <v>0</v>
      </c>
      <c r="T29" s="11" t="n">
        <f aca="false">(T8*100)/$T8</f>
        <v>100</v>
      </c>
      <c r="U29" s="11" t="n">
        <f aca="false">(U8*100)/$T8</f>
        <v>75.5478817517552</v>
      </c>
      <c r="V29" s="11" t="n">
        <f aca="false">(V8*100)/$T8</f>
        <v>9.57770710993419</v>
      </c>
      <c r="W29" s="11" t="n">
        <f aca="false">(W8*100)/$T8</f>
        <v>6.20462992900476</v>
      </c>
    </row>
    <row r="30" s="73" customFormat="true" ht="12.75" hidden="false" customHeight="false" outlineLevel="0" collapsed="false">
      <c r="A30" s="73" t="s">
        <v>114</v>
      </c>
      <c r="B30" s="73" t="s">
        <v>107</v>
      </c>
      <c r="C30" s="11" t="n">
        <f aca="false">(C9*100)/$T9</f>
        <v>57.5269496164635</v>
      </c>
      <c r="D30" s="11" t="n">
        <f aca="false">(D9*100)/$T9</f>
        <v>16.2498340893268</v>
      </c>
      <c r="E30" s="11" t="n">
        <f aca="false">(E9*100)/$T9</f>
        <v>3.53218482597855</v>
      </c>
      <c r="F30" s="11" t="n">
        <f aca="false">(F9*100)/$T9</f>
        <v>5.77272638495357</v>
      </c>
      <c r="G30" s="11" t="n">
        <f aca="false">(G9*100)/$T9</f>
        <v>0</v>
      </c>
      <c r="H30" s="11" t="n">
        <f aca="false">(H9*100)/$T9</f>
        <v>2.25517692298935</v>
      </c>
      <c r="I30" s="11" t="n">
        <f aca="false">(I9*100)/$T9</f>
        <v>0</v>
      </c>
      <c r="J30" s="11" t="n">
        <f aca="false">(J9*100)/$T9</f>
        <v>0.291668857276458</v>
      </c>
      <c r="K30" s="11" t="n">
        <f aca="false">(K9*100)/$T9</f>
        <v>1.40230334603048</v>
      </c>
      <c r="L30" s="11" t="n">
        <f aca="false">(L9*100)/$T9</f>
        <v>0.72417029036103</v>
      </c>
      <c r="M30" s="11" t="n">
        <f aca="false">(M9*100)/$T9</f>
        <v>0.00705258768194727</v>
      </c>
      <c r="N30" s="11" t="n">
        <f aca="false">(N9*100)/$T9</f>
        <v>0</v>
      </c>
      <c r="O30" s="11" t="n">
        <f aca="false">(O9*100)/$T9</f>
        <v>0</v>
      </c>
      <c r="P30" s="11" t="n">
        <f aca="false">(P9*100)/$T9</f>
        <v>10.1535772970516</v>
      </c>
      <c r="Q30" s="11" t="n">
        <f aca="false">(Q9*100)/$T9</f>
        <v>1.42617511075957</v>
      </c>
      <c r="R30" s="11" t="n">
        <f aca="false">(R9*100)/$T9</f>
        <v>0.648684569242542</v>
      </c>
      <c r="S30" s="11" t="n">
        <f aca="false">(S9*100)/$T9</f>
        <v>0.00949610188469253</v>
      </c>
      <c r="T30" s="11" t="n">
        <f aca="false">(T9*100)/$T9</f>
        <v>100</v>
      </c>
      <c r="U30" s="11" t="n">
        <f aca="false">(U9*100)/$T9</f>
        <v>83.0816949167224</v>
      </c>
      <c r="V30" s="11" t="n">
        <f aca="false">(V9*100)/$T9</f>
        <v>4.68037200433927</v>
      </c>
      <c r="W30" s="11" t="n">
        <f aca="false">(W9*100)/$T9</f>
        <v>2.08435578188681</v>
      </c>
    </row>
    <row r="31" s="73" customFormat="true" ht="12.75" hidden="false" customHeight="false" outlineLevel="0" collapsed="false">
      <c r="A31" s="73" t="s">
        <v>115</v>
      </c>
      <c r="B31" s="73" t="s">
        <v>107</v>
      </c>
      <c r="C31" s="11" t="n">
        <f aca="false">(C10*100)/$T10</f>
        <v>44.8865962822407</v>
      </c>
      <c r="D31" s="11" t="n">
        <f aca="false">(D10*100)/$T10</f>
        <v>15.264131973245</v>
      </c>
      <c r="E31" s="11" t="n">
        <f aca="false">(E10*100)/$T10</f>
        <v>5.99188559890159</v>
      </c>
      <c r="F31" s="11" t="n">
        <f aca="false">(F10*100)/$T10</f>
        <v>7.46336063887141</v>
      </c>
      <c r="G31" s="11" t="n">
        <f aca="false">(G10*100)/$T10</f>
        <v>0</v>
      </c>
      <c r="H31" s="11" t="n">
        <f aca="false">(H10*100)/$T10</f>
        <v>4.90451761787976</v>
      </c>
      <c r="I31" s="11" t="n">
        <f aca="false">(I10*100)/$T10</f>
        <v>0</v>
      </c>
      <c r="J31" s="11" t="n">
        <f aca="false">(J10*100)/$T10</f>
        <v>0.647056404305421</v>
      </c>
      <c r="K31" s="11" t="n">
        <f aca="false">(K10*100)/$T10</f>
        <v>0.779270626680864</v>
      </c>
      <c r="L31" s="11" t="n">
        <f aca="false">(L10*100)/$T10</f>
        <v>1.11059946795373</v>
      </c>
      <c r="M31" s="11" t="n">
        <f aca="false">(M10*100)/$T10</f>
        <v>0.0250577430978222</v>
      </c>
      <c r="N31" s="11" t="n">
        <f aca="false">(N10*100)/$T10</f>
        <v>0</v>
      </c>
      <c r="O31" s="11" t="n">
        <f aca="false">(O10*100)/$T10</f>
        <v>0</v>
      </c>
      <c r="P31" s="11" t="n">
        <f aca="false">(P10*100)/$T10</f>
        <v>11.6877372579892</v>
      </c>
      <c r="Q31" s="11" t="n">
        <f aca="false">(Q10*100)/$T10</f>
        <v>2.84498563707479</v>
      </c>
      <c r="R31" s="11" t="n">
        <f aca="false">(R10*100)/$T10</f>
        <v>4.39480075175974</v>
      </c>
      <c r="S31" s="11" t="n">
        <f aca="false">(S10*100)/$T10</f>
        <v>0</v>
      </c>
      <c r="T31" s="11" t="n">
        <f aca="false">(T10*100)/$T10</f>
        <v>100</v>
      </c>
      <c r="U31" s="11" t="n">
        <f aca="false">(U10*100)/$T10</f>
        <v>73.6059744932587</v>
      </c>
      <c r="V31" s="11" t="n">
        <f aca="false">(V10*100)/$T10</f>
        <v>7.46650185991759</v>
      </c>
      <c r="W31" s="11" t="n">
        <f aca="false">(W10*100)/$T10</f>
        <v>7.23978638883454</v>
      </c>
    </row>
    <row r="32" s="73" customFormat="true" ht="12.75" hidden="false" customHeight="false" outlineLevel="0" collapsed="false">
      <c r="A32" s="73" t="s">
        <v>116</v>
      </c>
      <c r="B32" s="73" t="s">
        <v>107</v>
      </c>
      <c r="C32" s="11" t="n">
        <f aca="false">(C11*100)/$T11</f>
        <v>43.2651782634624</v>
      </c>
      <c r="D32" s="11" t="n">
        <f aca="false">(D11*100)/$T11</f>
        <v>16.6958614565365</v>
      </c>
      <c r="E32" s="11" t="n">
        <f aca="false">(E11*100)/$T11</f>
        <v>7.37515114925674</v>
      </c>
      <c r="F32" s="11" t="n">
        <f aca="false">(F11*100)/$T11</f>
        <v>7.9783011001984</v>
      </c>
      <c r="G32" s="11" t="n">
        <f aca="false">(G11*100)/$T11</f>
        <v>0</v>
      </c>
      <c r="H32" s="11" t="n">
        <f aca="false">(H11*100)/$T11</f>
        <v>5.80920924205366</v>
      </c>
      <c r="I32" s="11" t="n">
        <f aca="false">(I11*100)/$T11</f>
        <v>0.000423094539523909</v>
      </c>
      <c r="J32" s="11" t="n">
        <f aca="false">(J11*100)/$T11</f>
        <v>0.749223463813742</v>
      </c>
      <c r="K32" s="11" t="n">
        <f aca="false">(K11*100)/$T11</f>
        <v>1.86996269480785</v>
      </c>
      <c r="L32" s="11" t="n">
        <f aca="false">(L11*100)/$T11</f>
        <v>0.977653958018736</v>
      </c>
      <c r="M32" s="11" t="n">
        <f aca="false">(M11*100)/$T11</f>
        <v>0.0302962262522086</v>
      </c>
      <c r="N32" s="11" t="n">
        <f aca="false">(N11*100)/$T11</f>
        <v>0</v>
      </c>
      <c r="O32" s="11" t="n">
        <f aca="false">(O11*100)/$T11</f>
        <v>0</v>
      </c>
      <c r="P32" s="11" t="n">
        <f aca="false">(P11*100)/$T11</f>
        <v>10.9906747790859</v>
      </c>
      <c r="Q32" s="11" t="n">
        <f aca="false">(Q11*100)/$T11</f>
        <v>2.34983722741583</v>
      </c>
      <c r="R32" s="11" t="n">
        <f aca="false">(R11*100)/$T11</f>
        <v>1.90822734455851</v>
      </c>
      <c r="S32" s="11" t="n">
        <f aca="false">(S11*100)/$T11</f>
        <v>0</v>
      </c>
      <c r="T32" s="11" t="n">
        <f aca="false">(T11*100)/$T11</f>
        <v>100</v>
      </c>
      <c r="U32" s="11" t="n">
        <f aca="false">(U11*100)/$T11</f>
        <v>75.3144919694541</v>
      </c>
      <c r="V32" s="11" t="n">
        <f aca="false">(V11*100)/$T11</f>
        <v>9.43676867948572</v>
      </c>
      <c r="W32" s="11" t="n">
        <f aca="false">(W11*100)/$T11</f>
        <v>4.25806457197434</v>
      </c>
    </row>
    <row r="33" s="82" customFormat="true" ht="12.75" hidden="false" customHeight="false" outlineLevel="0" collapsed="false">
      <c r="A33" s="82" t="s">
        <v>117</v>
      </c>
      <c r="B33" s="82" t="s">
        <v>72</v>
      </c>
      <c r="C33" s="91" t="n">
        <f aca="false">(C12*100)/$T12</f>
        <v>0.915801254242123</v>
      </c>
      <c r="D33" s="91" t="n">
        <f aca="false">(D12*100)/$T12</f>
        <v>2.41121916315482</v>
      </c>
      <c r="E33" s="91" t="n">
        <f aca="false">(E12*100)/$T12</f>
        <v>1.15646717356666</v>
      </c>
      <c r="F33" s="91" t="n">
        <f aca="false">(F12*100)/$T12</f>
        <v>2.37972956223404</v>
      </c>
      <c r="G33" s="91" t="n">
        <f aca="false">(G12*100)/$T12</f>
        <v>0.00838935628076657</v>
      </c>
      <c r="H33" s="91" t="n">
        <f aca="false">(H12*100)/$T12</f>
        <v>26.8049461327896</v>
      </c>
      <c r="I33" s="91" t="n">
        <f aca="false">(I12*100)/$T12</f>
        <v>0.364097223018201</v>
      </c>
      <c r="J33" s="91" t="n">
        <f aca="false">(J12*100)/$T12</f>
        <v>8.19489163371048</v>
      </c>
      <c r="K33" s="91" t="n">
        <f aca="false">(K12*100)/$T12</f>
        <v>12.5543171901952</v>
      </c>
      <c r="L33" s="91" t="n">
        <f aca="false">(L12*100)/$T12</f>
        <v>15.763824699751</v>
      </c>
      <c r="M33" s="91" t="n">
        <f aca="false">(M12*100)/$T12</f>
        <v>0.423198084652665</v>
      </c>
      <c r="N33" s="91" t="n">
        <f aca="false">(N12*100)/$T12</f>
        <v>0.476061829727785</v>
      </c>
      <c r="O33" s="91" t="n">
        <f aca="false">(O12*100)/$T12</f>
        <v>0.257683164874671</v>
      </c>
      <c r="P33" s="91" t="n">
        <f aca="false">(P12*100)/$T12</f>
        <v>21.4957242252342</v>
      </c>
      <c r="Q33" s="91" t="n">
        <f aca="false">(Q12*100)/$T12</f>
        <v>2.3566137378045</v>
      </c>
      <c r="R33" s="91" t="n">
        <f aca="false">(R12*100)/$T12</f>
        <v>3.71363163914862</v>
      </c>
      <c r="S33" s="91" t="n">
        <f aca="false">(S12*100)/$T12</f>
        <v>0.723403929614668</v>
      </c>
      <c r="T33" s="82" t="n">
        <f aca="false">(T12*100)/$T12</f>
        <v>100</v>
      </c>
      <c r="U33" s="82" t="n">
        <f aca="false">(U12*100)/$T12</f>
        <v>6.87160650947841</v>
      </c>
      <c r="V33" s="82" t="n">
        <f aca="false">(V12*100)/$T12</f>
        <v>64.5813367938449</v>
      </c>
      <c r="W33" s="82" t="n">
        <f aca="false">(W12*100)/$T12</f>
        <v>7.05133247144246</v>
      </c>
    </row>
    <row r="34" s="82" customFormat="true" ht="12.75" hidden="false" customHeight="false" outlineLevel="0" collapsed="false">
      <c r="A34" s="82" t="s">
        <v>118</v>
      </c>
      <c r="B34" s="82" t="s">
        <v>72</v>
      </c>
      <c r="C34" s="91" t="n">
        <f aca="false">(C13*100)/$T13</f>
        <v>0.456259159361697</v>
      </c>
      <c r="D34" s="91" t="n">
        <f aca="false">(D13*100)/$T13</f>
        <v>1.14050463535572</v>
      </c>
      <c r="E34" s="91" t="n">
        <f aca="false">(E13*100)/$T13</f>
        <v>0.938076890496834</v>
      </c>
      <c r="F34" s="91" t="n">
        <f aca="false">(F13*100)/$T13</f>
        <v>2.58374854247981</v>
      </c>
      <c r="G34" s="91" t="n">
        <f aca="false">(G13*100)/$T13</f>
        <v>0.00567043078656664</v>
      </c>
      <c r="H34" s="91" t="n">
        <f aca="false">(H13*100)/$T13</f>
        <v>28.481771433183</v>
      </c>
      <c r="I34" s="91" t="n">
        <f aca="false">(I13*100)/$T13</f>
        <v>0.414964398639685</v>
      </c>
      <c r="J34" s="91" t="n">
        <f aca="false">(J13*100)/$T13</f>
        <v>10.9215054096266</v>
      </c>
      <c r="K34" s="91" t="n">
        <f aca="false">(K13*100)/$T13</f>
        <v>14.5196200763055</v>
      </c>
      <c r="L34" s="91" t="n">
        <f aca="false">(L13*100)/$T13</f>
        <v>9.47370948544819</v>
      </c>
      <c r="M34" s="91" t="n">
        <f aca="false">(M13*100)/$T13</f>
        <v>0.286960494104208</v>
      </c>
      <c r="N34" s="91" t="n">
        <f aca="false">(N13*100)/$T13</f>
        <v>0.187390696958504</v>
      </c>
      <c r="O34" s="91" t="n">
        <f aca="false">(O13*100)/$T13</f>
        <v>0.146416042521449</v>
      </c>
      <c r="P34" s="91" t="n">
        <f aca="false">(P13*100)/$T13</f>
        <v>25.6128386539759</v>
      </c>
      <c r="Q34" s="91" t="n">
        <f aca="false">(Q13*100)/$T13</f>
        <v>1.17520558774991</v>
      </c>
      <c r="R34" s="91" t="n">
        <f aca="false">(R13*100)/$T13</f>
        <v>3.21874951503927</v>
      </c>
      <c r="S34" s="91" t="n">
        <f aca="false">(S13*100)/$T13</f>
        <v>0.436608547967204</v>
      </c>
      <c r="T34" s="82" t="n">
        <f aca="false">(T13*100)/$T13</f>
        <v>100</v>
      </c>
      <c r="U34" s="82" t="n">
        <f aca="false">(U13*100)/$T13</f>
        <v>5.12425965848062</v>
      </c>
      <c r="V34" s="82" t="n">
        <f aca="false">(V13*100)/$T13</f>
        <v>64.2859219942657</v>
      </c>
      <c r="W34" s="82" t="n">
        <f aca="false">(W13*100)/$T13</f>
        <v>4.97697969327783</v>
      </c>
    </row>
    <row r="35" s="82" customFormat="true" ht="12.75" hidden="false" customHeight="false" outlineLevel="0" collapsed="false">
      <c r="A35" s="82" t="s">
        <v>117</v>
      </c>
      <c r="B35" s="82" t="s">
        <v>72</v>
      </c>
      <c r="C35" s="91" t="n">
        <f aca="false">(C14*100)/$T14</f>
        <v>1.00357833950279</v>
      </c>
      <c r="D35" s="91" t="n">
        <f aca="false">(D14*100)/$T14</f>
        <v>2.13385808813273</v>
      </c>
      <c r="E35" s="91" t="n">
        <f aca="false">(E14*100)/$T14</f>
        <v>2.17532024931356</v>
      </c>
      <c r="F35" s="91" t="n">
        <f aca="false">(F14*100)/$T14</f>
        <v>2.34345563145033</v>
      </c>
      <c r="G35" s="91" t="n">
        <f aca="false">(G14*100)/$T14</f>
        <v>0.00588015460563056</v>
      </c>
      <c r="H35" s="91" t="n">
        <f aca="false">(H14*100)/$T14</f>
        <v>25.8305144074784</v>
      </c>
      <c r="I35" s="91" t="n">
        <f aca="false">(I14*100)/$T14</f>
        <v>0.430897081211212</v>
      </c>
      <c r="J35" s="91" t="n">
        <f aca="false">(J14*100)/$T14</f>
        <v>12.5908167827914</v>
      </c>
      <c r="K35" s="91" t="n">
        <f aca="false">(K14*100)/$T14</f>
        <v>12.9133238717688</v>
      </c>
      <c r="L35" s="91" t="n">
        <f aca="false">(L14*100)/$T14</f>
        <v>9.96423711179259</v>
      </c>
      <c r="M35" s="91" t="n">
        <f aca="false">(M14*100)/$T14</f>
        <v>0.466527524268609</v>
      </c>
      <c r="N35" s="91" t="n">
        <f aca="false">(N14*100)/$T14</f>
        <v>0.280217189006188</v>
      </c>
      <c r="O35" s="91" t="n">
        <f aca="false">(O14*100)/$T14</f>
        <v>0.221182033880051</v>
      </c>
      <c r="P35" s="91" t="n">
        <f aca="false">(P14*100)/$T14</f>
        <v>23.293105937084</v>
      </c>
      <c r="Q35" s="91" t="n">
        <f aca="false">(Q14*100)/$T14</f>
        <v>1.30692078383841</v>
      </c>
      <c r="R35" s="91" t="n">
        <f aca="false">(R14*100)/$T14</f>
        <v>4.65899008297053</v>
      </c>
      <c r="S35" s="91" t="n">
        <f aca="false">(S14*100)/$T14</f>
        <v>0.381174730904727</v>
      </c>
      <c r="T35" s="82" t="n">
        <f aca="false">(T14*100)/$T14</f>
        <v>100</v>
      </c>
      <c r="U35" s="82" t="n">
        <f aca="false">(U14*100)/$T14</f>
        <v>7.66209246300504</v>
      </c>
      <c r="V35" s="82" t="n">
        <f aca="false">(V14*100)/$T14</f>
        <v>62.4765339683172</v>
      </c>
      <c r="W35" s="82" t="n">
        <f aca="false">(W14*100)/$T14</f>
        <v>6.56826763159372</v>
      </c>
    </row>
    <row r="36" s="82" customFormat="true" ht="12.75" hidden="false" customHeight="false" outlineLevel="0" collapsed="false">
      <c r="A36" s="82" t="s">
        <v>117</v>
      </c>
      <c r="B36" s="82" t="s">
        <v>72</v>
      </c>
      <c r="C36" s="91" t="n">
        <f aca="false">(C15*100)/$T15</f>
        <v>0.914619225787496</v>
      </c>
      <c r="D36" s="91" t="n">
        <f aca="false">(D15*100)/$T15</f>
        <v>4.34210434175549</v>
      </c>
      <c r="E36" s="91" t="n">
        <f aca="false">(E15*100)/$T15</f>
        <v>1.408908851897</v>
      </c>
      <c r="F36" s="91" t="n">
        <f aca="false">(F15*100)/$T15</f>
        <v>2.82378353240738</v>
      </c>
      <c r="G36" s="91" t="n">
        <f aca="false">(G15*100)/$T15</f>
        <v>0.0051512761907783</v>
      </c>
      <c r="H36" s="91" t="n">
        <f aca="false">(H15*100)/$T15</f>
        <v>20.5019224644678</v>
      </c>
      <c r="I36" s="91" t="n">
        <f aca="false">(I15*100)/$T15</f>
        <v>0.644920202183486</v>
      </c>
      <c r="J36" s="91" t="n">
        <f aca="false">(J15*100)/$T15</f>
        <v>19.7539249193108</v>
      </c>
      <c r="K36" s="91" t="n">
        <f aca="false">(K15*100)/$T15</f>
        <v>9.88028899487513</v>
      </c>
      <c r="L36" s="91" t="n">
        <f aca="false">(L15*100)/$T15</f>
        <v>13.6322764064864</v>
      </c>
      <c r="M36" s="91" t="n">
        <f aca="false">(M15*100)/$T15</f>
        <v>0.629550591404616</v>
      </c>
      <c r="N36" s="91" t="n">
        <f aca="false">(N15*100)/$T15</f>
        <v>0.44280379753743</v>
      </c>
      <c r="O36" s="91" t="n">
        <f aca="false">(O15*100)/$T15</f>
        <v>0.247333657442348</v>
      </c>
      <c r="P36" s="91" t="n">
        <f aca="false">(P15*100)/$T15</f>
        <v>18.4034607308278</v>
      </c>
      <c r="Q36" s="91" t="n">
        <f aca="false">(Q15*100)/$T15</f>
        <v>1.96568204135226</v>
      </c>
      <c r="R36" s="91" t="n">
        <f aca="false">(R15*100)/$T15</f>
        <v>3.62570078539063</v>
      </c>
      <c r="S36" s="91" t="n">
        <f aca="false">(S15*100)/$T15</f>
        <v>0.777568180683145</v>
      </c>
      <c r="T36" s="82" t="n">
        <f aca="false">(T15*100)/$T15</f>
        <v>100</v>
      </c>
      <c r="U36" s="82" t="n">
        <f aca="false">(U15*100)/$T15</f>
        <v>9.49456722803815</v>
      </c>
      <c r="V36" s="82" t="n">
        <f aca="false">(V15*100)/$T15</f>
        <v>65.4856873762657</v>
      </c>
      <c r="W36" s="82" t="n">
        <f aca="false">(W15*100)/$T15</f>
        <v>6.61628466486838</v>
      </c>
    </row>
    <row r="37" s="82" customFormat="true" ht="12.75" hidden="false" customHeight="false" outlineLevel="0" collapsed="false">
      <c r="A37" s="82" t="s">
        <v>117</v>
      </c>
      <c r="B37" s="82" t="s">
        <v>72</v>
      </c>
      <c r="C37" s="91" t="n">
        <f aca="false">(C16*100)/$T16</f>
        <v>0.917720786883863</v>
      </c>
      <c r="D37" s="91" t="n">
        <f aca="false">(D16*100)/$T16</f>
        <v>3.23869441505411</v>
      </c>
      <c r="E37" s="91" t="n">
        <f aca="false">(E16*100)/$T16</f>
        <v>1.17212770471595</v>
      </c>
      <c r="F37" s="91" t="n">
        <f aca="false">(F16*100)/$T16</f>
        <v>1.6876763836364</v>
      </c>
      <c r="G37" s="91" t="n">
        <f aca="false">(G16*100)/$T16</f>
        <v>0.00520725561944546</v>
      </c>
      <c r="H37" s="91" t="n">
        <f aca="false">(H16*100)/$T16</f>
        <v>24.1645098235899</v>
      </c>
      <c r="I37" s="91" t="n">
        <f aca="false">(I16*100)/$T16</f>
        <v>0.715402561918719</v>
      </c>
      <c r="J37" s="91" t="n">
        <f aca="false">(J16*100)/$T16</f>
        <v>8.92028218114301</v>
      </c>
      <c r="K37" s="91" t="n">
        <f aca="false">(K16*100)/$T16</f>
        <v>10.633250582166</v>
      </c>
      <c r="L37" s="91" t="n">
        <f aca="false">(L16*100)/$T16</f>
        <v>18.2188071475369</v>
      </c>
      <c r="M37" s="91" t="n">
        <f aca="false">(M16*100)/$T16</f>
        <v>0.390375453944255</v>
      </c>
      <c r="N37" s="91" t="n">
        <f aca="false">(N16*100)/$T16</f>
        <v>0.272674652658117</v>
      </c>
      <c r="O37" s="91" t="n">
        <f aca="false">(O16*100)/$T16</f>
        <v>0.131021614684227</v>
      </c>
      <c r="P37" s="91" t="n">
        <f aca="false">(P16*100)/$T16</f>
        <v>19.3656280765458</v>
      </c>
      <c r="Q37" s="91" t="n">
        <f aca="false">(Q16*100)/$T16</f>
        <v>1.65045064802511</v>
      </c>
      <c r="R37" s="91" t="n">
        <f aca="false">(R16*100)/$T16</f>
        <v>8.13577771647358</v>
      </c>
      <c r="S37" s="91" t="n">
        <f aca="false">(S16*100)/$T16</f>
        <v>0.380392995404595</v>
      </c>
      <c r="T37" s="82" t="n">
        <f aca="false">(T16*100)/$T16</f>
        <v>100</v>
      </c>
      <c r="U37" s="82" t="n">
        <f aca="false">(U16*100)/$T16</f>
        <v>7.02142654590977</v>
      </c>
      <c r="V37" s="82" t="n">
        <f aca="false">(V16*100)/$T16</f>
        <v>63.315302402957</v>
      </c>
      <c r="W37" s="82" t="n">
        <f aca="false">(W16*100)/$T16</f>
        <v>10.2976429745875</v>
      </c>
    </row>
    <row r="38" s="84" customFormat="true" ht="12.75" hidden="false" customHeight="false" outlineLevel="0" collapsed="false">
      <c r="B38" s="84" t="s">
        <v>119</v>
      </c>
      <c r="C38" s="85" t="n">
        <f aca="false">AVERAGE(C23:C32)</f>
        <v>46.8068493413177</v>
      </c>
      <c r="D38" s="85" t="n">
        <f aca="false">AVERAGE(D23:D32)</f>
        <v>15.2465622725993</v>
      </c>
      <c r="E38" s="85" t="n">
        <f aca="false">AVERAGE(E23:E32)</f>
        <v>8.28212775140951</v>
      </c>
      <c r="F38" s="85" t="n">
        <f aca="false">AVERAGE(F23:F32)</f>
        <v>6.33478775636818</v>
      </c>
      <c r="G38" s="85" t="n">
        <f aca="false">AVERAGE(G23:G32)</f>
        <v>0.337555116289671</v>
      </c>
      <c r="H38" s="85" t="n">
        <f aca="false">AVERAGE(H23:H32)</f>
        <v>5.10540856022575</v>
      </c>
      <c r="I38" s="85" t="n">
        <f aca="false">AVERAGE(I23:I32)</f>
        <v>0.0108088817185639</v>
      </c>
      <c r="J38" s="85" t="n">
        <f aca="false">AVERAGE(J23:J32)</f>
        <v>0.566126768322183</v>
      </c>
      <c r="K38" s="85" t="n">
        <f aca="false">AVERAGE(K23:K32)</f>
        <v>2.08543264796476</v>
      </c>
      <c r="L38" s="85" t="n">
        <f aca="false">AVERAGE(L23:L32)</f>
        <v>0.587280514265859</v>
      </c>
      <c r="M38" s="85" t="n">
        <f aca="false">AVERAGE(M23:M32)</f>
        <v>0.0168187312887478</v>
      </c>
      <c r="N38" s="85" t="n">
        <f aca="false">AVERAGE(N23:N32)</f>
        <v>0.00103372817175332</v>
      </c>
      <c r="O38" s="85" t="n">
        <f aca="false">AVERAGE(O23:O32)</f>
        <v>0.0383324686387867</v>
      </c>
      <c r="P38" s="85" t="n">
        <f aca="false">AVERAGE(P23:P32)</f>
        <v>9.12253218258063</v>
      </c>
      <c r="Q38" s="85" t="n">
        <f aca="false">AVERAGE(Q23:Q32)</f>
        <v>2.69040513067035</v>
      </c>
      <c r="R38" s="85" t="n">
        <f aca="false">AVERAGE(R23:R32)</f>
        <v>2.75049709537186</v>
      </c>
      <c r="S38" s="85" t="n">
        <f aca="false">AVERAGE(S23:S32)</f>
        <v>0.0174410527963334</v>
      </c>
      <c r="T38" s="92" t="n">
        <f aca="false">AVERAGE(T23:T32)</f>
        <v>100</v>
      </c>
      <c r="U38" s="92" t="n">
        <f aca="false">AVERAGE(U23:U32)</f>
        <v>77.0078822379844</v>
      </c>
      <c r="V38" s="92" t="n">
        <f aca="false">AVERAGE(V23:V32)</f>
        <v>8.37290983195762</v>
      </c>
      <c r="W38" s="92" t="n">
        <f aca="false">AVERAGE(W23:W32)</f>
        <v>5.49667574747733</v>
      </c>
    </row>
    <row r="39" customFormat="false" ht="15" hidden="false" customHeight="false" outlineLevel="0" collapsed="false">
      <c r="A39" s="84"/>
      <c r="B39" s="84" t="s">
        <v>120</v>
      </c>
      <c r="C39" s="85" t="n">
        <f aca="false">STDEV(C23:C32)</f>
        <v>10.5973724294525</v>
      </c>
      <c r="D39" s="85" t="n">
        <f aca="false">STDEV(D23:D32)</f>
        <v>2.90251544233084</v>
      </c>
      <c r="E39" s="85" t="n">
        <f aca="false">STDEV(E23:E32)</f>
        <v>2.82275551700607</v>
      </c>
      <c r="F39" s="85" t="n">
        <f aca="false">STDEV(F23:F32)</f>
        <v>1.79907185093051</v>
      </c>
      <c r="G39" s="85" t="n">
        <f aca="false">STDEV(G23:G32)</f>
        <v>1.06744300331837</v>
      </c>
      <c r="H39" s="85" t="n">
        <f aca="false">STDEV(H23:H32)</f>
        <v>1.77500363867668</v>
      </c>
      <c r="I39" s="85" t="n">
        <f aca="false">STDEV(I23:I32)</f>
        <v>0.0340322846750625</v>
      </c>
      <c r="J39" s="85" t="n">
        <f aca="false">STDEV(J23:J32)</f>
        <v>0.22527392969756</v>
      </c>
      <c r="K39" s="85" t="n">
        <f aca="false">STDEV(K23:K32)</f>
        <v>1.1536425455219</v>
      </c>
      <c r="L39" s="85" t="n">
        <f aca="false">STDEV(L23:L32)</f>
        <v>0.337275699718149</v>
      </c>
      <c r="M39" s="85" t="n">
        <f aca="false">STDEV(M23:M32)</f>
        <v>0.0157941938000167</v>
      </c>
      <c r="N39" s="85" t="n">
        <f aca="false">STDEV(N23:N32)</f>
        <v>0.00141538490039103</v>
      </c>
      <c r="O39" s="85" t="n">
        <f aca="false">STDEV(O23:O32)</f>
        <v>0.12121790923554</v>
      </c>
      <c r="P39" s="85" t="n">
        <f aca="false">STDEV(P23:P32)</f>
        <v>3.41377853709481</v>
      </c>
      <c r="Q39" s="85" t="n">
        <f aca="false">STDEV(Q23:Q32)</f>
        <v>0.987418761264251</v>
      </c>
      <c r="R39" s="85" t="n">
        <f aca="false">STDEV(R23:R32)</f>
        <v>2.08014435048065</v>
      </c>
      <c r="S39" s="85" t="n">
        <f aca="false">STDEV(S23:S32)</f>
        <v>0.0394550435323747</v>
      </c>
      <c r="T39" s="84" t="n">
        <f aca="false">STDEV(T23:T32)</f>
        <v>0</v>
      </c>
      <c r="U39" s="84" t="n">
        <f aca="false">STDEV(U23:U32)</f>
        <v>6.81238713264343</v>
      </c>
      <c r="V39" s="84" t="n">
        <f aca="false">STDEV(V23:V32)</f>
        <v>2.45217974296422</v>
      </c>
      <c r="W39" s="84" t="n">
        <f aca="false">STDEV(W23:W32)</f>
        <v>2.9697863567057</v>
      </c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6" customFormat="true" ht="12.75" hidden="false" customHeight="false" outlineLevel="0" collapsed="false">
      <c r="B40" s="86" t="s">
        <v>119</v>
      </c>
      <c r="C40" s="93" t="n">
        <f aca="false">AVERAGE(C33:C37)</f>
        <v>0.841595753155594</v>
      </c>
      <c r="D40" s="93" t="n">
        <f aca="false">AVERAGE(D33:D37)</f>
        <v>2.65327612869058</v>
      </c>
      <c r="E40" s="93" t="n">
        <f aca="false">AVERAGE(E33:E37)</f>
        <v>1.370180173998</v>
      </c>
      <c r="F40" s="93" t="n">
        <f aca="false">AVERAGE(F33:F37)</f>
        <v>2.36367873044159</v>
      </c>
      <c r="G40" s="93" t="n">
        <f aca="false">AVERAGE(G33:G37)</f>
        <v>0.00605969469663751</v>
      </c>
      <c r="H40" s="93" t="n">
        <f aca="false">AVERAGE(H33:H37)</f>
        <v>25.1567328523017</v>
      </c>
      <c r="I40" s="93" t="n">
        <f aca="false">AVERAGE(I33:I37)</f>
        <v>0.514056293394261</v>
      </c>
      <c r="J40" s="93" t="n">
        <f aca="false">AVERAGE(J33:J37)</f>
        <v>12.0762841853165</v>
      </c>
      <c r="K40" s="93" t="n">
        <f aca="false">AVERAGE(K33:K37)</f>
        <v>12.1001601430621</v>
      </c>
      <c r="L40" s="93" t="n">
        <f aca="false">AVERAGE(L33:L37)</f>
        <v>13.410570970203</v>
      </c>
      <c r="M40" s="93" t="n">
        <f aca="false">AVERAGE(M33:M37)</f>
        <v>0.439322429674871</v>
      </c>
      <c r="N40" s="93" t="n">
        <f aca="false">AVERAGE(N33:N37)</f>
        <v>0.331829633177605</v>
      </c>
      <c r="O40" s="93" t="n">
        <f aca="false">AVERAGE(O33:O37)</f>
        <v>0.200727302680549</v>
      </c>
      <c r="P40" s="93" t="n">
        <f aca="false">AVERAGE(P33:P37)</f>
        <v>21.6341515247335</v>
      </c>
      <c r="Q40" s="93" t="n">
        <f aca="false">AVERAGE(Q33:Q37)</f>
        <v>1.69097455975404</v>
      </c>
      <c r="R40" s="93" t="n">
        <f aca="false">AVERAGE(R33:R37)</f>
        <v>4.67056994780453</v>
      </c>
      <c r="S40" s="93" t="n">
        <f aca="false">AVERAGE(S33:S37)</f>
        <v>0.539829676914868</v>
      </c>
      <c r="T40" s="94" t="n">
        <f aca="false">AVERAGE(T33:T37)</f>
        <v>100</v>
      </c>
      <c r="U40" s="94" t="n">
        <f aca="false">AVERAGE(U33:U37)</f>
        <v>7.2347904809824</v>
      </c>
      <c r="V40" s="94" t="n">
        <f aca="false">AVERAGE(V33:V37)</f>
        <v>64.0289565071301</v>
      </c>
      <c r="W40" s="94" t="n">
        <f aca="false">AVERAGE(W33:W37)</f>
        <v>7.10210148715398</v>
      </c>
    </row>
    <row r="41" s="86" customFormat="true" ht="12.75" hidden="false" customHeight="false" outlineLevel="0" collapsed="false">
      <c r="B41" s="86" t="s">
        <v>120</v>
      </c>
      <c r="C41" s="93" t="n">
        <f aca="false">STDEV(C33:C37)</f>
        <v>0.21872160015832</v>
      </c>
      <c r="D41" s="93" t="n">
        <f aca="false">STDEV(D33:D37)</f>
        <v>1.20537541555741</v>
      </c>
      <c r="E41" s="93" t="n">
        <f aca="false">STDEV(E33:E37)</f>
        <v>0.479937945500643</v>
      </c>
      <c r="F41" s="93" t="n">
        <f aca="false">STDEV(F33:F37)</f>
        <v>0.423607402786674</v>
      </c>
      <c r="G41" s="93" t="n">
        <f aca="false">STDEV(G33:G37)</f>
        <v>0.00133818540332054</v>
      </c>
      <c r="H41" s="93" t="n">
        <f aca="false">STDEV(H33:H37)</f>
        <v>3.03637269006188</v>
      </c>
      <c r="I41" s="93" t="n">
        <f aca="false">STDEV(I33:I37)</f>
        <v>0.155634237426512</v>
      </c>
      <c r="J41" s="93" t="n">
        <f aca="false">STDEV(J33:J37)</f>
        <v>4.62520220760528</v>
      </c>
      <c r="K41" s="93" t="n">
        <f aca="false">STDEV(K33:K37)</f>
        <v>1.85748027015876</v>
      </c>
      <c r="L41" s="93" t="n">
        <f aca="false">STDEV(L33:L37)</f>
        <v>3.74440205396348</v>
      </c>
      <c r="M41" s="93" t="n">
        <f aca="false">STDEV(M33:M37)</f>
        <v>0.125296479433123</v>
      </c>
      <c r="N41" s="93" t="n">
        <f aca="false">STDEV(N33:N37)</f>
        <v>0.122621321643878</v>
      </c>
      <c r="O41" s="93" t="n">
        <f aca="false">STDEV(O33:O37)</f>
        <v>0.058401871738011</v>
      </c>
      <c r="P41" s="93" t="n">
        <f aca="false">STDEV(P33:P37)</f>
        <v>2.9233886490128</v>
      </c>
      <c r="Q41" s="93" t="n">
        <f aca="false">STDEV(Q33:Q37)</f>
        <v>0.483139948281236</v>
      </c>
      <c r="R41" s="93" t="n">
        <f aca="false">STDEV(R33:R37)</f>
        <v>2.00767676901969</v>
      </c>
      <c r="S41" s="93" t="n">
        <f aca="false">STDEV(S33:S37)</f>
        <v>0.194592620102863</v>
      </c>
      <c r="T41" s="94" t="n">
        <f aca="false">STDEV(T33:T37)</f>
        <v>0</v>
      </c>
      <c r="U41" s="94" t="n">
        <f aca="false">STDEV(U33:U37)</f>
        <v>1.57487658635934</v>
      </c>
      <c r="V41" s="94" t="n">
        <f aca="false">STDEV(V33:V37)</f>
        <v>1.16324309446045</v>
      </c>
      <c r="W41" s="94" t="n">
        <f aca="false">STDEV(W33:W37)</f>
        <v>1.95263937401601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1" sqref="H2:AA59 E9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A1" s="70" t="n">
        <v>1</v>
      </c>
      <c r="B1" s="70" t="n">
        <v>0.0028899962627326</v>
      </c>
      <c r="C1" s="70" t="n">
        <v>2</v>
      </c>
      <c r="D1" s="70" t="n">
        <v>0.759166217654075</v>
      </c>
    </row>
    <row r="2" customFormat="false" ht="15" hidden="false" customHeight="false" outlineLevel="0" collapsed="false">
      <c r="A2" s="70" t="n">
        <v>1.02826287051065</v>
      </c>
      <c r="B2" s="70" t="n">
        <v>0.00637649467610116</v>
      </c>
      <c r="C2" s="70" t="n">
        <v>2</v>
      </c>
      <c r="D2" s="70" t="n">
        <v>0.811647880321595</v>
      </c>
    </row>
    <row r="3" customFormat="false" ht="15" hidden="false" customHeight="false" outlineLevel="0" collapsed="false">
      <c r="A3" s="70" t="n">
        <v>0.971737129489346</v>
      </c>
      <c r="B3" s="70" t="n">
        <v>0.0104097354544412</v>
      </c>
      <c r="C3" s="70" t="n">
        <v>2</v>
      </c>
      <c r="D3" s="70" t="n">
        <v>0.831595736823736</v>
      </c>
    </row>
    <row r="4" customFormat="false" ht="15" hidden="false" customHeight="false" outlineLevel="0" collapsed="false">
      <c r="A4" s="70" t="n">
        <v>1.05652574102131</v>
      </c>
      <c r="B4" s="70" t="n">
        <v>0.0124847864782517</v>
      </c>
      <c r="C4" s="70" t="n">
        <v>2</v>
      </c>
      <c r="D4" s="70" t="n">
        <v>0.84113583472957</v>
      </c>
    </row>
    <row r="5" customFormat="false" ht="15" hidden="false" customHeight="false" outlineLevel="0" collapsed="false">
      <c r="A5" s="70" t="n">
        <v>0.943474258978691</v>
      </c>
      <c r="B5" s="70" t="n">
        <v>0.0183065759955132</v>
      </c>
      <c r="C5" s="70" t="n">
        <v>2</v>
      </c>
      <c r="D5" s="70" t="n">
        <v>0.849740719206088</v>
      </c>
    </row>
    <row r="6" customFormat="false" ht="15" hidden="false" customHeight="false" outlineLevel="0" collapsed="false">
      <c r="A6" s="70" t="n">
        <v>0.985868564744673</v>
      </c>
      <c r="B6" s="70" t="n">
        <v>0.0243239351942674</v>
      </c>
      <c r="C6" s="70" t="n">
        <v>2</v>
      </c>
      <c r="D6" s="70" t="n">
        <v>0.851205743414854</v>
      </c>
    </row>
    <row r="7" customFormat="false" ht="15" hidden="false" customHeight="false" outlineLevel="0" collapsed="false">
      <c r="A7" s="70" t="n">
        <v>1.01413143525533</v>
      </c>
      <c r="B7" s="70" t="n">
        <v>0.0249178007270561</v>
      </c>
      <c r="C7" s="70" t="n">
        <v>2</v>
      </c>
      <c r="D7" s="70" t="n">
        <v>0.856809589445493</v>
      </c>
    </row>
    <row r="8" customFormat="false" ht="15" hidden="false" customHeight="false" outlineLevel="0" collapsed="false">
      <c r="A8" s="70" t="n">
        <v>0.957605694234018</v>
      </c>
      <c r="B8" s="70" t="n">
        <v>0.02589048101392</v>
      </c>
      <c r="C8" s="70" t="n">
        <v>2</v>
      </c>
      <c r="D8" s="70" t="n">
        <v>0.858375710693799</v>
      </c>
    </row>
    <row r="9" customFormat="false" ht="15" hidden="false" customHeight="false" outlineLevel="0" collapsed="false">
      <c r="A9" s="70" t="n">
        <v>1.04239430576598</v>
      </c>
      <c r="B9" s="70" t="n">
        <v>0.0275090371378905</v>
      </c>
      <c r="C9" s="70" t="n">
        <v>2</v>
      </c>
      <c r="D9" s="70" t="n">
        <v>0.870249071707993</v>
      </c>
    </row>
    <row r="10" customFormat="false" ht="15" hidden="false" customHeight="false" outlineLevel="0" collapsed="false">
      <c r="A10" s="70" t="n">
        <v>0.929342823723364</v>
      </c>
      <c r="B10" s="70" t="n">
        <v>0.031172477681929</v>
      </c>
      <c r="C10" s="70" t="n">
        <v>2</v>
      </c>
      <c r="D10" s="70" t="n">
        <v>0.885945176861572</v>
      </c>
    </row>
    <row r="11" customFormat="false" ht="15" hidden="false" customHeight="false" outlineLevel="0" collapsed="false">
      <c r="A11" s="70" t="n">
        <v>1.07065717627664</v>
      </c>
      <c r="B11" s="70" t="n">
        <v>0.0364966431077425</v>
      </c>
      <c r="C11" s="70" t="n">
        <v>2</v>
      </c>
      <c r="D11" s="70" t="n">
        <v>0.890219218170956</v>
      </c>
    </row>
    <row r="12" customFormat="false" ht="15" hidden="false" customHeight="false" outlineLevel="0" collapsed="false">
      <c r="A12" s="70" t="n">
        <v>1</v>
      </c>
      <c r="B12" s="70" t="n">
        <v>0.0405559597881774</v>
      </c>
      <c r="C12" s="70" t="n">
        <v>2</v>
      </c>
      <c r="D12" s="70" t="n">
        <v>0.90541241692612</v>
      </c>
    </row>
    <row r="13" customFormat="false" ht="15" hidden="false" customHeight="false" outlineLevel="0" collapsed="false">
      <c r="A13" s="70" t="n">
        <v>1.02826287051065</v>
      </c>
      <c r="B13" s="70" t="n">
        <v>0.042895039204844</v>
      </c>
      <c r="C13" s="70" t="n">
        <v>2</v>
      </c>
      <c r="D13" s="70" t="n">
        <v>0.925382490228639</v>
      </c>
    </row>
    <row r="14" customFormat="false" ht="15" hidden="false" customHeight="false" outlineLevel="0" collapsed="false">
      <c r="A14" s="70" t="n">
        <v>0.971737129489346</v>
      </c>
      <c r="B14" s="70" t="n">
        <v>0.0527863507198312</v>
      </c>
      <c r="C14" s="70" t="n">
        <v>2</v>
      </c>
      <c r="D14" s="70" t="n">
        <v>0.951114294406813</v>
      </c>
    </row>
    <row r="15" customFormat="false" ht="15" hidden="false" customHeight="false" outlineLevel="0" collapsed="false">
      <c r="A15" s="70" t="n">
        <v>1.05652574102131</v>
      </c>
      <c r="B15" s="70" t="n">
        <v>0.0542022453619428</v>
      </c>
      <c r="C15" s="70" t="n">
        <v>2</v>
      </c>
      <c r="D15" s="70" t="n">
        <v>0.956149891277983</v>
      </c>
    </row>
    <row r="16" customFormat="false" ht="15" hidden="false" customHeight="false" outlineLevel="0" collapsed="false">
      <c r="A16" s="70" t="n">
        <v>0.943474258978691</v>
      </c>
      <c r="B16" s="70" t="n">
        <v>0.0546190147588965</v>
      </c>
      <c r="C16" s="70" t="n">
        <v>1.98586856474467</v>
      </c>
      <c r="D16" s="70" t="n">
        <v>0.957289378335342</v>
      </c>
    </row>
    <row r="17" customFormat="false" ht="15" hidden="false" customHeight="false" outlineLevel="0" collapsed="false">
      <c r="A17" s="70" t="n">
        <v>0.985868564744673</v>
      </c>
      <c r="B17" s="70" t="n">
        <v>0.06267942183276</v>
      </c>
      <c r="C17" s="70" t="n">
        <v>2.01413143525533</v>
      </c>
      <c r="D17" s="70" t="n">
        <v>0.958388549091717</v>
      </c>
    </row>
    <row r="18" customFormat="false" ht="15" hidden="false" customHeight="false" outlineLevel="0" collapsed="false">
      <c r="A18" s="70" t="n">
        <v>1.01413143525533</v>
      </c>
      <c r="B18" s="70" t="n">
        <v>0.0737511903139799</v>
      </c>
      <c r="C18" s="70" t="n">
        <v>1.98586856474467</v>
      </c>
      <c r="D18" s="70" t="n">
        <v>0.962167055162363</v>
      </c>
    </row>
    <row r="19" customFormat="false" ht="15" hidden="false" customHeight="false" outlineLevel="0" collapsed="false">
      <c r="A19" s="70" t="n">
        <v>1</v>
      </c>
      <c r="B19" s="70" t="n">
        <v>0.0755820635244195</v>
      </c>
      <c r="C19" s="70" t="n">
        <v>2.01413143525533</v>
      </c>
      <c r="D19" s="70" t="n">
        <v>0.964328390155814</v>
      </c>
    </row>
    <row r="20" customFormat="false" ht="15" hidden="false" customHeight="false" outlineLevel="0" collapsed="false">
      <c r="A20" s="70" t="n">
        <v>1.02826287051065</v>
      </c>
      <c r="B20" s="70" t="n">
        <v>0.0766644978274409</v>
      </c>
    </row>
    <row r="21" customFormat="false" ht="15" hidden="false" customHeight="false" outlineLevel="0" collapsed="false">
      <c r="A21" s="70" t="n">
        <v>0.971737129489346</v>
      </c>
      <c r="B21" s="70" t="n">
        <v>0.0813577956885573</v>
      </c>
    </row>
    <row r="22" customFormat="false" ht="15" hidden="false" customHeight="false" outlineLevel="0" collapsed="false">
      <c r="A22" s="70" t="n">
        <v>1</v>
      </c>
      <c r="B22" s="70" t="n">
        <v>0.0984950821631867</v>
      </c>
    </row>
    <row r="23" customFormat="false" ht="15" hidden="false" customHeight="false" outlineLevel="0" collapsed="false">
      <c r="A23" s="70" t="n">
        <v>0.985868564744673</v>
      </c>
      <c r="B23" s="70" t="n">
        <v>0.120443767267076</v>
      </c>
    </row>
    <row r="24" customFormat="false" ht="15" hidden="false" customHeight="false" outlineLevel="0" collapsed="false">
      <c r="A24" s="70" t="n">
        <v>1.01413143525533</v>
      </c>
      <c r="B24" s="70" t="n">
        <v>0.12725497577094</v>
      </c>
    </row>
    <row r="25" customFormat="false" ht="15" hidden="false" customHeight="false" outlineLevel="0" collapsed="false">
      <c r="A25" s="70" t="n">
        <v>1</v>
      </c>
      <c r="B25" s="70" t="n">
        <v>0.156940772036789</v>
      </c>
    </row>
    <row r="26" customFormat="false" ht="15" hidden="false" customHeight="false" outlineLevel="0" collapsed="false">
      <c r="A26" s="70" t="n">
        <v>1</v>
      </c>
      <c r="B26" s="70" t="n">
        <v>0.167421757579174</v>
      </c>
    </row>
    <row r="27" customFormat="false" ht="15" hidden="false" customHeight="false" outlineLevel="0" collapsed="false">
      <c r="A27" s="70" t="n">
        <v>1</v>
      </c>
      <c r="B27" s="70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1" sqref="H2:AA59 R1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A1" s="70" t="n">
        <v>0.8</v>
      </c>
      <c r="B1" s="70" t="n">
        <v>0.0028899962627326</v>
      </c>
      <c r="C1" s="70" t="n">
        <v>1.8</v>
      </c>
      <c r="D1" s="70" t="n">
        <v>0.759166217654075</v>
      </c>
    </row>
    <row r="2" customFormat="false" ht="15" hidden="false" customHeight="false" outlineLevel="0" collapsed="false">
      <c r="A2" s="70" t="n">
        <v>1.2</v>
      </c>
      <c r="B2" s="70" t="n">
        <v>0.0028899962627326</v>
      </c>
      <c r="C2" s="70" t="n">
        <v>2.2</v>
      </c>
      <c r="D2" s="70" t="n">
        <v>0.759166217654075</v>
      </c>
    </row>
    <row r="3" customFormat="false" ht="15" hidden="false" customHeight="false" outlineLevel="0" collapsed="false">
      <c r="A3" s="70" t="n">
        <v>0.8</v>
      </c>
      <c r="B3" s="70" t="n">
        <v>0.00637649467610116</v>
      </c>
      <c r="C3" s="70" t="n">
        <v>1.8</v>
      </c>
      <c r="D3" s="70" t="n">
        <v>0.811647880321595</v>
      </c>
    </row>
    <row r="4" customFormat="false" ht="15" hidden="false" customHeight="false" outlineLevel="0" collapsed="false">
      <c r="A4" s="70" t="n">
        <v>1.2</v>
      </c>
      <c r="B4" s="70" t="n">
        <v>0.00637649467610116</v>
      </c>
      <c r="C4" s="70" t="n">
        <v>2.2</v>
      </c>
      <c r="D4" s="70" t="n">
        <v>0.811647880321595</v>
      </c>
    </row>
    <row r="5" customFormat="false" ht="15" hidden="false" customHeight="false" outlineLevel="0" collapsed="false">
      <c r="A5" s="70" t="n">
        <v>0.8</v>
      </c>
      <c r="B5" s="70" t="n">
        <v>0.0104097354544412</v>
      </c>
      <c r="C5" s="70" t="n">
        <v>1.8</v>
      </c>
      <c r="D5" s="70" t="n">
        <v>0.831595736823736</v>
      </c>
    </row>
    <row r="6" customFormat="false" ht="15" hidden="false" customHeight="false" outlineLevel="0" collapsed="false">
      <c r="A6" s="70" t="n">
        <v>1.2</v>
      </c>
      <c r="B6" s="70" t="n">
        <v>0.0104097354544412</v>
      </c>
      <c r="C6" s="70" t="n">
        <v>2.2</v>
      </c>
      <c r="D6" s="70" t="n">
        <v>0.831595736823736</v>
      </c>
    </row>
    <row r="7" customFormat="false" ht="15" hidden="false" customHeight="false" outlineLevel="0" collapsed="false">
      <c r="A7" s="70" t="n">
        <v>0.8</v>
      </c>
      <c r="B7" s="70" t="n">
        <v>0.0124847864782517</v>
      </c>
      <c r="C7" s="70" t="n">
        <v>1.8</v>
      </c>
      <c r="D7" s="70" t="n">
        <v>0.84113583472957</v>
      </c>
    </row>
    <row r="8" customFormat="false" ht="15" hidden="false" customHeight="false" outlineLevel="0" collapsed="false">
      <c r="A8" s="70" t="n">
        <v>1.2</v>
      </c>
      <c r="B8" s="70" t="n">
        <v>0.0124847864782517</v>
      </c>
      <c r="C8" s="70" t="n">
        <v>2.2</v>
      </c>
      <c r="D8" s="70" t="n">
        <v>0.84113583472957</v>
      </c>
    </row>
    <row r="9" customFormat="false" ht="15" hidden="false" customHeight="false" outlineLevel="0" collapsed="false">
      <c r="A9" s="70" t="n">
        <v>0.8</v>
      </c>
      <c r="B9" s="70" t="n">
        <v>0.0183065759955132</v>
      </c>
      <c r="C9" s="70" t="n">
        <v>1.8</v>
      </c>
      <c r="D9" s="70" t="n">
        <v>0.849740719206088</v>
      </c>
    </row>
    <row r="10" customFormat="false" ht="15" hidden="false" customHeight="false" outlineLevel="0" collapsed="false">
      <c r="A10" s="70" t="n">
        <v>1.2</v>
      </c>
      <c r="B10" s="70" t="n">
        <v>0.0183065759955132</v>
      </c>
      <c r="C10" s="70" t="n">
        <v>2.2</v>
      </c>
      <c r="D10" s="70" t="n">
        <v>0.849740719206088</v>
      </c>
    </row>
    <row r="11" customFormat="false" ht="15" hidden="false" customHeight="false" outlineLevel="0" collapsed="false">
      <c r="A11" s="70" t="n">
        <v>0.8</v>
      </c>
      <c r="B11" s="70" t="n">
        <v>0.0243239351942674</v>
      </c>
      <c r="C11" s="70" t="n">
        <v>1.8</v>
      </c>
      <c r="D11" s="70" t="n">
        <v>0.851205743414854</v>
      </c>
    </row>
    <row r="12" customFormat="false" ht="15" hidden="false" customHeight="false" outlineLevel="0" collapsed="false">
      <c r="A12" s="70" t="n">
        <v>1.2</v>
      </c>
      <c r="B12" s="70" t="n">
        <v>0.0243239351942674</v>
      </c>
      <c r="C12" s="70" t="n">
        <v>2.2</v>
      </c>
      <c r="D12" s="70" t="n">
        <v>0.851205743414854</v>
      </c>
    </row>
    <row r="13" customFormat="false" ht="15" hidden="false" customHeight="false" outlineLevel="0" collapsed="false">
      <c r="A13" s="70" t="n">
        <v>0.8</v>
      </c>
      <c r="B13" s="70" t="n">
        <v>0.0249178007270561</v>
      </c>
      <c r="C13" s="70" t="n">
        <v>1.8</v>
      </c>
      <c r="D13" s="70" t="n">
        <v>0.856809589445493</v>
      </c>
    </row>
    <row r="14" customFormat="false" ht="15" hidden="false" customHeight="false" outlineLevel="0" collapsed="false">
      <c r="A14" s="70" t="n">
        <v>1.2</v>
      </c>
      <c r="B14" s="70" t="n">
        <v>0.0249178007270561</v>
      </c>
      <c r="C14" s="70" t="n">
        <v>2.2</v>
      </c>
      <c r="D14" s="70" t="n">
        <v>0.856809589445493</v>
      </c>
    </row>
    <row r="15" customFormat="false" ht="15" hidden="false" customHeight="false" outlineLevel="0" collapsed="false">
      <c r="A15" s="70" t="n">
        <v>0.8</v>
      </c>
      <c r="B15" s="70" t="n">
        <v>0.02589048101392</v>
      </c>
      <c r="C15" s="70" t="n">
        <v>1.8</v>
      </c>
      <c r="D15" s="70" t="n">
        <v>0.858375710693799</v>
      </c>
    </row>
    <row r="16" customFormat="false" ht="15" hidden="false" customHeight="false" outlineLevel="0" collapsed="false">
      <c r="A16" s="70" t="n">
        <v>1.2</v>
      </c>
      <c r="B16" s="70" t="n">
        <v>0.02589048101392</v>
      </c>
      <c r="C16" s="70" t="n">
        <v>2.2</v>
      </c>
      <c r="D16" s="70" t="n">
        <v>0.858375710693799</v>
      </c>
    </row>
    <row r="17" customFormat="false" ht="15" hidden="false" customHeight="false" outlineLevel="0" collapsed="false">
      <c r="A17" s="70" t="n">
        <v>0.8</v>
      </c>
      <c r="B17" s="70" t="n">
        <v>0.0275090371378905</v>
      </c>
      <c r="C17" s="70" t="n">
        <v>1.8</v>
      </c>
      <c r="D17" s="70" t="n">
        <v>0.870249071707993</v>
      </c>
    </row>
    <row r="18" customFormat="false" ht="15" hidden="false" customHeight="false" outlineLevel="0" collapsed="false">
      <c r="A18" s="70" t="n">
        <v>1.2</v>
      </c>
      <c r="B18" s="70" t="n">
        <v>0.0275090371378905</v>
      </c>
      <c r="C18" s="70" t="n">
        <v>2.2</v>
      </c>
      <c r="D18" s="70" t="n">
        <v>0.870249071707993</v>
      </c>
    </row>
    <row r="19" customFormat="false" ht="15" hidden="false" customHeight="false" outlineLevel="0" collapsed="false">
      <c r="A19" s="70" t="n">
        <v>0.8</v>
      </c>
      <c r="B19" s="70" t="n">
        <v>0.031172477681929</v>
      </c>
      <c r="C19" s="70" t="n">
        <v>1.8</v>
      </c>
      <c r="D19" s="70" t="n">
        <v>0.885945176861572</v>
      </c>
    </row>
    <row r="20" customFormat="false" ht="15" hidden="false" customHeight="false" outlineLevel="0" collapsed="false">
      <c r="A20" s="70" t="n">
        <v>1.2</v>
      </c>
      <c r="B20" s="70" t="n">
        <v>0.031172477681929</v>
      </c>
      <c r="C20" s="70" t="n">
        <v>2.2</v>
      </c>
      <c r="D20" s="70" t="n">
        <v>0.885945176861572</v>
      </c>
    </row>
    <row r="21" customFormat="false" ht="15" hidden="false" customHeight="false" outlineLevel="0" collapsed="false">
      <c r="A21" s="70" t="n">
        <v>0.8</v>
      </c>
      <c r="B21" s="70" t="n">
        <v>0.0364966431077425</v>
      </c>
      <c r="C21" s="70" t="n">
        <v>1.8</v>
      </c>
      <c r="D21" s="70" t="n">
        <v>0.890219218170956</v>
      </c>
    </row>
    <row r="22" customFormat="false" ht="15" hidden="false" customHeight="false" outlineLevel="0" collapsed="false">
      <c r="A22" s="70" t="n">
        <v>1.2</v>
      </c>
      <c r="B22" s="70" t="n">
        <v>0.0364966431077425</v>
      </c>
      <c r="C22" s="70" t="n">
        <v>2.2</v>
      </c>
      <c r="D22" s="70" t="n">
        <v>0.890219218170956</v>
      </c>
    </row>
    <row r="23" customFormat="false" ht="15" hidden="false" customHeight="false" outlineLevel="0" collapsed="false">
      <c r="A23" s="70" t="n">
        <v>0.8</v>
      </c>
      <c r="B23" s="70" t="n">
        <v>0.0405559597881774</v>
      </c>
      <c r="C23" s="70" t="n">
        <v>1.8</v>
      </c>
      <c r="D23" s="70" t="n">
        <v>0.90541241692612</v>
      </c>
    </row>
    <row r="24" customFormat="false" ht="15" hidden="false" customHeight="false" outlineLevel="0" collapsed="false">
      <c r="A24" s="70" t="n">
        <v>1.2</v>
      </c>
      <c r="B24" s="70" t="n">
        <v>0.0405559597881774</v>
      </c>
      <c r="C24" s="70" t="n">
        <v>2.2</v>
      </c>
      <c r="D24" s="70" t="n">
        <v>0.90541241692612</v>
      </c>
    </row>
    <row r="25" customFormat="false" ht="15" hidden="false" customHeight="false" outlineLevel="0" collapsed="false">
      <c r="A25" s="70" t="n">
        <v>0.8</v>
      </c>
      <c r="B25" s="70" t="n">
        <v>0.042895039204844</v>
      </c>
      <c r="C25" s="70" t="n">
        <v>1.8</v>
      </c>
      <c r="D25" s="70" t="n">
        <v>0.925382490228639</v>
      </c>
    </row>
    <row r="26" customFormat="false" ht="15" hidden="false" customHeight="false" outlineLevel="0" collapsed="false">
      <c r="A26" s="70" t="n">
        <v>1.2</v>
      </c>
      <c r="B26" s="70" t="n">
        <v>0.042895039204844</v>
      </c>
      <c r="C26" s="70" t="n">
        <v>2.2</v>
      </c>
      <c r="D26" s="70" t="n">
        <v>0.925382490228639</v>
      </c>
    </row>
    <row r="27" customFormat="false" ht="15" hidden="false" customHeight="false" outlineLevel="0" collapsed="false">
      <c r="A27" s="70" t="n">
        <v>0.8</v>
      </c>
      <c r="B27" s="70" t="n">
        <v>0.0527863507198312</v>
      </c>
      <c r="C27" s="70" t="n">
        <v>1.8</v>
      </c>
      <c r="D27" s="70" t="n">
        <v>0.951114294406813</v>
      </c>
    </row>
    <row r="28" customFormat="false" ht="15" hidden="false" customHeight="false" outlineLevel="0" collapsed="false">
      <c r="A28" s="70" t="n">
        <v>1.2</v>
      </c>
      <c r="B28" s="70" t="n">
        <v>0.0527863507198312</v>
      </c>
      <c r="C28" s="70" t="n">
        <v>2.2</v>
      </c>
      <c r="D28" s="70" t="n">
        <v>0.951114294406813</v>
      </c>
    </row>
    <row r="29" customFormat="false" ht="15" hidden="false" customHeight="false" outlineLevel="0" collapsed="false">
      <c r="A29" s="70" t="n">
        <v>0.8</v>
      </c>
      <c r="B29" s="70" t="n">
        <v>0.0542022453619428</v>
      </c>
      <c r="C29" s="70" t="n">
        <v>1.8</v>
      </c>
      <c r="D29" s="70" t="n">
        <v>0.956149891277983</v>
      </c>
    </row>
    <row r="30" customFormat="false" ht="15" hidden="false" customHeight="false" outlineLevel="0" collapsed="false">
      <c r="A30" s="70" t="n">
        <v>1.2</v>
      </c>
      <c r="B30" s="70" t="n">
        <v>0.0542022453619428</v>
      </c>
      <c r="C30" s="70" t="n">
        <v>2.2</v>
      </c>
      <c r="D30" s="70" t="n">
        <v>0.956149891277983</v>
      </c>
    </row>
    <row r="31" customFormat="false" ht="15" hidden="false" customHeight="false" outlineLevel="0" collapsed="false">
      <c r="A31" s="70" t="n">
        <v>0.8</v>
      </c>
      <c r="B31" s="70" t="n">
        <v>0.0546190147588965</v>
      </c>
      <c r="C31" s="70" t="n">
        <v>1.8</v>
      </c>
      <c r="D31" s="70" t="n">
        <v>0.957289378335342</v>
      </c>
    </row>
    <row r="32" customFormat="false" ht="15" hidden="false" customHeight="false" outlineLevel="0" collapsed="false">
      <c r="A32" s="70" t="n">
        <v>1.2</v>
      </c>
      <c r="B32" s="70" t="n">
        <v>0.0546190147588965</v>
      </c>
      <c r="C32" s="70" t="n">
        <v>2.2</v>
      </c>
      <c r="D32" s="70" t="n">
        <v>0.957289378335342</v>
      </c>
    </row>
    <row r="33" customFormat="false" ht="15" hidden="false" customHeight="false" outlineLevel="0" collapsed="false">
      <c r="A33" s="70" t="n">
        <v>0.8</v>
      </c>
      <c r="B33" s="70" t="n">
        <v>0.06267942183276</v>
      </c>
      <c r="C33" s="70" t="n">
        <v>1.8</v>
      </c>
      <c r="D33" s="70" t="n">
        <v>0.958388549091717</v>
      </c>
    </row>
    <row r="34" customFormat="false" ht="15" hidden="false" customHeight="false" outlineLevel="0" collapsed="false">
      <c r="A34" s="70" t="n">
        <v>1.2</v>
      </c>
      <c r="B34" s="70" t="n">
        <v>0.06267942183276</v>
      </c>
      <c r="C34" s="70" t="n">
        <v>2.2</v>
      </c>
      <c r="D34" s="70" t="n">
        <v>0.958388549091717</v>
      </c>
    </row>
    <row r="35" customFormat="false" ht="15" hidden="false" customHeight="false" outlineLevel="0" collapsed="false">
      <c r="A35" s="70" t="n">
        <v>0.8</v>
      </c>
      <c r="B35" s="70" t="n">
        <v>0.0737511903139799</v>
      </c>
      <c r="C35" s="70" t="n">
        <v>1.8</v>
      </c>
      <c r="D35" s="70" t="n">
        <v>0.962167055162363</v>
      </c>
    </row>
    <row r="36" customFormat="false" ht="15" hidden="false" customHeight="false" outlineLevel="0" collapsed="false">
      <c r="A36" s="70" t="n">
        <v>1.2</v>
      </c>
      <c r="B36" s="70" t="n">
        <v>0.0737511903139799</v>
      </c>
      <c r="C36" s="70" t="n">
        <v>2.2</v>
      </c>
      <c r="D36" s="70" t="n">
        <v>0.962167055162363</v>
      </c>
    </row>
    <row r="37" customFormat="false" ht="15" hidden="false" customHeight="false" outlineLevel="0" collapsed="false">
      <c r="A37" s="70" t="n">
        <v>0.8</v>
      </c>
      <c r="B37" s="70" t="n">
        <v>0.0755820635244195</v>
      </c>
      <c r="C37" s="70" t="n">
        <v>1.8</v>
      </c>
      <c r="D37" s="70" t="n">
        <v>0.964328390155814</v>
      </c>
    </row>
    <row r="38" customFormat="false" ht="15" hidden="false" customHeight="false" outlineLevel="0" collapsed="false">
      <c r="A38" s="70" t="n">
        <v>1.2</v>
      </c>
      <c r="B38" s="70" t="n">
        <v>0.0755820635244195</v>
      </c>
      <c r="C38" s="70" t="n">
        <v>2.2</v>
      </c>
      <c r="D38" s="70" t="n">
        <v>0.964328390155814</v>
      </c>
    </row>
    <row r="39" customFormat="false" ht="15" hidden="false" customHeight="false" outlineLevel="0" collapsed="false">
      <c r="A39" s="70" t="n">
        <v>0.8</v>
      </c>
      <c r="B39" s="70" t="n">
        <v>0.0766644978274409</v>
      </c>
    </row>
    <row r="40" customFormat="false" ht="15" hidden="false" customHeight="false" outlineLevel="0" collapsed="false">
      <c r="A40" s="70" t="n">
        <v>1.2</v>
      </c>
      <c r="B40" s="70" t="n">
        <v>0.0766644978274409</v>
      </c>
    </row>
    <row r="41" customFormat="false" ht="15" hidden="false" customHeight="false" outlineLevel="0" collapsed="false">
      <c r="A41" s="70" t="n">
        <v>0.8</v>
      </c>
      <c r="B41" s="70" t="n">
        <v>0.0813577956885573</v>
      </c>
    </row>
    <row r="42" customFormat="false" ht="15" hidden="false" customHeight="false" outlineLevel="0" collapsed="false">
      <c r="A42" s="70" t="n">
        <v>1.2</v>
      </c>
      <c r="B42" s="70" t="n">
        <v>0.0813577956885573</v>
      </c>
    </row>
    <row r="43" customFormat="false" ht="15" hidden="false" customHeight="false" outlineLevel="0" collapsed="false">
      <c r="A43" s="70" t="n">
        <v>0.8</v>
      </c>
      <c r="B43" s="70" t="n">
        <v>0.0984950821631867</v>
      </c>
    </row>
    <row r="44" customFormat="false" ht="15" hidden="false" customHeight="false" outlineLevel="0" collapsed="false">
      <c r="A44" s="70" t="n">
        <v>1.2</v>
      </c>
      <c r="B44" s="70" t="n">
        <v>0.0984950821631867</v>
      </c>
    </row>
    <row r="45" customFormat="false" ht="15" hidden="false" customHeight="false" outlineLevel="0" collapsed="false">
      <c r="A45" s="70" t="n">
        <v>0.8</v>
      </c>
      <c r="B45" s="70" t="n">
        <v>0.120443767267076</v>
      </c>
    </row>
    <row r="46" customFormat="false" ht="15" hidden="false" customHeight="false" outlineLevel="0" collapsed="false">
      <c r="A46" s="70" t="n">
        <v>1.2</v>
      </c>
      <c r="B46" s="70" t="n">
        <v>0.120443767267076</v>
      </c>
    </row>
    <row r="47" customFormat="false" ht="15" hidden="false" customHeight="false" outlineLevel="0" collapsed="false">
      <c r="A47" s="70" t="n">
        <v>0.8</v>
      </c>
      <c r="B47" s="70" t="n">
        <v>0.12725497577094</v>
      </c>
    </row>
    <row r="48" customFormat="false" ht="15" hidden="false" customHeight="false" outlineLevel="0" collapsed="false">
      <c r="A48" s="70" t="n">
        <v>1.2</v>
      </c>
      <c r="B48" s="70" t="n">
        <v>0.12725497577094</v>
      </c>
    </row>
    <row r="49" customFormat="false" ht="15" hidden="false" customHeight="false" outlineLevel="0" collapsed="false">
      <c r="A49" s="70" t="n">
        <v>0.8</v>
      </c>
      <c r="B49" s="70" t="n">
        <v>0.156940772036789</v>
      </c>
    </row>
    <row r="50" customFormat="false" ht="15" hidden="false" customHeight="false" outlineLevel="0" collapsed="false">
      <c r="A50" s="70" t="n">
        <v>1.2</v>
      </c>
      <c r="B50" s="70" t="n">
        <v>0.156940772036789</v>
      </c>
    </row>
    <row r="51" customFormat="false" ht="15" hidden="false" customHeight="false" outlineLevel="0" collapsed="false">
      <c r="A51" s="70" t="n">
        <v>0.8</v>
      </c>
      <c r="B51" s="70" t="n">
        <v>0.167421757579174</v>
      </c>
    </row>
    <row r="52" customFormat="false" ht="15" hidden="false" customHeight="false" outlineLevel="0" collapsed="false">
      <c r="A52" s="70" t="n">
        <v>1.2</v>
      </c>
      <c r="B52" s="70" t="n">
        <v>0.167421757579174</v>
      </c>
    </row>
    <row r="53" customFormat="false" ht="15" hidden="false" customHeight="false" outlineLevel="0" collapsed="false">
      <c r="A53" s="70" t="n">
        <v>0.8</v>
      </c>
      <c r="B53" s="70" t="n">
        <v>0.284280441665633</v>
      </c>
    </row>
    <row r="54" customFormat="false" ht="15" hidden="false" customHeight="false" outlineLevel="0" collapsed="false">
      <c r="A54" s="70" t="n">
        <v>1.2</v>
      </c>
      <c r="B54" s="70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AA59"/>
    </sheetView>
  </sheetViews>
  <sheetFormatPr defaultRowHeight="15"/>
  <cols>
    <col collapsed="false" hidden="false" max="1" min="1" style="1" width="11.4251012145749"/>
    <col collapsed="false" hidden="false" max="2" min="2" style="2" width="11.4251012145749"/>
    <col collapsed="false" hidden="false" max="7" min="3" style="2" width="7.71255060728745"/>
    <col collapsed="false" hidden="false" max="24" min="8" style="95" width="8.57085020242915"/>
    <col collapsed="false" hidden="false" max="25" min="25" style="95" width="11.4251012145749"/>
    <col collapsed="false" hidden="false" max="34" min="26" style="95" width="8.1417004048583"/>
    <col collapsed="false" hidden="false" max="1025" min="35" style="95" width="11.4251012145749"/>
  </cols>
  <sheetData>
    <row r="1" s="1" customFormat="true" ht="12.75" hidden="false" customHeight="false" outlineLevel="0" collapsed="false">
      <c r="B1" s="2"/>
      <c r="C1" s="2"/>
      <c r="D1" s="2"/>
      <c r="E1" s="2"/>
      <c r="F1" s="2"/>
      <c r="G1" s="2"/>
      <c r="J1" s="1" t="s">
        <v>122</v>
      </c>
    </row>
    <row r="2" customFormat="false" ht="13.8" hidden="false" customHeight="false" outlineLevel="0" collapsed="false">
      <c r="A2" s="1" t="s">
        <v>1</v>
      </c>
      <c r="B2" s="2" t="s">
        <v>2</v>
      </c>
      <c r="C2" s="1" t="str">
        <f aca="false"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6" t="s">
        <v>29</v>
      </c>
      <c r="AA2" s="96" t="s">
        <v>30</v>
      </c>
      <c r="AB2" s="96" t="s">
        <v>123</v>
      </c>
      <c r="AC2" s="96" t="s">
        <v>34</v>
      </c>
      <c r="AD2" s="96" t="s">
        <v>124</v>
      </c>
      <c r="AE2" s="96" t="s">
        <v>125</v>
      </c>
      <c r="AF2" s="96" t="s">
        <v>38</v>
      </c>
      <c r="AG2" s="96" t="s">
        <v>39</v>
      </c>
      <c r="AH2" s="96" t="s">
        <v>41</v>
      </c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7" t="s">
        <v>45</v>
      </c>
      <c r="B3" s="97" t="n">
        <v>38642</v>
      </c>
      <c r="C3" s="9" t="n">
        <f aca="false">dw!C3</f>
        <v>49.013698630137</v>
      </c>
      <c r="D3" s="10" t="s">
        <v>46</v>
      </c>
      <c r="E3" s="11" t="n">
        <v>2.261</v>
      </c>
      <c r="F3" s="11" t="n">
        <v>29</v>
      </c>
      <c r="G3" s="11" t="n">
        <v>7.79655172413793</v>
      </c>
      <c r="H3" s="98" t="n">
        <f aca="false">(dw!K3*100)/dw!$AB3</f>
        <v>67.1429502465236</v>
      </c>
      <c r="I3" s="98" t="n">
        <f aca="false">(dw!L3*100)/dw!$AB3</f>
        <v>1.71283036343172</v>
      </c>
      <c r="J3" s="98" t="n">
        <f aca="false">(dw!M3*100)/dw!$AB3</f>
        <v>6.37045194500259</v>
      </c>
      <c r="K3" s="98" t="n">
        <f aca="false">(dw!N3*100)/dw!$AB3</f>
        <v>4.07826620450856</v>
      </c>
      <c r="L3" s="98" t="n">
        <f aca="false">(dw!O3*100)/dw!$AB3</f>
        <v>0</v>
      </c>
      <c r="M3" s="98" t="n">
        <f aca="false">(dw!P3*100)/dw!$AB3</f>
        <v>3.78203312648573</v>
      </c>
      <c r="N3" s="98" t="n">
        <f aca="false">(dw!Q3*100)/dw!$AB3</f>
        <v>0</v>
      </c>
      <c r="O3" s="98" t="n">
        <f aca="false">(dw!R3*100)/dw!$AB3</f>
        <v>0</v>
      </c>
      <c r="P3" s="98" t="n">
        <f aca="false">(dw!S3*100)/dw!$AB3</f>
        <v>0.294087273942518</v>
      </c>
      <c r="Q3" s="98" t="n">
        <f aca="false">(dw!T3*100)/dw!$AB3</f>
        <v>0</v>
      </c>
      <c r="R3" s="98" t="n">
        <f aca="false">(dw!U3*100)/dw!$AB3</f>
        <v>0.0029530402712445</v>
      </c>
      <c r="S3" s="98" t="n">
        <f aca="false">(dw!V3*100)/dw!$AB3</f>
        <v>0</v>
      </c>
      <c r="T3" s="98" t="n">
        <f aca="false">(dw!W3*100)/dw!$AB3</f>
        <v>0</v>
      </c>
      <c r="U3" s="98" t="n">
        <f aca="false">(dw!X3*100)/dw!$AB3</f>
        <v>11.9681281845528</v>
      </c>
      <c r="V3" s="98" t="n">
        <f aca="false">(dw!Y3*100)/dw!$AB3</f>
        <v>2.05920442839705</v>
      </c>
      <c r="W3" s="98" t="n">
        <f aca="false">(dw!Z3*100)/dw!$AB3</f>
        <v>2.58909518688419</v>
      </c>
      <c r="X3" s="98" t="n">
        <f aca="false">(dw!AA3*100)/dw!$AB3</f>
        <v>0</v>
      </c>
      <c r="Y3" s="98" t="n">
        <f aca="false">SUM(H3:X3)</f>
        <v>100</v>
      </c>
      <c r="Z3" s="14" t="n">
        <f aca="false">SUM(H3:L3)</f>
        <v>79.3044987594664</v>
      </c>
      <c r="AA3" s="14" t="n">
        <f aca="false">SUM(M3:R3)</f>
        <v>4.07907344069949</v>
      </c>
      <c r="AB3" s="13" t="n">
        <f aca="false">(I3)/(H3+I3)</f>
        <v>0.0248756218905472</v>
      </c>
      <c r="AC3" s="13" t="n">
        <f aca="false">U3/(Z3+U3)</f>
        <v>0.131125054523667</v>
      </c>
      <c r="AD3" s="13" t="n">
        <f aca="false">U3/(U3+AA3)</f>
        <v>0.745807802758548</v>
      </c>
      <c r="AE3" s="13" t="n">
        <f aca="false">Z3/(Z3+AA3)</f>
        <v>0.951080610567901</v>
      </c>
      <c r="AF3" s="13" t="n">
        <f aca="false">(H3+I3)/(H3+I3+V3)</f>
        <v>0.970962351225437</v>
      </c>
      <c r="AG3" s="13" t="n">
        <f aca="false">(H3)/V3</f>
        <v>32.6062576986539</v>
      </c>
      <c r="AH3" s="13" t="n">
        <f aca="false">(H3+I3)/(V3+U3)</f>
        <v>4.90868666979411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7" t="s">
        <v>48</v>
      </c>
      <c r="B4" s="97" t="n">
        <v>38706</v>
      </c>
      <c r="C4" s="9" t="n">
        <f aca="false">dw!C4</f>
        <v>56</v>
      </c>
      <c r="D4" s="10" t="s">
        <v>46</v>
      </c>
      <c r="E4" s="11" t="n">
        <v>1.62</v>
      </c>
      <c r="F4" s="11" t="n">
        <v>19</v>
      </c>
      <c r="G4" s="11" t="n">
        <v>8.52631578947369</v>
      </c>
      <c r="H4" s="98" t="n">
        <f aca="false">(dw!K4*100)/dw!$AB4</f>
        <v>64.4853915446726</v>
      </c>
      <c r="I4" s="98" t="n">
        <f aca="false">(dw!L4*100)/dw!$AB4</f>
        <v>1.28970783089345</v>
      </c>
      <c r="J4" s="98" t="n">
        <f aca="false">(dw!M4*100)/dw!$AB4</f>
        <v>10.7713329616146</v>
      </c>
      <c r="K4" s="98" t="n">
        <f aca="false">(dw!N4*100)/dw!$AB4</f>
        <v>2.5738008418889</v>
      </c>
      <c r="L4" s="98" t="n">
        <f aca="false">(dw!O4*100)/dw!$AB4</f>
        <v>0</v>
      </c>
      <c r="M4" s="98" t="n">
        <f aca="false">(dw!P4*100)/dw!$AB4</f>
        <v>2.43058900631263</v>
      </c>
      <c r="N4" s="98" t="n">
        <f aca="false">(dw!Q4*100)/dw!$AB4</f>
        <v>0.297113421532495</v>
      </c>
      <c r="O4" s="98" t="n">
        <f aca="false">(dw!R4*100)/dw!$AB4</f>
        <v>0.488864010588032</v>
      </c>
      <c r="P4" s="98" t="n">
        <f aca="false">(dw!S4*100)/dw!$AB4</f>
        <v>0.206595345595838</v>
      </c>
      <c r="Q4" s="98" t="n">
        <f aca="false">(dw!T4*100)/dw!$AB4</f>
        <v>0</v>
      </c>
      <c r="R4" s="98" t="n">
        <f aca="false">(dw!U4*100)/dw!$AB4</f>
        <v>0.00267108546166191</v>
      </c>
      <c r="S4" s="98" t="n">
        <f aca="false">(dw!V4*100)/dw!$AB4</f>
        <v>0.000170053577528165</v>
      </c>
      <c r="T4" s="98" t="n">
        <f aca="false">(dw!W4*100)/dw!$AB4</f>
        <v>0.0120918006501801</v>
      </c>
      <c r="U4" s="98" t="n">
        <f aca="false">(dw!X4*100)/dw!$AB4</f>
        <v>12.2154828941752</v>
      </c>
      <c r="V4" s="98" t="n">
        <f aca="false">(dw!Y4*100)/dw!$AB4</f>
        <v>2.82014617390312</v>
      </c>
      <c r="W4" s="98" t="n">
        <f aca="false">(dw!Z4*100)/dw!$AB4</f>
        <v>2.40604302913385</v>
      </c>
      <c r="X4" s="98" t="n">
        <f aca="false">(dw!AA4*100)/dw!$AB4</f>
        <v>0</v>
      </c>
      <c r="Y4" s="98" t="n">
        <f aca="false">SUM(H4:X4)</f>
        <v>100</v>
      </c>
      <c r="Z4" s="14" t="n">
        <f aca="false">SUM(H4:L4)</f>
        <v>79.1202331790695</v>
      </c>
      <c r="AA4" s="14" t="n">
        <f aca="false">SUM(M4:R4)</f>
        <v>3.42583286949065</v>
      </c>
      <c r="AB4" s="13" t="n">
        <f aca="false">(I4)/(H4+I4)</f>
        <v>0.0196078431372549</v>
      </c>
      <c r="AC4" s="13" t="n">
        <f aca="false">U4/(Z4+U4)</f>
        <v>0.133742673943447</v>
      </c>
      <c r="AD4" s="13" t="n">
        <f aca="false">U4/(U4+AA4)</f>
        <v>0.78097540377973</v>
      </c>
      <c r="AE4" s="13" t="n">
        <f aca="false">Z4/(Z4+AA4)</f>
        <v>0.958497926873035</v>
      </c>
      <c r="AF4" s="13" t="n">
        <f aca="false">(H4+I4)/(H4+I4+V4)</f>
        <v>0.958887148062335</v>
      </c>
      <c r="AG4" s="13" t="n">
        <f aca="false">(H4)/V4</f>
        <v>22.8659748708784</v>
      </c>
      <c r="AH4" s="13" t="n">
        <f aca="false">(H4+I4)/(V4+U4)</f>
        <v>4.37461572626922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7" t="s">
        <v>49</v>
      </c>
      <c r="B5" s="97" t="n">
        <v>38770</v>
      </c>
      <c r="C5" s="9" t="n">
        <f aca="false">dw!C5</f>
        <v>36.958904109589</v>
      </c>
      <c r="D5" s="10" t="s">
        <v>46</v>
      </c>
      <c r="E5" s="11" t="n">
        <v>1.2</v>
      </c>
      <c r="F5" s="11" t="n">
        <v>68</v>
      </c>
      <c r="G5" s="11" t="n">
        <v>6.20588235294118</v>
      </c>
      <c r="H5" s="98" t="n">
        <f aca="false">(dw!K5*100)/dw!$AB5</f>
        <v>47.4616656055617</v>
      </c>
      <c r="I5" s="98" t="n">
        <f aca="false">(dw!L5*100)/dw!$AB5</f>
        <v>11.7278242408259</v>
      </c>
      <c r="J5" s="98" t="n">
        <f aca="false">(dw!M5*100)/dw!$AB5</f>
        <v>9.23460909549812</v>
      </c>
      <c r="K5" s="98" t="n">
        <f aca="false">(dw!N5*100)/dw!$AB5</f>
        <v>4.42115846704631</v>
      </c>
      <c r="L5" s="98" t="n">
        <f aca="false">(dw!O5*100)/dw!$AB5</f>
        <v>0</v>
      </c>
      <c r="M5" s="98" t="n">
        <f aca="false">(dw!P5*100)/dw!$AB5</f>
        <v>2.42555594916054</v>
      </c>
      <c r="N5" s="98" t="n">
        <f aca="false">(dw!Q5*100)/dw!$AB5</f>
        <v>0.335822234222534</v>
      </c>
      <c r="O5" s="98" t="n">
        <f aca="false">(dw!R5*100)/dw!$AB5</f>
        <v>1.34697175822815</v>
      </c>
      <c r="P5" s="98" t="n">
        <f aca="false">(dw!S5*100)/dw!$AB5</f>
        <v>1.76547170933149</v>
      </c>
      <c r="Q5" s="98" t="n">
        <f aca="false">(dw!T5*100)/dw!$AB5</f>
        <v>0</v>
      </c>
      <c r="R5" s="98" t="n">
        <f aca="false">(dw!U5*100)/dw!$AB5</f>
        <v>0</v>
      </c>
      <c r="S5" s="98" t="n">
        <f aca="false">(dw!V5*100)/dw!$AB5</f>
        <v>0</v>
      </c>
      <c r="T5" s="98" t="n">
        <f aca="false">(dw!W5*100)/dw!$AB5</f>
        <v>0</v>
      </c>
      <c r="U5" s="98" t="n">
        <f aca="false">(dw!X5*100)/dw!$AB5</f>
        <v>13.9194927345401</v>
      </c>
      <c r="V5" s="98" t="n">
        <f aca="false">(dw!Y5*100)/dw!$AB5</f>
        <v>3.40284109895314</v>
      </c>
      <c r="W5" s="98" t="n">
        <f aca="false">(dw!Z5*100)/dw!$AB5</f>
        <v>3.95858710663199</v>
      </c>
      <c r="X5" s="98" t="n">
        <f aca="false">(dw!AA5*100)/dw!$AB5</f>
        <v>0</v>
      </c>
      <c r="Y5" s="98" t="n">
        <f aca="false">SUM(H5:X5)</f>
        <v>100</v>
      </c>
      <c r="Z5" s="14" t="n">
        <f aca="false">SUM(H5:L5)</f>
        <v>72.845257408932</v>
      </c>
      <c r="AA5" s="14" t="n">
        <f aca="false">SUM(M5:R5)</f>
        <v>5.87382165094272</v>
      </c>
      <c r="AB5" s="13" t="n">
        <f aca="false">(I5)/(H5+I5)</f>
        <v>0.198140316317351</v>
      </c>
      <c r="AC5" s="13" t="n">
        <f aca="false">U5/(Z5+U5)</f>
        <v>0.160427970016893</v>
      </c>
      <c r="AD5" s="13" t="n">
        <f aca="false">U5/(U5+AA5)</f>
        <v>0.703242138403521</v>
      </c>
      <c r="AE5" s="13" t="n">
        <f aca="false">Z5/(Z5+AA5)</f>
        <v>0.925382490228639</v>
      </c>
      <c r="AF5" s="13" t="n">
        <f aca="false">(H5+I5)/(H5+I5+V5)</f>
        <v>0.945634855779301</v>
      </c>
      <c r="AG5" s="13" t="n">
        <f aca="false">(H5)/V5</f>
        <v>13.9476585081105</v>
      </c>
      <c r="AH5" s="13" t="n">
        <f aca="false">(H5+I5)/(V5+U5)</f>
        <v>3.41694660865748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7" t="s">
        <v>50</v>
      </c>
      <c r="B6" s="97" t="n">
        <v>38864</v>
      </c>
      <c r="C6" s="9" t="n">
        <f aca="false">dw!C6</f>
        <v>21.4794520547945</v>
      </c>
      <c r="D6" s="10" t="s">
        <v>46</v>
      </c>
      <c r="E6" s="11" t="n">
        <v>2.051</v>
      </c>
      <c r="F6" s="11" t="n">
        <v>39.2</v>
      </c>
      <c r="G6" s="11" t="n">
        <v>5.23214285714286</v>
      </c>
      <c r="H6" s="98" t="n">
        <f aca="false">(dw!K6*100)/dw!$AB6</f>
        <v>47.4344567602771</v>
      </c>
      <c r="I6" s="98" t="n">
        <f aca="false">(dw!L6*100)/dw!$AB6</f>
        <v>11.1845195525454</v>
      </c>
      <c r="J6" s="98" t="n">
        <f aca="false">(dw!M6*100)/dw!$AB6</f>
        <v>8.27077047465196</v>
      </c>
      <c r="K6" s="98" t="n">
        <f aca="false">(dw!N6*100)/dw!$AB6</f>
        <v>4.56989959994425</v>
      </c>
      <c r="L6" s="98" t="n">
        <f aca="false">(dw!O6*100)/dw!$AB6</f>
        <v>0</v>
      </c>
      <c r="M6" s="98" t="n">
        <f aca="false">(dw!P6*100)/dw!$AB6</f>
        <v>5.27342853911784</v>
      </c>
      <c r="N6" s="98" t="n">
        <f aca="false">(dw!Q6*100)/dw!$AB6</f>
        <v>0</v>
      </c>
      <c r="O6" s="98" t="n">
        <f aca="false">(dw!R6*100)/dw!$AB6</f>
        <v>2.0103962680382</v>
      </c>
      <c r="P6" s="98" t="n">
        <f aca="false">(dw!S6*100)/dw!$AB6</f>
        <v>1.76507220319968</v>
      </c>
      <c r="Q6" s="98" t="n">
        <f aca="false">(dw!T6*100)/dw!$AB6</f>
        <v>1.60547281963853</v>
      </c>
      <c r="R6" s="98" t="n">
        <f aca="false">(dw!U6*100)/dw!$AB6</f>
        <v>0</v>
      </c>
      <c r="S6" s="98" t="n">
        <f aca="false">(dw!V6*100)/dw!$AB6</f>
        <v>0</v>
      </c>
      <c r="T6" s="98" t="n">
        <f aca="false">(dw!W6*100)/dw!$AB6</f>
        <v>0</v>
      </c>
      <c r="U6" s="98" t="n">
        <f aca="false">(dw!X6*100)/dw!$AB6</f>
        <v>12.7758986874541</v>
      </c>
      <c r="V6" s="98" t="n">
        <f aca="false">(dw!Y6*100)/dw!$AB6</f>
        <v>2.07597012550448</v>
      </c>
      <c r="W6" s="98" t="n">
        <f aca="false">(dw!Z6*100)/dw!$AB6</f>
        <v>3.03411496962848</v>
      </c>
      <c r="X6" s="98" t="n">
        <f aca="false">(dw!AA6*100)/dw!$AB6</f>
        <v>0</v>
      </c>
      <c r="Y6" s="98" t="n">
        <f aca="false">SUM(H6:X6)</f>
        <v>100</v>
      </c>
      <c r="Z6" s="14" t="n">
        <f aca="false">SUM(H6:L6)</f>
        <v>71.4596463874187</v>
      </c>
      <c r="AA6" s="14" t="n">
        <f aca="false">SUM(M6:R6)</f>
        <v>10.6543698299942</v>
      </c>
      <c r="AB6" s="13" t="n">
        <f aca="false">(I6)/(H6+I6)</f>
        <v>0.190800321944531</v>
      </c>
      <c r="AC6" s="13" t="n">
        <f aca="false">U6/(Z6+U6)</f>
        <v>0.151668736471026</v>
      </c>
      <c r="AD6" s="13" t="n">
        <f aca="false">U6/(U6+AA6)</f>
        <v>0.545273251048745</v>
      </c>
      <c r="AE6" s="13" t="n">
        <f aca="false">Z6/(Z6+AA6)</f>
        <v>0.870249071707993</v>
      </c>
      <c r="AF6" s="13" t="n">
        <f aca="false">(H6+I6)/(H6+I6+V6)</f>
        <v>0.965796656108529</v>
      </c>
      <c r="AG6" s="13" t="n">
        <f aca="false">(H6)/V6</f>
        <v>22.8492964217152</v>
      </c>
      <c r="AH6" s="13" t="n">
        <f aca="false">(H6+I6)/(V6+U6)</f>
        <v>3.94690910962505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7" t="s">
        <v>52</v>
      </c>
      <c r="B7" s="97" t="n">
        <v>38990</v>
      </c>
      <c r="C7" s="9" t="n">
        <f aca="false">dw!C7</f>
        <v>37.2602739726027</v>
      </c>
      <c r="D7" s="10" t="s">
        <v>46</v>
      </c>
      <c r="E7" s="11" t="n">
        <v>0.84</v>
      </c>
      <c r="F7" s="11" t="n">
        <v>29</v>
      </c>
      <c r="G7" s="11" t="n">
        <v>2.89655172413793</v>
      </c>
      <c r="H7" s="98" t="n">
        <f aca="false">(dw!K7*100)/dw!$AB7</f>
        <v>51.5607865572022</v>
      </c>
      <c r="I7" s="98" t="n">
        <f aca="false">(dw!L7*100)/dw!$AB7</f>
        <v>4.3776237051239</v>
      </c>
      <c r="J7" s="98" t="n">
        <f aca="false">(dw!M7*100)/dw!$AB7</f>
        <v>6.97690828478141</v>
      </c>
      <c r="K7" s="98" t="n">
        <f aca="false">(dw!N7*100)/dw!$AB7</f>
        <v>8.58642602661123</v>
      </c>
      <c r="L7" s="98" t="n">
        <f aca="false">(dw!O7*100)/dw!$AB7</f>
        <v>0</v>
      </c>
      <c r="M7" s="98" t="n">
        <f aca="false">(dw!P7*100)/dw!$AB7</f>
        <v>4.32773123443288</v>
      </c>
      <c r="N7" s="98" t="n">
        <f aca="false">(dw!Q7*100)/dw!$AB7</f>
        <v>0</v>
      </c>
      <c r="O7" s="98" t="n">
        <f aca="false">(dw!R7*100)/dw!$AB7</f>
        <v>1.50750280557278</v>
      </c>
      <c r="P7" s="98" t="n">
        <f aca="false">(dw!S7*100)/dw!$AB7</f>
        <v>1.66815800775894</v>
      </c>
      <c r="Q7" s="98" t="n">
        <f aca="false">(dw!T7*100)/dw!$AB7</f>
        <v>1.7016005910957</v>
      </c>
      <c r="R7" s="98" t="n">
        <f aca="false">(dw!U7*100)/dw!$AB7</f>
        <v>0.00163424940764291</v>
      </c>
      <c r="S7" s="98" t="n">
        <f aca="false">(dw!V7*100)/dw!$AB7</f>
        <v>0.00559959677761084</v>
      </c>
      <c r="T7" s="98" t="n">
        <f aca="false">(dw!W7*100)/dw!$AB7</f>
        <v>0</v>
      </c>
      <c r="U7" s="98" t="n">
        <f aca="false">(dw!X7*100)/dw!$AB7</f>
        <v>16.1145250839529</v>
      </c>
      <c r="V7" s="98" t="n">
        <f aca="false">(dw!Y7*100)/dw!$AB7</f>
        <v>0</v>
      </c>
      <c r="W7" s="98" t="n">
        <f aca="false">(dw!Z7*100)/dw!$AB7</f>
        <v>3.17150385728286</v>
      </c>
      <c r="X7" s="98" t="n">
        <f aca="false">(dw!AA7*100)/dw!$AB7</f>
        <v>0</v>
      </c>
      <c r="Y7" s="98" t="n">
        <f aca="false">SUM(H7:X7)</f>
        <v>100</v>
      </c>
      <c r="Z7" s="14" t="n">
        <f aca="false">SUM(H7:L7)</f>
        <v>71.5017445737187</v>
      </c>
      <c r="AA7" s="14" t="n">
        <f aca="false">SUM(M7:R7)</f>
        <v>9.20662688826794</v>
      </c>
      <c r="AB7" s="13" t="n">
        <f aca="false">(I7)/(H7+I7)</f>
        <v>0.078257921249367</v>
      </c>
      <c r="AC7" s="13" t="n">
        <f aca="false">U7/(Z7+U7)</f>
        <v>0.183921606648108</v>
      </c>
      <c r="AD7" s="13" t="n">
        <f aca="false">U7/(U7+AA7)</f>
        <v>0.636405685714129</v>
      </c>
      <c r="AE7" s="13" t="n">
        <f aca="false">Z7/(Z7+AA7)</f>
        <v>0.885927237515823</v>
      </c>
      <c r="AF7" s="13" t="n">
        <f aca="false">(H7+I7)/(H7+I7+V7)</f>
        <v>1</v>
      </c>
      <c r="AG7" s="13"/>
      <c r="AH7" s="13" t="n">
        <f aca="false">(H7+I7)/(V7+U7)</f>
        <v>3.47130368229285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7" t="s">
        <v>53</v>
      </c>
      <c r="B8" s="97" t="n">
        <v>39128</v>
      </c>
      <c r="C8" s="9" t="n">
        <f aca="false">dw!C8</f>
        <v>67.3150684931507</v>
      </c>
      <c r="D8" s="10" t="s">
        <v>46</v>
      </c>
      <c r="E8" s="11" t="n">
        <v>0.95231</v>
      </c>
      <c r="F8" s="11" t="n">
        <v>26.6</v>
      </c>
      <c r="G8" s="11" t="n">
        <v>3.58011278195489</v>
      </c>
      <c r="H8" s="98" t="n">
        <f aca="false">(dw!K8*100)/dw!$AB8</f>
        <v>49.1383149246366</v>
      </c>
      <c r="I8" s="98" t="n">
        <f aca="false">(dw!L8*100)/dw!$AB8</f>
        <v>2.16290972678597</v>
      </c>
      <c r="J8" s="98" t="n">
        <f aca="false">(dw!M8*100)/dw!$AB8</f>
        <v>10.4538896874124</v>
      </c>
      <c r="K8" s="98" t="n">
        <f aca="false">(dw!N8*100)/dw!$AB8</f>
        <v>8.70532571288901</v>
      </c>
      <c r="L8" s="98" t="n">
        <f aca="false">(dw!O8*100)/dw!$AB8</f>
        <v>0</v>
      </c>
      <c r="M8" s="98" t="n">
        <f aca="false">(dw!P8*100)/dw!$AB8</f>
        <v>6.94674936604732</v>
      </c>
      <c r="N8" s="98" t="n">
        <f aca="false">(dw!Q8*100)/dw!$AB8</f>
        <v>0</v>
      </c>
      <c r="O8" s="98" t="n">
        <f aca="false">(dw!R8*100)/dw!$AB8</f>
        <v>2.39052532561005</v>
      </c>
      <c r="P8" s="98" t="n">
        <f aca="false">(dw!S8*100)/dw!$AB8</f>
        <v>1.59297685540021</v>
      </c>
      <c r="Q8" s="98" t="n">
        <f aca="false">(dw!T8*100)/dw!$AB8</f>
        <v>1.52923733854784</v>
      </c>
      <c r="R8" s="98" t="n">
        <f aca="false">(dw!U8*100)/dw!$AB8</f>
        <v>0.00588296872850622</v>
      </c>
      <c r="S8" s="98" t="n">
        <f aca="false">(dw!V8*100)/dw!$AB8</f>
        <v>0.00406051672438522</v>
      </c>
      <c r="T8" s="98" t="n">
        <f aca="false">(dw!W8*100)/dw!$AB8</f>
        <v>0</v>
      </c>
      <c r="U8" s="98" t="n">
        <f aca="false">(dw!X8*100)/dw!$AB8</f>
        <v>12.6084602490903</v>
      </c>
      <c r="V8" s="98" t="n">
        <f aca="false">(dw!Y8*100)/dw!$AB8</f>
        <v>2.42955257414816</v>
      </c>
      <c r="W8" s="98" t="n">
        <f aca="false">(dw!Z8*100)/dw!$AB8</f>
        <v>2.03211475397922</v>
      </c>
      <c r="X8" s="98" t="n">
        <f aca="false">(dw!AA8*100)/dw!$AB8</f>
        <v>0</v>
      </c>
      <c r="Y8" s="98" t="n">
        <f aca="false">SUM(H8:X8)</f>
        <v>100</v>
      </c>
      <c r="Z8" s="14" t="n">
        <f aca="false">SUM(H8:L8)</f>
        <v>70.460440051724</v>
      </c>
      <c r="AA8" s="14" t="n">
        <f aca="false">SUM(M8:R8)</f>
        <v>12.4653718543339</v>
      </c>
      <c r="AB8" s="13" t="n">
        <f aca="false">(I8)/(H8+I8)</f>
        <v>0.0421609764968056</v>
      </c>
      <c r="AC8" s="13" t="n">
        <f aca="false">U8/(Z8+U8)</f>
        <v>0.151783160766927</v>
      </c>
      <c r="AD8" s="13" t="n">
        <f aca="false">U8/(U8+AA8)</f>
        <v>0.502853341167919</v>
      </c>
      <c r="AE8" s="13" t="n">
        <f aca="false">Z8/(Z8+AA8)</f>
        <v>0.849680436430875</v>
      </c>
      <c r="AF8" s="13" t="n">
        <f aca="false">(H8+I8)/(H8+I8+V8)</f>
        <v>0.954782850730997</v>
      </c>
      <c r="AG8" s="13" t="n">
        <f aca="false">(H8)/V8</f>
        <v>20.2252527677304</v>
      </c>
      <c r="AH8" s="13" t="n">
        <f aca="false">(H8+I8)/(V8+U8)</f>
        <v>3.41143642144964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7" t="s">
        <v>54</v>
      </c>
      <c r="B9" s="97" t="n">
        <v>39217</v>
      </c>
      <c r="C9" s="9" t="n">
        <f aca="false">dw!C9</f>
        <v>63.5616438356164</v>
      </c>
      <c r="D9" s="10" t="s">
        <v>46</v>
      </c>
      <c r="E9" s="11" t="n">
        <v>2.5463</v>
      </c>
      <c r="F9" s="11" t="n">
        <v>72</v>
      </c>
      <c r="G9" s="11" t="n">
        <v>3.53652777777778</v>
      </c>
      <c r="H9" s="98" t="n">
        <f aca="false">(dw!K9*100)/dw!$AB9</f>
        <v>36.616464722506</v>
      </c>
      <c r="I9" s="98" t="n">
        <f aca="false">(dw!L9*100)/dw!$AB9</f>
        <v>31.7801218864001</v>
      </c>
      <c r="J9" s="98" t="n">
        <f aca="false">(dw!M9*100)/dw!$AB9</f>
        <v>6.95110534176602</v>
      </c>
      <c r="K9" s="98" t="n">
        <f aca="false">(dw!N9*100)/dw!$AB9</f>
        <v>3.80059446003937</v>
      </c>
      <c r="L9" s="98" t="n">
        <f aca="false">(dw!O9*100)/dw!$AB9</f>
        <v>0.257429444230457</v>
      </c>
      <c r="M9" s="98" t="n">
        <f aca="false">(dw!P9*100)/dw!$AB9</f>
        <v>3.76098122705581</v>
      </c>
      <c r="N9" s="98" t="n">
        <f aca="false">(dw!Q9*100)/dw!$AB9</f>
        <v>0</v>
      </c>
      <c r="O9" s="98" t="n">
        <f aca="false">(dw!R9*100)/dw!$AB9</f>
        <v>1.45781843730855</v>
      </c>
      <c r="P9" s="98" t="n">
        <f aca="false">(dw!S9*100)/dw!$AB9</f>
        <v>1.57883941152392</v>
      </c>
      <c r="Q9" s="98" t="n">
        <f aca="false">(dw!T9*100)/dw!$AB9</f>
        <v>1.49780132735848</v>
      </c>
      <c r="R9" s="98" t="n">
        <f aca="false">(dw!U9*100)/dw!$AB9</f>
        <v>0</v>
      </c>
      <c r="S9" s="98" t="n">
        <f aca="false">(dw!V9*100)/dw!$AB9</f>
        <v>0</v>
      </c>
      <c r="T9" s="98" t="n">
        <f aca="false">(dw!W9*100)/dw!$AB9</f>
        <v>0</v>
      </c>
      <c r="U9" s="98" t="n">
        <f aca="false">(dw!X9*100)/dw!$AB9</f>
        <v>10.2062342333266</v>
      </c>
      <c r="V9" s="98" t="n">
        <f aca="false">(dw!Y9*100)/dw!$AB9</f>
        <v>0</v>
      </c>
      <c r="W9" s="98" t="n">
        <f aca="false">(dw!Z9*100)/dw!$AB9</f>
        <v>2.09260950848472</v>
      </c>
      <c r="X9" s="98" t="n">
        <f aca="false">(dw!AA9*100)/dw!$AB9</f>
        <v>0</v>
      </c>
      <c r="Y9" s="98" t="n">
        <f aca="false">SUM(H9:X9)</f>
        <v>100</v>
      </c>
      <c r="Z9" s="14" t="n">
        <f aca="false">SUM(H9:L9)</f>
        <v>79.405715854942</v>
      </c>
      <c r="AA9" s="14" t="n">
        <f aca="false">SUM(M9:R9)</f>
        <v>8.29544040324677</v>
      </c>
      <c r="AB9" s="13" t="n">
        <f aca="false">(I9)/(H9+I9)</f>
        <v>0.464644852353815</v>
      </c>
      <c r="AC9" s="13" t="n">
        <f aca="false">U9/(Z9+U9)</f>
        <v>0.113893674038712</v>
      </c>
      <c r="AD9" s="13" t="n">
        <f aca="false">U9/(U9+AA9)</f>
        <v>0.551638402134222</v>
      </c>
      <c r="AE9" s="13" t="n">
        <f aca="false">Z9/(Z9+AA9)</f>
        <v>0.90541241692612</v>
      </c>
      <c r="AF9" s="13" t="n">
        <f aca="false">(H9+I9)/(H9+I9+V9)</f>
        <v>1</v>
      </c>
      <c r="AG9" s="13"/>
      <c r="AH9" s="13" t="n">
        <f aca="false">(H9+I9)/(V9+U9)</f>
        <v>6.70145178380971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7" t="s">
        <v>55</v>
      </c>
      <c r="B10" s="97" t="n">
        <v>39296</v>
      </c>
      <c r="C10" s="9" t="n">
        <f aca="false">dw!C10</f>
        <v>36.5205479452055</v>
      </c>
      <c r="D10" s="10" t="s">
        <v>46</v>
      </c>
      <c r="E10" s="11" t="n">
        <v>1.02</v>
      </c>
      <c r="F10" s="11" t="n">
        <v>63.9</v>
      </c>
      <c r="G10" s="11" t="n">
        <v>1.5962441314554</v>
      </c>
      <c r="H10" s="98" t="n">
        <f aca="false">(dw!K10*100)/dw!$AB10</f>
        <v>43.8064358682543</v>
      </c>
      <c r="I10" s="98" t="n">
        <f aca="false">(dw!L10*100)/dw!$AB10</f>
        <v>20.6773125348402</v>
      </c>
      <c r="J10" s="98" t="n">
        <f aca="false">(dw!M10*100)/dw!$AB10</f>
        <v>8.19519434603705</v>
      </c>
      <c r="K10" s="98" t="n">
        <f aca="false">(dw!N10*100)/dw!$AB10</f>
        <v>4.00798174064343</v>
      </c>
      <c r="L10" s="98" t="n">
        <f aca="false">(dw!O10*100)/dw!$AB10</f>
        <v>0</v>
      </c>
      <c r="M10" s="98" t="n">
        <f aca="false">(dw!P10*100)/dw!$AB10</f>
        <v>3.90041996693475</v>
      </c>
      <c r="N10" s="98" t="n">
        <f aca="false">(dw!Q10*100)/dw!$AB10</f>
        <v>0</v>
      </c>
      <c r="O10" s="98" t="n">
        <f aca="false">(dw!R10*100)/dw!$AB10</f>
        <v>1.89394081069673</v>
      </c>
      <c r="P10" s="98" t="n">
        <f aca="false">(dw!S10*100)/dw!$AB10</f>
        <v>2.08971658340114</v>
      </c>
      <c r="Q10" s="98" t="n">
        <f aca="false">(dw!T10*100)/dw!$AB10</f>
        <v>1.57286353027896</v>
      </c>
      <c r="R10" s="98" t="n">
        <f aca="false">(dw!U10*100)/dw!$AB10</f>
        <v>0.0047480565565758</v>
      </c>
      <c r="S10" s="98" t="n">
        <f aca="false">(dw!V10*100)/dw!$AB10</f>
        <v>0.00160497686419464</v>
      </c>
      <c r="T10" s="98" t="n">
        <f aca="false">(dw!W10*100)/dw!$AB10</f>
        <v>0</v>
      </c>
      <c r="U10" s="98" t="n">
        <f aca="false">(dw!X10*100)/dw!$AB10</f>
        <v>8.77252273153824</v>
      </c>
      <c r="V10" s="98" t="n">
        <f aca="false">(dw!Y10*100)/dw!$AB10</f>
        <v>1.19761124340415</v>
      </c>
      <c r="W10" s="98" t="n">
        <f aca="false">(dw!Z10*100)/dw!$AB10</f>
        <v>3.87964761055032</v>
      </c>
      <c r="X10" s="98" t="n">
        <f aca="false">(dw!AA10*100)/dw!$AB10</f>
        <v>0</v>
      </c>
      <c r="Y10" s="98" t="n">
        <f aca="false">SUM(H10:X10)</f>
        <v>100</v>
      </c>
      <c r="Z10" s="14" t="n">
        <f aca="false">SUM(H10:L10)</f>
        <v>76.686924489775</v>
      </c>
      <c r="AA10" s="14" t="n">
        <f aca="false">SUM(M10:R10)</f>
        <v>9.46168894786815</v>
      </c>
      <c r="AB10" s="13" t="n">
        <f aca="false">(I10)/(H10+I10)</f>
        <v>0.320659283104701</v>
      </c>
      <c r="AC10" s="13" t="n">
        <f aca="false">U10/(Z10+U10)</f>
        <v>0.102651292709865</v>
      </c>
      <c r="AD10" s="13" t="n">
        <f aca="false">U10/(U10+AA10)</f>
        <v>0.481102385218324</v>
      </c>
      <c r="AE10" s="13" t="n">
        <f aca="false">Z10/(Z10+AA10)</f>
        <v>0.890170153989573</v>
      </c>
      <c r="AF10" s="13" t="n">
        <f aca="false">(H10+I10)/(H10+I10+V10)</f>
        <v>0.981766345126688</v>
      </c>
      <c r="AG10" s="13" t="n">
        <f aca="false">(H10)/V10</f>
        <v>36.5781768579066</v>
      </c>
      <c r="AH10" s="13" t="n">
        <f aca="false">(H10+I10)/(V10+U10)</f>
        <v>6.46769126324274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7" t="s">
        <v>56</v>
      </c>
      <c r="B11" s="97" t="n">
        <v>39662</v>
      </c>
      <c r="C11" s="9" t="n">
        <f aca="false">dw!C11</f>
        <v>56.9315068493151</v>
      </c>
      <c r="D11" s="10" t="s">
        <v>46</v>
      </c>
      <c r="E11" s="11" t="n">
        <v>1.7151</v>
      </c>
      <c r="F11" s="11" t="n">
        <v>38.54</v>
      </c>
      <c r="G11" s="11" t="n">
        <v>4.45018162947587</v>
      </c>
      <c r="H11" s="98" t="n">
        <f aca="false">(dw!K11*100)/dw!$AB11</f>
        <v>49.1202361176913</v>
      </c>
      <c r="I11" s="98" t="n">
        <f aca="false">(dw!L11*100)/dw!$AB11</f>
        <v>8.52786358790605</v>
      </c>
      <c r="J11" s="98" t="n">
        <f aca="false">(dw!M11*100)/dw!$AB11</f>
        <v>4.62420628543118</v>
      </c>
      <c r="K11" s="98" t="n">
        <f aca="false">(dw!N11*100)/dw!$AB11</f>
        <v>8.34358820510911</v>
      </c>
      <c r="L11" s="98" t="n">
        <f aca="false">(dw!O11*100)/dw!$AB11</f>
        <v>0</v>
      </c>
      <c r="M11" s="98" t="n">
        <f aca="false">(dw!P11*100)/dw!$AB11</f>
        <v>5.27814540267292</v>
      </c>
      <c r="N11" s="98" t="n">
        <f aca="false">(dw!Q11*100)/dw!$AB11</f>
        <v>0</v>
      </c>
      <c r="O11" s="98" t="n">
        <f aca="false">(dw!R11*100)/dw!$AB11</f>
        <v>1.31826548644348</v>
      </c>
      <c r="P11" s="98" t="n">
        <f aca="false">(dw!S11*100)/dw!$AB11</f>
        <v>2.31746955377958</v>
      </c>
      <c r="Q11" s="98" t="n">
        <f aca="false">(dw!T11*100)/dw!$AB11</f>
        <v>1.80338180456899</v>
      </c>
      <c r="R11" s="98" t="n">
        <f aca="false">(dw!U11*100)/dw!$AB11</f>
        <v>0.00112872538916325</v>
      </c>
      <c r="S11" s="98" t="n">
        <f aca="false">(dw!V11*100)/dw!$AB11</f>
        <v>0.00269337230793438</v>
      </c>
      <c r="T11" s="98" t="n">
        <f aca="false">(dw!W11*100)/dw!$AB11</f>
        <v>0</v>
      </c>
      <c r="U11" s="98" t="n">
        <f aca="false">(dw!X11*100)/dw!$AB11</f>
        <v>12.9576879127429</v>
      </c>
      <c r="V11" s="98" t="n">
        <f aca="false">(dw!Y11*100)/dw!$AB11</f>
        <v>3.12052617395123</v>
      </c>
      <c r="W11" s="98" t="n">
        <f aca="false">(dw!Z11*100)/dw!$AB11</f>
        <v>2.5848073720062</v>
      </c>
      <c r="X11" s="98" t="n">
        <f aca="false">(dw!AA11*100)/dw!$AB11</f>
        <v>0</v>
      </c>
      <c r="Y11" s="98" t="n">
        <f aca="false">SUM(H11:X11)</f>
        <v>100</v>
      </c>
      <c r="Z11" s="14" t="n">
        <f aca="false">SUM(H11:L11)</f>
        <v>70.6158941961376</v>
      </c>
      <c r="AA11" s="14" t="n">
        <f aca="false">SUM(M11:R11)</f>
        <v>10.7183909728541</v>
      </c>
      <c r="AB11" s="13" t="n">
        <f aca="false">(I11)/(H11+I11)</f>
        <v>0.147929656510049</v>
      </c>
      <c r="AC11" s="13" t="n">
        <f aca="false">U11/(Z11+U11)</f>
        <v>0.155045261741462</v>
      </c>
      <c r="AD11" s="13" t="n">
        <f aca="false">U11/(U11+AA11)</f>
        <v>0.547290282962586</v>
      </c>
      <c r="AE11" s="13" t="n">
        <f aca="false">Z11/(Z11+AA11)</f>
        <v>0.868218046662806</v>
      </c>
      <c r="AF11" s="13" t="n">
        <f aca="false">(H11+I11)/(H11+I11+V11)</f>
        <v>0.948649058148254</v>
      </c>
      <c r="AG11" s="13" t="n">
        <f aca="false">(H11)/V11</f>
        <v>15.7410107717491</v>
      </c>
      <c r="AH11" s="13" t="n">
        <f aca="false">(H11+I11)/(V11+U11)</f>
        <v>3.58547904604064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7" t="s">
        <v>57</v>
      </c>
      <c r="B12" s="97" t="n">
        <v>39775</v>
      </c>
      <c r="C12" s="9" t="n">
        <f aca="false">dw!C12</f>
        <v>99.3150684931507</v>
      </c>
      <c r="D12" s="10" t="s">
        <v>46</v>
      </c>
      <c r="E12" s="11" t="n">
        <v>3.96163</v>
      </c>
      <c r="F12" s="11" t="n">
        <v>73.4</v>
      </c>
      <c r="G12" s="11" t="n">
        <v>5.39731607629428</v>
      </c>
      <c r="H12" s="98" t="n">
        <f aca="false">(dw!K12*100)/dw!$AB12</f>
        <v>49.6490596080998</v>
      </c>
      <c r="I12" s="98" t="n">
        <f aca="false">(dw!L12*100)/dw!$AB12</f>
        <v>4.80380244726767</v>
      </c>
      <c r="J12" s="98" t="n">
        <f aca="false">(dw!M12*100)/dw!$AB12</f>
        <v>9.75877241353546</v>
      </c>
      <c r="K12" s="98" t="n">
        <f aca="false">(dw!N12*100)/dw!$AB12</f>
        <v>4.79164690241135</v>
      </c>
      <c r="L12" s="98" t="n">
        <f aca="false">(dw!O12*100)/dw!$AB12</f>
        <v>0</v>
      </c>
      <c r="M12" s="98" t="n">
        <f aca="false">(dw!P12*100)/dw!$AB12</f>
        <v>5.95227044654342</v>
      </c>
      <c r="N12" s="98" t="n">
        <f aca="false">(dw!Q12*100)/dw!$AB12</f>
        <v>0</v>
      </c>
      <c r="O12" s="98" t="n">
        <f aca="false">(dw!R12*100)/dw!$AB12</f>
        <v>1.65977790262339</v>
      </c>
      <c r="P12" s="98" t="n">
        <f aca="false">(dw!S12*100)/dw!$AB12</f>
        <v>2.14046109392865</v>
      </c>
      <c r="Q12" s="98" t="n">
        <f aca="false">(dw!T12*100)/dw!$AB12</f>
        <v>1.63241275619343</v>
      </c>
      <c r="R12" s="98" t="n">
        <f aca="false">(dw!U12*100)/dw!$AB12</f>
        <v>0</v>
      </c>
      <c r="S12" s="98" t="n">
        <f aca="false">(dw!V12*100)/dw!$AB12</f>
        <v>0</v>
      </c>
      <c r="T12" s="98" t="n">
        <f aca="false">(dw!W12*100)/dw!$AB12</f>
        <v>0</v>
      </c>
      <c r="U12" s="98" t="n">
        <f aca="false">(dw!X12*100)/dw!$AB12</f>
        <v>15.5521217704799</v>
      </c>
      <c r="V12" s="98" t="n">
        <f aca="false">(dw!Y12*100)/dw!$AB12</f>
        <v>1.78248986886449</v>
      </c>
      <c r="W12" s="98" t="n">
        <f aca="false">(dw!Z12*100)/dw!$AB12</f>
        <v>2.2771847900524</v>
      </c>
      <c r="X12" s="98" t="n">
        <f aca="false">(dw!AA12*100)/dw!$AB12</f>
        <v>0</v>
      </c>
      <c r="Y12" s="98" t="n">
        <f aca="false">SUM(H12:X12)</f>
        <v>100</v>
      </c>
      <c r="Z12" s="14" t="n">
        <f aca="false">SUM(H12:L12)</f>
        <v>69.0032813713143</v>
      </c>
      <c r="AA12" s="14" t="n">
        <f aca="false">SUM(M12:R12)</f>
        <v>11.3849221992889</v>
      </c>
      <c r="AB12" s="13" t="n">
        <f aca="false">(I12)/(H12+I12)</f>
        <v>0.0882194666348882</v>
      </c>
      <c r="AC12" s="13" t="n">
        <f aca="false">U12/(Z12+U12)</f>
        <v>0.183928184274634</v>
      </c>
      <c r="AD12" s="13" t="n">
        <f aca="false">U12/(U12+AA12)</f>
        <v>0.577350721479829</v>
      </c>
      <c r="AE12" s="13" t="n">
        <f aca="false">Z12/(Z12+AA12)</f>
        <v>0.858375710693799</v>
      </c>
      <c r="AF12" s="13" t="n">
        <f aca="false">(H12+I12)/(H12+I12+V12)</f>
        <v>0.968303037006577</v>
      </c>
      <c r="AG12" s="13" t="n">
        <f aca="false">(H12)/V12</f>
        <v>27.8537681898457</v>
      </c>
      <c r="AH12" s="13" t="n">
        <f aca="false">(H12+I12)/(V12+U12)</f>
        <v>3.14127960800552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7" t="s">
        <v>58</v>
      </c>
      <c r="B13" s="97" t="n">
        <v>40026</v>
      </c>
      <c r="C13" s="9" t="n">
        <f aca="false">dw!C13</f>
        <v>72.7671232876712</v>
      </c>
      <c r="D13" s="10" t="s">
        <v>46</v>
      </c>
      <c r="E13" s="11" t="n">
        <v>2.2515</v>
      </c>
      <c r="F13" s="11" t="n">
        <v>42.884</v>
      </c>
      <c r="G13" s="11" t="n">
        <v>5.25020986848242</v>
      </c>
      <c r="H13" s="98" t="n">
        <f aca="false">(dw!K13*100)/dw!$AB13</f>
        <v>39.9071037360734</v>
      </c>
      <c r="I13" s="98" t="n">
        <f aca="false">(dw!L13*100)/dw!$AB13</f>
        <v>15.8779350036613</v>
      </c>
      <c r="J13" s="98" t="n">
        <f aca="false">(dw!M13*100)/dw!$AB13</f>
        <v>8.18501900280244</v>
      </c>
      <c r="K13" s="98" t="n">
        <f aca="false">(dw!N13*100)/dw!$AB13</f>
        <v>5.85544092824031</v>
      </c>
      <c r="L13" s="98" t="n">
        <f aca="false">(dw!O13*100)/dw!$AB13</f>
        <v>0</v>
      </c>
      <c r="M13" s="98" t="n">
        <f aca="false">(dw!P13*100)/dw!$AB13</f>
        <v>5.48230884499891</v>
      </c>
      <c r="N13" s="98" t="n">
        <f aca="false">(dw!Q13*100)/dw!$AB13</f>
        <v>0</v>
      </c>
      <c r="O13" s="98" t="n">
        <f aca="false">(dw!R13*100)/dw!$AB13</f>
        <v>1.3450128887486</v>
      </c>
      <c r="P13" s="98" t="n">
        <f aca="false">(dw!S13*100)/dw!$AB13</f>
        <v>2.48365722081589</v>
      </c>
      <c r="Q13" s="98" t="n">
        <f aca="false">(dw!T13*100)/dw!$AB13</f>
        <v>2.07446293478975</v>
      </c>
      <c r="R13" s="98" t="n">
        <f aca="false">(dw!U13*100)/dw!$AB13</f>
        <v>0</v>
      </c>
      <c r="S13" s="98" t="n">
        <f aca="false">(dw!V13*100)/dw!$AB13</f>
        <v>0</v>
      </c>
      <c r="T13" s="98" t="n">
        <f aca="false">(dw!W13*100)/dw!$AB13</f>
        <v>0</v>
      </c>
      <c r="U13" s="98" t="n">
        <f aca="false">(dw!X13*100)/dw!$AB13</f>
        <v>12.1726384537578</v>
      </c>
      <c r="V13" s="98" t="n">
        <f aca="false">(dw!Y13*100)/dw!$AB13</f>
        <v>4.08094190904649</v>
      </c>
      <c r="W13" s="98" t="n">
        <f aca="false">(dw!Z13*100)/dw!$AB13</f>
        <v>2.53547907706516</v>
      </c>
      <c r="X13" s="98" t="n">
        <f aca="false">(dw!AA13*100)/dw!$AB13</f>
        <v>0</v>
      </c>
      <c r="Y13" s="98" t="n">
        <f aca="false">SUM(H13:X13)</f>
        <v>100</v>
      </c>
      <c r="Z13" s="14" t="n">
        <f aca="false">SUM(H13:L13)</f>
        <v>69.8254986707774</v>
      </c>
      <c r="AA13" s="14" t="n">
        <f aca="false">SUM(M13:R13)</f>
        <v>11.3854418893531</v>
      </c>
      <c r="AB13" s="13" t="n">
        <f aca="false">(I13)/(H13+I13)</f>
        <v>0.284627121578957</v>
      </c>
      <c r="AC13" s="13" t="n">
        <f aca="false">U13/(Z13+U13)</f>
        <v>0.148450182901967</v>
      </c>
      <c r="AD13" s="13" t="n">
        <f aca="false">U13/(U13+AA13)</f>
        <v>0.516707570246377</v>
      </c>
      <c r="AE13" s="13" t="n">
        <f aca="false">Z13/(Z13+AA13)</f>
        <v>0.859804087838102</v>
      </c>
      <c r="AF13" s="13" t="n">
        <f aca="false">(H13+I13)/(H13+I13+V13)</f>
        <v>0.931832037747976</v>
      </c>
      <c r="AG13" s="13" t="n">
        <f aca="false">(H13)/V13</f>
        <v>9.77889532012418</v>
      </c>
      <c r="AH13" s="13" t="n">
        <f aca="false">(H13+I13)/(V13+U13)</f>
        <v>3.43216925099141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7" t="s">
        <v>59</v>
      </c>
      <c r="B14" s="97" t="n">
        <v>40238</v>
      </c>
      <c r="C14" s="9" t="n">
        <f aca="false">dw!C14</f>
        <v>169.369863013699</v>
      </c>
      <c r="D14" s="10" t="s">
        <v>46</v>
      </c>
      <c r="E14" s="11" t="n">
        <v>1.52</v>
      </c>
      <c r="F14" s="11" t="n">
        <v>16.85</v>
      </c>
      <c r="G14" s="11" t="n">
        <v>9.02077151335311</v>
      </c>
      <c r="H14" s="98" t="n">
        <f aca="false">(dw!K14*100)/dw!$AB14</f>
        <v>68.4480984654956</v>
      </c>
      <c r="I14" s="98" t="n">
        <f aca="false">(dw!L14*100)/dw!$AB14</f>
        <v>0.529103801138281</v>
      </c>
      <c r="J14" s="98" t="n">
        <f aca="false">(dw!M14*100)/dw!$AB14</f>
        <v>3.80396344006073</v>
      </c>
      <c r="K14" s="98" t="n">
        <f aca="false">(dw!N14*100)/dw!$AB14</f>
        <v>3.56647943769026</v>
      </c>
      <c r="L14" s="98" t="n">
        <f aca="false">(dw!O14*100)/dw!$AB14</f>
        <v>0</v>
      </c>
      <c r="M14" s="98" t="n">
        <f aca="false">(dw!P14*100)/dw!$AB14</f>
        <v>2.2862192773935</v>
      </c>
      <c r="N14" s="98" t="n">
        <f aca="false">(dw!Q14*100)/dw!$AB14</f>
        <v>0.335272158398377</v>
      </c>
      <c r="O14" s="98" t="n">
        <f aca="false">(dw!R14*100)/dw!$AB14</f>
        <v>0.188047530601047</v>
      </c>
      <c r="P14" s="98" t="n">
        <f aca="false">(dw!S14*100)/dw!$AB14</f>
        <v>0.661179320742662</v>
      </c>
      <c r="Q14" s="98" t="n">
        <f aca="false">(dw!T14*100)/dw!$AB14</f>
        <v>0</v>
      </c>
      <c r="R14" s="98" t="n">
        <f aca="false">(dw!U14*100)/dw!$AB14</f>
        <v>0.00167934963449614</v>
      </c>
      <c r="S14" s="98" t="n">
        <f aca="false">(dw!V14*100)/dw!$AB14</f>
        <v>0</v>
      </c>
      <c r="T14" s="98" t="n">
        <f aca="false">(dw!W14*100)/dw!$AB14</f>
        <v>0.0306705335821616</v>
      </c>
      <c r="U14" s="98" t="n">
        <f aca="false">(dw!X14*100)/dw!$AB14</f>
        <v>14.1839706485041</v>
      </c>
      <c r="V14" s="98" t="n">
        <f aca="false">(dw!Y14*100)/dw!$AB14</f>
        <v>3.20849458195585</v>
      </c>
      <c r="W14" s="98" t="n">
        <f aca="false">(dw!Z14*100)/dw!$AB14</f>
        <v>2.75682145480296</v>
      </c>
      <c r="X14" s="98" t="n">
        <f aca="false">(dw!AA14*100)/dw!$AB14</f>
        <v>0</v>
      </c>
      <c r="Y14" s="98" t="n">
        <f aca="false">SUM(H14:X14)</f>
        <v>100</v>
      </c>
      <c r="Z14" s="14" t="n">
        <f aca="false">SUM(H14:L14)</f>
        <v>76.3476451443848</v>
      </c>
      <c r="AA14" s="14" t="n">
        <f aca="false">SUM(M14:R14)</f>
        <v>3.47239763677008</v>
      </c>
      <c r="AB14" s="13" t="n">
        <f aca="false">(I14)/(H14+I14)</f>
        <v>0.0076707054468955</v>
      </c>
      <c r="AC14" s="13" t="n">
        <f aca="false">U14/(Z14+U14)</f>
        <v>0.156674223963406</v>
      </c>
      <c r="AD14" s="13" t="n">
        <f aca="false">U14/(U14+AA14)</f>
        <v>0.80333454872109</v>
      </c>
      <c r="AE14" s="13" t="n">
        <f aca="false">Z14/(Z14+AA14)</f>
        <v>0.956497171439879</v>
      </c>
      <c r="AF14" s="13" t="n">
        <f aca="false">(H14+I14)/(H14+I14+V14)</f>
        <v>0.955552211559505</v>
      </c>
      <c r="AG14" s="13" t="n">
        <f aca="false">(H14)/V14</f>
        <v>21.3334000469998</v>
      </c>
      <c r="AH14" s="13" t="n">
        <f aca="false">(H14+I14)/(V14+U14)</f>
        <v>3.96592440189744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7" t="s">
        <v>60</v>
      </c>
      <c r="B15" s="97" t="n">
        <v>40309</v>
      </c>
      <c r="C15" s="9" t="n">
        <f aca="false">dw!C15</f>
        <v>37.2602739726027</v>
      </c>
      <c r="D15" s="10" t="s">
        <v>46</v>
      </c>
      <c r="E15" s="11" t="n">
        <v>1.12</v>
      </c>
      <c r="F15" s="11" t="n">
        <v>14</v>
      </c>
      <c r="G15" s="11" t="n">
        <v>8</v>
      </c>
      <c r="H15" s="98" t="n">
        <f aca="false">(dw!K15*100)/dw!$AB15</f>
        <v>31.8650420528189</v>
      </c>
      <c r="I15" s="98" t="n">
        <f aca="false">(dw!L15*100)/dw!$AB15</f>
        <v>31.404555933718</v>
      </c>
      <c r="J15" s="98" t="n">
        <f aca="false">(dw!M15*100)/dw!$AB15</f>
        <v>2.88089907870563</v>
      </c>
      <c r="K15" s="98" t="n">
        <f aca="false">(dw!N15*100)/dw!$AB15</f>
        <v>5.86984525063242</v>
      </c>
      <c r="L15" s="98" t="n">
        <f aca="false">(dw!O15*100)/dw!$AB15</f>
        <v>0</v>
      </c>
      <c r="M15" s="98" t="n">
        <f aca="false">(dw!P15*100)/dw!$AB15</f>
        <v>5.09843584203898</v>
      </c>
      <c r="N15" s="98" t="n">
        <f aca="false">(dw!Q15*100)/dw!$AB15</f>
        <v>1.42867804745065</v>
      </c>
      <c r="O15" s="98" t="n">
        <f aca="false">(dw!R15*100)/dw!$AB15</f>
        <v>1.05726990878153</v>
      </c>
      <c r="P15" s="98" t="n">
        <f aca="false">(dw!S15*100)/dw!$AB15</f>
        <v>3.99219566975871</v>
      </c>
      <c r="Q15" s="98" t="n">
        <f aca="false">(dw!T15*100)/dw!$AB15</f>
        <v>0</v>
      </c>
      <c r="R15" s="98" t="n">
        <f aca="false">(dw!U15*100)/dw!$AB15</f>
        <v>0.00681651727689594</v>
      </c>
      <c r="S15" s="98" t="n">
        <f aca="false">(dw!V15*100)/dw!$AB15</f>
        <v>0.00195387920095954</v>
      </c>
      <c r="T15" s="98" t="n">
        <f aca="false">(dw!W15*100)/dw!$AB15</f>
        <v>0</v>
      </c>
      <c r="U15" s="98" t="n">
        <f aca="false">(dw!X15*100)/dw!$AB15</f>
        <v>9.89499318765786</v>
      </c>
      <c r="V15" s="98" t="n">
        <f aca="false">(dw!Y15*100)/dw!$AB15</f>
        <v>0.787854516515944</v>
      </c>
      <c r="W15" s="98" t="n">
        <f aca="false">(dw!Z15*100)/dw!$AB15</f>
        <v>5.7114601154435</v>
      </c>
      <c r="X15" s="98" t="n">
        <f aca="false">(dw!AA15*100)/dw!$AB15</f>
        <v>0</v>
      </c>
      <c r="Y15" s="98" t="n">
        <f aca="false">SUM(H15:X15)</f>
        <v>100</v>
      </c>
      <c r="Z15" s="14" t="n">
        <f aca="false">SUM(H15:L15)</f>
        <v>72.020342315875</v>
      </c>
      <c r="AA15" s="14" t="n">
        <f aca="false">SUM(M15:R15)</f>
        <v>11.5833959853068</v>
      </c>
      <c r="AB15" s="13" t="n">
        <f aca="false">(I15)/(H15+I15)</f>
        <v>0.496360921092</v>
      </c>
      <c r="AC15" s="13" t="n">
        <f aca="false">U15/(Z15+U15)</f>
        <v>0.120795369106815</v>
      </c>
      <c r="AD15" s="13" t="n">
        <f aca="false">U15/(U15+AA15)</f>
        <v>0.460695311365013</v>
      </c>
      <c r="AE15" s="13" t="n">
        <f aca="false">Z15/(Z15+AA15)</f>
        <v>0.861448827281171</v>
      </c>
      <c r="AF15" s="13" t="n">
        <f aca="false">(H15+I15)/(H15+I15+V15)</f>
        <v>0.987700814101554</v>
      </c>
      <c r="AG15" s="13"/>
      <c r="AH15" s="13" t="n">
        <f aca="false">(H15+I15)/(V15+U15)</f>
        <v>5.92254048158128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7" t="s">
        <v>61</v>
      </c>
      <c r="B16" s="97" t="n">
        <v>40392</v>
      </c>
      <c r="C16" s="9" t="n">
        <f aca="false">dw!C16</f>
        <v>48.6575342465754</v>
      </c>
      <c r="D16" s="10" t="s">
        <v>46</v>
      </c>
      <c r="E16" s="11" t="n">
        <v>1.2</v>
      </c>
      <c r="F16" s="11" t="n">
        <v>23.9</v>
      </c>
      <c r="G16" s="11" t="n">
        <v>5.02092050209205</v>
      </c>
      <c r="H16" s="98" t="n">
        <f aca="false">(dw!K16*100)/dw!$AB16</f>
        <v>41.5304014334005</v>
      </c>
      <c r="I16" s="98" t="n">
        <f aca="false">(dw!L16*100)/dw!$AB16</f>
        <v>22.9241841767581</v>
      </c>
      <c r="J16" s="98" t="n">
        <f aca="false">(dw!M16*100)/dw!$AB16</f>
        <v>3.89650051576727</v>
      </c>
      <c r="K16" s="98" t="n">
        <f aca="false">(dw!N16*100)/dw!$AB16</f>
        <v>4.74872893185712</v>
      </c>
      <c r="L16" s="98" t="n">
        <f aca="false">(dw!O16*100)/dw!$AB16</f>
        <v>0.528219089025233</v>
      </c>
      <c r="M16" s="98" t="n">
        <f aca="false">(dw!P16*100)/dw!$AB16</f>
        <v>5.28507446840581</v>
      </c>
      <c r="N16" s="98" t="n">
        <f aca="false">(dw!Q16*100)/dw!$AB16</f>
        <v>0.29360068471874</v>
      </c>
      <c r="O16" s="98" t="n">
        <f aca="false">(dw!R16*100)/dw!$AB16</f>
        <v>0.91330784425008</v>
      </c>
      <c r="P16" s="98" t="n">
        <f aca="false">(dw!S16*100)/dw!$AB16</f>
        <v>1.43101498018851</v>
      </c>
      <c r="Q16" s="98" t="n">
        <f aca="false">(dw!T16*100)/dw!$AB16</f>
        <v>1.94825025788364</v>
      </c>
      <c r="R16" s="98" t="n">
        <f aca="false">(dw!U16*100)/dw!$AB16</f>
        <v>0.00844101968566377</v>
      </c>
      <c r="S16" s="98" t="n">
        <f aca="false">(dw!V16*100)/dw!$AB16</f>
        <v>0</v>
      </c>
      <c r="T16" s="98" t="n">
        <f aca="false">(dw!W16*100)/dw!$AB16</f>
        <v>0.0838859099196399</v>
      </c>
      <c r="U16" s="98" t="n">
        <f aca="false">(dw!X16*100)/dw!$AB16</f>
        <v>13.6883900589954</v>
      </c>
      <c r="V16" s="98" t="n">
        <f aca="false">(dw!Y16*100)/dw!$AB16</f>
        <v>1.4449347983658</v>
      </c>
      <c r="W16" s="98" t="n">
        <f aca="false">(dw!Z16*100)/dw!$AB16</f>
        <v>1.27506583077853</v>
      </c>
      <c r="X16" s="98" t="n">
        <f aca="false">(dw!AA16*100)/dw!$AB16</f>
        <v>0</v>
      </c>
      <c r="Y16" s="98" t="n">
        <f aca="false">SUM(H16:X16)</f>
        <v>100</v>
      </c>
      <c r="Z16" s="14" t="n">
        <f aca="false">SUM(H16:L16)</f>
        <v>73.6280341468082</v>
      </c>
      <c r="AA16" s="14" t="n">
        <f aca="false">SUM(M16:R16)</f>
        <v>9.87968925513244</v>
      </c>
      <c r="AB16" s="13" t="n">
        <f aca="false">(I16)/(H16+I16)</f>
        <v>0.355664130949669</v>
      </c>
      <c r="AC16" s="13" t="n">
        <f aca="false">U16/(Z16+U16)</f>
        <v>0.156767643470283</v>
      </c>
      <c r="AD16" s="13" t="n">
        <f aca="false">U16/(U16+AA16)</f>
        <v>0.580802104259294</v>
      </c>
      <c r="AE16" s="13" t="n">
        <f aca="false">Z16/(Z16+AA16)</f>
        <v>0.88169131126256</v>
      </c>
      <c r="AF16" s="13" t="n">
        <f aca="false">(H16+I16)/(H16+I16+V16)</f>
        <v>0.978073667465129</v>
      </c>
      <c r="AG16" s="13" t="n">
        <f aca="false">(H16)/V16</f>
        <v>28.7420591436865</v>
      </c>
      <c r="AH16" s="13" t="n">
        <f aca="false">(H16+I16)/(V16+U16)</f>
        <v>4.25911597204671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7" t="s">
        <v>62</v>
      </c>
      <c r="B17" s="97" t="n">
        <v>40464</v>
      </c>
      <c r="C17" s="9" t="n">
        <f aca="false">dw!C17</f>
        <v>70.4657534246575</v>
      </c>
      <c r="D17" s="10" t="s">
        <v>46</v>
      </c>
      <c r="E17" s="11" t="n">
        <v>2</v>
      </c>
      <c r="F17" s="11" t="n">
        <v>28.9</v>
      </c>
      <c r="G17" s="11" t="n">
        <v>6.9204152249135</v>
      </c>
      <c r="H17" s="98" t="n">
        <f aca="false">(dw!K17*100)/dw!$AB17</f>
        <v>64.5879793363648</v>
      </c>
      <c r="I17" s="98" t="n">
        <f aca="false">(dw!L17*100)/dw!$AB17</f>
        <v>6.15993039163851</v>
      </c>
      <c r="J17" s="98" t="n">
        <f aca="false">(dw!M17*100)/dw!$AB17</f>
        <v>3.78037998285937</v>
      </c>
      <c r="K17" s="98" t="n">
        <f aca="false">(dw!N17*100)/dw!$AB17</f>
        <v>0.527184567576349</v>
      </c>
      <c r="L17" s="98" t="n">
        <f aca="false">(dw!O17*100)/dw!$AB17</f>
        <v>0.225909790109992</v>
      </c>
      <c r="M17" s="98" t="n">
        <f aca="false">(dw!P17*100)/dw!$AB17</f>
        <v>5.71144390668244</v>
      </c>
      <c r="N17" s="98" t="n">
        <f aca="false">(dw!Q17*100)/dw!$AB17</f>
        <v>0</v>
      </c>
      <c r="O17" s="98" t="n">
        <f aca="false">(dw!R17*100)/dw!$AB17</f>
        <v>0.968727104065919</v>
      </c>
      <c r="P17" s="98" t="n">
        <f aca="false">(dw!S17*100)/dw!$AB17</f>
        <v>1.29324096240015</v>
      </c>
      <c r="Q17" s="98" t="n">
        <f aca="false">(dw!T17*100)/dw!$AB17</f>
        <v>1.55980710785157</v>
      </c>
      <c r="R17" s="98" t="n">
        <f aca="false">(dw!U17*100)/dw!$AB17</f>
        <v>0.00388861114123756</v>
      </c>
      <c r="S17" s="98" t="n">
        <f aca="false">(dw!V17*100)/dw!$AB17</f>
        <v>0.00259240742749171</v>
      </c>
      <c r="T17" s="98" t="n">
        <f aca="false">(dw!W17*100)/dw!$AB17</f>
        <v>0</v>
      </c>
      <c r="U17" s="98" t="n">
        <f aca="false">(dw!X17*100)/dw!$AB17</f>
        <v>12.9824060529603</v>
      </c>
      <c r="V17" s="98" t="n">
        <f aca="false">(dw!Y17*100)/dw!$AB17</f>
        <v>1.56766580579606</v>
      </c>
      <c r="W17" s="98" t="n">
        <f aca="false">(dw!Z17*100)/dw!$AB17</f>
        <v>0.628843973125846</v>
      </c>
      <c r="X17" s="98" t="n">
        <f aca="false">(dw!AA17*100)/dw!$AB17</f>
        <v>0</v>
      </c>
      <c r="Y17" s="98" t="n">
        <f aca="false">SUM(H17:X17)</f>
        <v>100</v>
      </c>
      <c r="Z17" s="14" t="n">
        <f aca="false">SUM(H17:L17)</f>
        <v>75.281384068549</v>
      </c>
      <c r="AA17" s="14" t="n">
        <f aca="false">SUM(M17:R17)</f>
        <v>9.53710769214132</v>
      </c>
      <c r="AB17" s="13" t="n">
        <f aca="false">(I17)/(H17+I17)</f>
        <v>0.0870687263457099</v>
      </c>
      <c r="AC17" s="13" t="n">
        <f aca="false">U17/(Z17+U17)</f>
        <v>0.147086433010501</v>
      </c>
      <c r="AD17" s="13" t="n">
        <f aca="false">U17/(U17+AA17)</f>
        <v>0.576495842668191</v>
      </c>
      <c r="AE17" s="13" t="n">
        <f aca="false">Z17/(Z17+AA17)</f>
        <v>0.887558626731425</v>
      </c>
      <c r="AF17" s="13" t="n">
        <f aca="false">(H17+I17)/(H17+I17+V17)</f>
        <v>0.978321878872922</v>
      </c>
      <c r="AG17" s="13" t="n">
        <f aca="false">(H17)/V17</f>
        <v>41.2000944956296</v>
      </c>
      <c r="AH17" s="13" t="n">
        <f aca="false">(H17+I17)/(V17+U17)</f>
        <v>4.86237527998371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7" t="s">
        <v>63</v>
      </c>
      <c r="B18" s="97" t="n">
        <v>40695</v>
      </c>
      <c r="C18" s="9" t="n">
        <f aca="false">dw!C18</f>
        <v>95.8082191780822</v>
      </c>
      <c r="D18" s="10" t="s">
        <v>46</v>
      </c>
      <c r="E18" s="11" t="n">
        <v>2.4</v>
      </c>
      <c r="F18" s="11" t="n">
        <v>30.7</v>
      </c>
      <c r="G18" s="11" t="n">
        <v>7.81758957654723</v>
      </c>
      <c r="H18" s="98" t="n">
        <f aca="false">(dw!K18*100)/dw!$AB18</f>
        <v>64.2986934505491</v>
      </c>
      <c r="I18" s="98" t="n">
        <f aca="false">(dw!L18*100)/dw!$AB18</f>
        <v>6.47006852820751</v>
      </c>
      <c r="J18" s="98" t="n">
        <f aca="false">(dw!M18*100)/dw!$AB18</f>
        <v>6.30089196587525</v>
      </c>
      <c r="K18" s="98" t="n">
        <f aca="false">(dw!N18*100)/dw!$AB18</f>
        <v>1.0881478888349</v>
      </c>
      <c r="L18" s="98" t="n">
        <f aca="false">(dw!O18*100)/dw!$AB18</f>
        <v>0.0459990652989931</v>
      </c>
      <c r="M18" s="98" t="n">
        <f aca="false">(dw!P18*100)/dw!$AB18</f>
        <v>3.48962909073688</v>
      </c>
      <c r="N18" s="98" t="n">
        <f aca="false">(dw!Q18*100)/dw!$AB18</f>
        <v>0</v>
      </c>
      <c r="O18" s="98" t="n">
        <f aca="false">(dw!R18*100)/dw!$AB18</f>
        <v>0.427991303216719</v>
      </c>
      <c r="P18" s="98" t="n">
        <f aca="false">(dw!S18*100)/dw!$AB18</f>
        <v>1.40617142659661</v>
      </c>
      <c r="Q18" s="98" t="n">
        <f aca="false">(dw!T18*100)/dw!$AB18</f>
        <v>1.49301166200303</v>
      </c>
      <c r="R18" s="98" t="n">
        <f aca="false">(dw!U18*100)/dw!$AB18</f>
        <v>0</v>
      </c>
      <c r="S18" s="98" t="n">
        <f aca="false">(dw!V18*100)/dw!$AB18</f>
        <v>0</v>
      </c>
      <c r="T18" s="98" t="n">
        <f aca="false">(dw!W18*100)/dw!$AB18</f>
        <v>0</v>
      </c>
      <c r="U18" s="98" t="n">
        <f aca="false">(dw!X18*100)/dw!$AB18</f>
        <v>12.0499551449115</v>
      </c>
      <c r="V18" s="98" t="n">
        <f aca="false">(dw!Y18*100)/dw!$AB18</f>
        <v>1.80966322764321</v>
      </c>
      <c r="W18" s="98" t="n">
        <f aca="false">(dw!Z18*100)/dw!$AB18</f>
        <v>1.11977724612636</v>
      </c>
      <c r="X18" s="98" t="n">
        <f aca="false">(dw!AA18*100)/dw!$AB18</f>
        <v>0</v>
      </c>
      <c r="Y18" s="98" t="n">
        <f aca="false">SUM(H18:X18)</f>
        <v>100</v>
      </c>
      <c r="Z18" s="14" t="n">
        <f aca="false">SUM(H18:L18)</f>
        <v>78.2038008987657</v>
      </c>
      <c r="AA18" s="14" t="n">
        <f aca="false">SUM(M18:R18)</f>
        <v>6.81680348255323</v>
      </c>
      <c r="AB18" s="13" t="n">
        <f aca="false">(I18)/(H18+I18)</f>
        <v>0.091425486998765</v>
      </c>
      <c r="AC18" s="13" t="n">
        <f aca="false">U18/(Z18+U18)</f>
        <v>0.133511952002087</v>
      </c>
      <c r="AD18" s="13" t="n">
        <f aca="false">U18/(U18+AA18)</f>
        <v>0.638687088908325</v>
      </c>
      <c r="AE18" s="13" t="n">
        <f aca="false">Z18/(Z18+AA18)</f>
        <v>0.919821747538047</v>
      </c>
      <c r="AF18" s="13" t="n">
        <f aca="false">(H18+I18)/(H18+I18+V18)</f>
        <v>0.975066099567511</v>
      </c>
      <c r="AG18" s="13" t="n">
        <f aca="false">(H18)/V18</f>
        <v>35.5307509531967</v>
      </c>
      <c r="AH18" s="13" t="n">
        <f aca="false">(H18+I18)/(V18+U18)</f>
        <v>5.10611187670907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7" t="s">
        <v>64</v>
      </c>
      <c r="B19" s="97" t="n">
        <v>40954</v>
      </c>
      <c r="C19" s="9" t="n">
        <f aca="false">dw!C19</f>
        <v>146.684931506849</v>
      </c>
      <c r="D19" s="10" t="s">
        <v>46</v>
      </c>
      <c r="E19" s="11" t="n">
        <v>1.78</v>
      </c>
      <c r="F19" s="11" t="n">
        <v>19</v>
      </c>
      <c r="G19" s="11" t="n">
        <v>9.36842105263158</v>
      </c>
      <c r="H19" s="98" t="n">
        <f aca="false">(dw!K19*100)/dw!$AB19</f>
        <v>67.0741858020008</v>
      </c>
      <c r="I19" s="98" t="n">
        <f aca="false">(dw!L19*100)/dw!$AB19</f>
        <v>2.07259234128182</v>
      </c>
      <c r="J19" s="98" t="n">
        <f aca="false">(dw!M19*100)/dw!$AB19</f>
        <v>8.68447872373458</v>
      </c>
      <c r="K19" s="98" t="n">
        <f aca="false">(dw!N19*100)/dw!$AB19</f>
        <v>3.53186801354453</v>
      </c>
      <c r="L19" s="98" t="n">
        <f aca="false">(dw!O19*100)/dw!$AB19</f>
        <v>0</v>
      </c>
      <c r="M19" s="98" t="n">
        <f aca="false">(dw!P19*100)/dw!$AB19</f>
        <v>1.87440964351814</v>
      </c>
      <c r="N19" s="98" t="n">
        <f aca="false">(dw!Q19*100)/dw!$AB19</f>
        <v>0.231126943955164</v>
      </c>
      <c r="O19" s="98" t="n">
        <f aca="false">(dw!R19*100)/dw!$AB19</f>
        <v>0.317240004055921</v>
      </c>
      <c r="P19" s="98" t="n">
        <f aca="false">(dw!S19*100)/dw!$AB19</f>
        <v>0.77646682353932</v>
      </c>
      <c r="Q19" s="98" t="n">
        <f aca="false">(dw!T19*100)/dw!$AB19</f>
        <v>0</v>
      </c>
      <c r="R19" s="98" t="n">
        <f aca="false">(dw!U19*100)/dw!$AB19</f>
        <v>0.0049753015494195</v>
      </c>
      <c r="S19" s="98" t="n">
        <f aca="false">(dw!V19*100)/dw!$AB19</f>
        <v>0.00125930869093191</v>
      </c>
      <c r="T19" s="98" t="n">
        <f aca="false">(dw!W19*100)/dw!$AB19</f>
        <v>0</v>
      </c>
      <c r="U19" s="98" t="n">
        <f aca="false">(dw!X19*100)/dw!$AB19</f>
        <v>11.10220483505</v>
      </c>
      <c r="V19" s="98" t="n">
        <f aca="false">(dw!Y19*100)/dw!$AB19</f>
        <v>2.03156349437046</v>
      </c>
      <c r="W19" s="98" t="n">
        <f aca="false">(dw!Z19*100)/dw!$AB19</f>
        <v>2.29762876470894</v>
      </c>
      <c r="X19" s="98" t="n">
        <f aca="false">(dw!AA19*100)/dw!$AB19</f>
        <v>0</v>
      </c>
      <c r="Y19" s="98" t="n">
        <f aca="false">SUM(H19:X19)</f>
        <v>100</v>
      </c>
      <c r="Z19" s="14" t="n">
        <f aca="false">SUM(H19:L19)</f>
        <v>81.3631248805617</v>
      </c>
      <c r="AA19" s="14" t="n">
        <f aca="false">SUM(M19:R19)</f>
        <v>3.20421871661796</v>
      </c>
      <c r="AB19" s="13" t="n">
        <f aca="false">(I19)/(H19+I19)</f>
        <v>0.0299738092928509</v>
      </c>
      <c r="AC19" s="13" t="n">
        <f aca="false">U19/(Z19+U19)</f>
        <v>0.120068839522837</v>
      </c>
      <c r="AD19" s="13" t="n">
        <f aca="false">U19/(U19+AA19)</f>
        <v>0.776029368552814</v>
      </c>
      <c r="AE19" s="13" t="n">
        <f aca="false">Z19/(Z19+AA19)</f>
        <v>0.962110448545237</v>
      </c>
      <c r="AF19" s="13" t="n">
        <f aca="false">(H19+I19)/(H19+I19+V19)</f>
        <v>0.971458122686919</v>
      </c>
      <c r="AG19" s="13" t="n">
        <f aca="false">(H19)/V19</f>
        <v>33.0160420719637</v>
      </c>
      <c r="AH19" s="13" t="n">
        <f aca="false">(H19+I19)/(V19+U19)</f>
        <v>5.26480872883905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7" t="s">
        <v>65</v>
      </c>
      <c r="B20" s="97" t="n">
        <v>41085</v>
      </c>
      <c r="C20" s="9" t="n">
        <f aca="false">dw!C20</f>
        <v>40.054794520548</v>
      </c>
      <c r="D20" s="10" t="s">
        <v>46</v>
      </c>
      <c r="E20" s="11" t="n">
        <v>1.8125</v>
      </c>
      <c r="F20" s="11" t="n">
        <v>20.61</v>
      </c>
      <c r="G20" s="11" t="n">
        <v>8.79427462396895</v>
      </c>
      <c r="H20" s="98" t="n">
        <f aca="false">(dw!K20*100)/dw!$AB20</f>
        <v>45.8428551162325</v>
      </c>
      <c r="I20" s="98" t="n">
        <f aca="false">(dw!L20*100)/dw!$AB20</f>
        <v>18.7046321128102</v>
      </c>
      <c r="J20" s="98" t="n">
        <f aca="false">(dw!M20*100)/dw!$AB20</f>
        <v>5.32389123323513</v>
      </c>
      <c r="K20" s="98" t="n">
        <f aca="false">(dw!N20*100)/dw!$AB20</f>
        <v>3.41742047342627</v>
      </c>
      <c r="L20" s="98" t="n">
        <f aca="false">(dw!O20*100)/dw!$AB20</f>
        <v>0</v>
      </c>
      <c r="M20" s="98" t="n">
        <f aca="false">(dw!P20*100)/dw!$AB20</f>
        <v>4.80440859103824</v>
      </c>
      <c r="N20" s="98" t="n">
        <f aca="false">(dw!Q20*100)/dw!$AB20</f>
        <v>0</v>
      </c>
      <c r="O20" s="98" t="n">
        <f aca="false">(dw!R20*100)/dw!$AB20</f>
        <v>1.72079115392829</v>
      </c>
      <c r="P20" s="98" t="n">
        <f aca="false">(dw!S20*100)/dw!$AB20</f>
        <v>1.60642516819895</v>
      </c>
      <c r="Q20" s="98" t="n">
        <f aca="false">(dw!T20*100)/dw!$AB20</f>
        <v>1.72202173690696</v>
      </c>
      <c r="R20" s="98" t="n">
        <f aca="false">(dw!U20*100)/dw!$AB20</f>
        <v>0.0031018434091942</v>
      </c>
      <c r="S20" s="98" t="n">
        <f aca="false">(dw!V20*100)/dw!$AB20</f>
        <v>0</v>
      </c>
      <c r="T20" s="98" t="n">
        <f aca="false">(dw!W20*100)/dw!$AB20</f>
        <v>0</v>
      </c>
      <c r="U20" s="98" t="n">
        <f aca="false">(dw!X20*100)/dw!$AB20</f>
        <v>12.845597921565</v>
      </c>
      <c r="V20" s="98" t="n">
        <f aca="false">(dw!Y20*100)/dw!$AB20</f>
        <v>1.5225885590912</v>
      </c>
      <c r="W20" s="98" t="n">
        <f aca="false">(dw!Z20*100)/dw!$AB20</f>
        <v>2.48626609015803</v>
      </c>
      <c r="X20" s="98" t="n">
        <f aca="false">(dw!AA20*100)/dw!$AB20</f>
        <v>0</v>
      </c>
      <c r="Y20" s="98" t="n">
        <f aca="false">SUM(H20:X20)</f>
        <v>100</v>
      </c>
      <c r="Z20" s="14" t="n">
        <f aca="false">SUM(H20:L20)</f>
        <v>73.2887989357041</v>
      </c>
      <c r="AA20" s="14" t="n">
        <f aca="false">SUM(M20:R20)</f>
        <v>9.85674849348164</v>
      </c>
      <c r="AB20" s="13" t="n">
        <f aca="false">(I20)/(H20+I20)</f>
        <v>0.289780949124138</v>
      </c>
      <c r="AC20" s="13" t="n">
        <f aca="false">U20/(Z20+U20)</f>
        <v>0.14913435735611</v>
      </c>
      <c r="AD20" s="13" t="n">
        <f aca="false">U20/(U20+AA20)</f>
        <v>0.565826883561746</v>
      </c>
      <c r="AE20" s="13" t="n">
        <f aca="false">Z20/(Z20+AA20)</f>
        <v>0.88145187808311</v>
      </c>
      <c r="AF20" s="13" t="n">
        <f aca="false">(H20+I20)/(H20+I20+V20)</f>
        <v>0.976954944565621</v>
      </c>
      <c r="AG20" s="13" t="n">
        <f aca="false">(H20)/V20</f>
        <v>30.1084983480994</v>
      </c>
      <c r="AH20" s="13" t="n">
        <f aca="false">(H20+I20)/(V20+U20)</f>
        <v>4.49238930159645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7" t="s">
        <v>66</v>
      </c>
      <c r="B21" s="97" t="n">
        <v>41182</v>
      </c>
      <c r="C21" s="9" t="n">
        <f aca="false">dw!C21</f>
        <v>131.205479452055</v>
      </c>
      <c r="D21" s="10" t="s">
        <v>46</v>
      </c>
      <c r="E21" s="11" t="n">
        <v>1.12</v>
      </c>
      <c r="F21" s="11" t="n">
        <v>12</v>
      </c>
      <c r="G21" s="11" t="n">
        <v>9.33333333333333</v>
      </c>
      <c r="H21" s="98" t="n">
        <f aca="false">(dw!K21*100)/dw!$AB21</f>
        <v>66.0571073053584</v>
      </c>
      <c r="I21" s="98" t="n">
        <f aca="false">(dw!L21*100)/dw!$AB21</f>
        <v>2.02134748354397</v>
      </c>
      <c r="J21" s="98" t="n">
        <f aca="false">(dw!M21*100)/dw!$AB21</f>
        <v>11.2327244121774</v>
      </c>
      <c r="K21" s="98" t="n">
        <f aca="false">(dw!N21*100)/dw!$AB21</f>
        <v>3.05099258639234</v>
      </c>
      <c r="L21" s="98" t="n">
        <f aca="false">(dw!O21*100)/dw!$AB21</f>
        <v>0</v>
      </c>
      <c r="M21" s="98" t="n">
        <f aca="false">(dw!P21*100)/dw!$AB21</f>
        <v>1.97340195000379</v>
      </c>
      <c r="N21" s="98" t="n">
        <f aca="false">(dw!Q21*100)/dw!$AB21</f>
        <v>0.169874759163427</v>
      </c>
      <c r="O21" s="98" t="n">
        <f aca="false">(dw!R21*100)/dw!$AB21</f>
        <v>0.125713047418547</v>
      </c>
      <c r="P21" s="98" t="n">
        <f aca="false">(dw!S21*100)/dw!$AB21</f>
        <v>0.777681157507979</v>
      </c>
      <c r="Q21" s="98" t="n">
        <f aca="false">(dw!T21*100)/dw!$AB21</f>
        <v>0</v>
      </c>
      <c r="R21" s="98" t="n">
        <f aca="false">(dw!U21*100)/dw!$AB21</f>
        <v>0.00212837837902139</v>
      </c>
      <c r="S21" s="98" t="n">
        <f aca="false">(dw!V21*100)/dw!$AB21</f>
        <v>0</v>
      </c>
      <c r="T21" s="98" t="n">
        <f aca="false">(dw!W21*100)/dw!$AB21</f>
        <v>0</v>
      </c>
      <c r="U21" s="98" t="n">
        <f aca="false">(dw!X21*100)/dw!$AB21</f>
        <v>10.212414943012</v>
      </c>
      <c r="V21" s="98" t="n">
        <f aca="false">(dw!Y21*100)/dw!$AB21</f>
        <v>1.57910512526295</v>
      </c>
      <c r="W21" s="98" t="n">
        <f aca="false">(dw!Z21*100)/dw!$AB21</f>
        <v>2.79750885178017</v>
      </c>
      <c r="X21" s="98" t="n">
        <f aca="false">(dw!AA21*100)/dw!$AB21</f>
        <v>0</v>
      </c>
      <c r="Y21" s="98" t="n">
        <f aca="false">SUM(H21:X21)</f>
        <v>100</v>
      </c>
      <c r="Z21" s="14" t="n">
        <f aca="false">SUM(H21:L21)</f>
        <v>82.3621717874721</v>
      </c>
      <c r="AA21" s="14" t="n">
        <f aca="false">SUM(M21:R21)</f>
        <v>3.04879929247276</v>
      </c>
      <c r="AB21" s="13" t="n">
        <f aca="false">(I21)/(H21+I21)</f>
        <v>0.0296914418785174</v>
      </c>
      <c r="AC21" s="13" t="n">
        <f aca="false">U21/(Z21+U21)</f>
        <v>0.110315533708445</v>
      </c>
      <c r="AD21" s="13" t="n">
        <f aca="false">U21/(U21+AA21)</f>
        <v>0.770096520700595</v>
      </c>
      <c r="AE21" s="13" t="n">
        <f aca="false">Z21/(Z21+AA21)</f>
        <v>0.964304359803858</v>
      </c>
      <c r="AF21" s="13" t="n">
        <f aca="false">(H21+I21)/(H21+I21+V21)</f>
        <v>0.97733045591593</v>
      </c>
      <c r="AG21" s="13" t="n">
        <f aca="false">(H21)/V21</f>
        <v>41.8319884145514</v>
      </c>
      <c r="AH21" s="13" t="n">
        <f aca="false">(H21+I21)/(V21+U21)</f>
        <v>5.77350964037851</v>
      </c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7" t="s">
        <v>67</v>
      </c>
      <c r="B22" s="97" t="n">
        <v>41326</v>
      </c>
      <c r="C22" s="9" t="n">
        <f aca="false">dw!C22</f>
        <v>101.452054794521</v>
      </c>
      <c r="D22" s="10" t="s">
        <v>46</v>
      </c>
      <c r="E22" s="11" t="n">
        <v>0.7515</v>
      </c>
      <c r="F22" s="11" t="n">
        <v>48</v>
      </c>
      <c r="G22" s="11" t="n">
        <v>1.565625</v>
      </c>
      <c r="H22" s="98" t="n">
        <f aca="false">(dw!K22*100)/dw!$AB22</f>
        <v>46.6053446175197</v>
      </c>
      <c r="I22" s="98" t="n">
        <f aca="false">(dw!L22*100)/dw!$AB22</f>
        <v>3.48143409904526</v>
      </c>
      <c r="J22" s="98" t="n">
        <f aca="false">(dw!M22*100)/dw!$AB22</f>
        <v>9.53588035298573</v>
      </c>
      <c r="K22" s="98" t="n">
        <f aca="false">(dw!N22*100)/dw!$AB22</f>
        <v>5.3434391750842</v>
      </c>
      <c r="L22" s="98" t="n">
        <f aca="false">(dw!O22*100)/dw!$AB22</f>
        <v>0</v>
      </c>
      <c r="M22" s="98" t="n">
        <f aca="false">(dw!P22*100)/dw!$AB22</f>
        <v>7.5832590176799</v>
      </c>
      <c r="N22" s="98" t="n">
        <f aca="false">(dw!Q22*100)/dw!$AB22</f>
        <v>0</v>
      </c>
      <c r="O22" s="98" t="n">
        <f aca="false">(dw!R22*100)/dw!$AB22</f>
        <v>0.605280250248145</v>
      </c>
      <c r="P22" s="98" t="n">
        <f aca="false">(dw!S22*100)/dw!$AB22</f>
        <v>3.59123646112358</v>
      </c>
      <c r="Q22" s="98" t="n">
        <f aca="false">(dw!T22*100)/dw!$AB22</f>
        <v>3.29634608224924</v>
      </c>
      <c r="R22" s="98" t="n">
        <f aca="false">(dw!U22*100)/dw!$AB22</f>
        <v>0</v>
      </c>
      <c r="S22" s="98" t="n">
        <f aca="false">(dw!V22*100)/dw!$AB22</f>
        <v>0</v>
      </c>
      <c r="T22" s="98" t="n">
        <f aca="false">(dw!W22*100)/dw!$AB22</f>
        <v>0</v>
      </c>
      <c r="U22" s="98" t="n">
        <f aca="false">(dw!X22*100)/dw!$AB22</f>
        <v>13.6088373336462</v>
      </c>
      <c r="V22" s="98" t="n">
        <f aca="false">(dw!Y22*100)/dw!$AB22</f>
        <v>1.53927482423914</v>
      </c>
      <c r="W22" s="98" t="n">
        <f aca="false">(dw!Z22*100)/dw!$AB22</f>
        <v>4.80966778617892</v>
      </c>
      <c r="X22" s="98" t="n">
        <f aca="false">(dw!AA22*100)/dw!$AB22</f>
        <v>0</v>
      </c>
      <c r="Y22" s="98" t="n">
        <f aca="false">SUM(H22:X22)</f>
        <v>100</v>
      </c>
      <c r="Z22" s="14" t="n">
        <f aca="false">SUM(H22:L22)</f>
        <v>64.9660982446349</v>
      </c>
      <c r="AA22" s="14" t="n">
        <f aca="false">SUM(M22:R22)</f>
        <v>15.0761218113009</v>
      </c>
      <c r="AB22" s="13" t="n">
        <f aca="false">(I22)/(H22+I22)</f>
        <v>0.0695080456011411</v>
      </c>
      <c r="AC22" s="13" t="n">
        <f aca="false">U22/(Z22+U22)</f>
        <v>0.173195653722022</v>
      </c>
      <c r="AD22" s="13" t="n">
        <f aca="false">U22/(U22+AA22)</f>
        <v>0.474424149076867</v>
      </c>
      <c r="AE22" s="13" t="n">
        <f aca="false">Z22/(Z22+AA22)</f>
        <v>0.811647880321595</v>
      </c>
      <c r="AF22" s="13" t="n">
        <f aca="false">(H22+I22)/(H22+I22+V22)</f>
        <v>0.970184146982637</v>
      </c>
      <c r="AG22" s="13" t="n">
        <f aca="false">(H22)/V22</f>
        <v>30.2774682490872</v>
      </c>
      <c r="AH22" s="13" t="n">
        <f aca="false">(H22+I22)/(V22+U22)</f>
        <v>3.3064700204568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7" t="s">
        <v>68</v>
      </c>
      <c r="B23" s="97" t="n">
        <v>41404</v>
      </c>
      <c r="C23" s="9" t="n">
        <f aca="false">dw!C23</f>
        <v>51.041095890411</v>
      </c>
      <c r="D23" s="10" t="s">
        <v>46</v>
      </c>
      <c r="E23" s="11" t="n">
        <v>1.78</v>
      </c>
      <c r="F23" s="11" t="n">
        <v>28</v>
      </c>
      <c r="G23" s="11" t="n">
        <v>6.35714285714286</v>
      </c>
      <c r="H23" s="98" t="n">
        <f aca="false">(dw!K23*100)/dw!$AB23</f>
        <v>45.8201991203167</v>
      </c>
      <c r="I23" s="98" t="n">
        <f aca="false">(dw!L23*100)/dw!$AB23</f>
        <v>12.7151430164889</v>
      </c>
      <c r="J23" s="98" t="n">
        <f aca="false">(dw!M23*100)/dw!$AB23</f>
        <v>8.40310178040836</v>
      </c>
      <c r="K23" s="98" t="n">
        <f aca="false">(dw!N23*100)/dw!$AB23</f>
        <v>4.43436482207917</v>
      </c>
      <c r="L23" s="98" t="n">
        <f aca="false">(dw!O23*100)/dw!$AB23</f>
        <v>0</v>
      </c>
      <c r="M23" s="98" t="n">
        <f aca="false">(dw!P23*100)/dw!$AB23</f>
        <v>6.25192559940153</v>
      </c>
      <c r="N23" s="98" t="n">
        <f aca="false">(dw!Q23*100)/dw!$AB23</f>
        <v>0</v>
      </c>
      <c r="O23" s="98" t="n">
        <f aca="false">(dw!R23*100)/dw!$AB23</f>
        <v>2.35667401749167</v>
      </c>
      <c r="P23" s="98" t="n">
        <f aca="false">(dw!S23*100)/dw!$AB23</f>
        <v>1.1614225844274</v>
      </c>
      <c r="Q23" s="98" t="n">
        <f aca="false">(dw!T23*100)/dw!$AB23</f>
        <v>1.98596842917108</v>
      </c>
      <c r="R23" s="98" t="n">
        <f aca="false">(dw!U23*100)/dw!$AB23</f>
        <v>0</v>
      </c>
      <c r="S23" s="98" t="n">
        <f aca="false">(dw!V23*100)/dw!$AB23</f>
        <v>0</v>
      </c>
      <c r="T23" s="98" t="n">
        <f aca="false">(dw!W23*100)/dw!$AB23</f>
        <v>0</v>
      </c>
      <c r="U23" s="98" t="n">
        <f aca="false">(dw!X23*100)/dw!$AB23</f>
        <v>12.8055058688251</v>
      </c>
      <c r="V23" s="98" t="n">
        <f aca="false">(dw!Y23*100)/dw!$AB23</f>
        <v>1.69434691214422</v>
      </c>
      <c r="W23" s="98" t="n">
        <f aca="false">(dw!Z23*100)/dw!$AB23</f>
        <v>2.37134784924594</v>
      </c>
      <c r="X23" s="98" t="n">
        <f aca="false">(dw!AA23*100)/dw!$AB23</f>
        <v>0</v>
      </c>
      <c r="Y23" s="98" t="n">
        <f aca="false">SUM(H23:X23)</f>
        <v>100</v>
      </c>
      <c r="Z23" s="14" t="n">
        <f aca="false">SUM(H23:L23)</f>
        <v>71.3728087392931</v>
      </c>
      <c r="AA23" s="14" t="n">
        <f aca="false">SUM(M23:R23)</f>
        <v>11.7559906304917</v>
      </c>
      <c r="AB23" s="13" t="n">
        <f aca="false">(I23)/(H23+I23)</f>
        <v>0.217221639992669</v>
      </c>
      <c r="AC23" s="13" t="n">
        <f aca="false">U23/(Z23+U23)</f>
        <v>0.152123571592512</v>
      </c>
      <c r="AD23" s="13" t="n">
        <f aca="false">U23/(U23+AA23)</f>
        <v>0.521365050748487</v>
      </c>
      <c r="AE23" s="13" t="n">
        <f aca="false">Z23/(Z23+AA23)</f>
        <v>0.858581012601937</v>
      </c>
      <c r="AF23" s="13" t="n">
        <f aca="false">(H23+I23)/(H23+I23+V23)</f>
        <v>0.971868576130832</v>
      </c>
      <c r="AG23" s="13" t="n">
        <f aca="false">(H23)/V23</f>
        <v>27.0429855845345</v>
      </c>
      <c r="AH23" s="13" t="n">
        <f aca="false">(H23+I23)/(V23+U23)</f>
        <v>4.03696113478006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2" t="s">
        <v>69</v>
      </c>
      <c r="B24" s="99" t="n">
        <v>41494</v>
      </c>
      <c r="C24" s="9" t="n">
        <f aca="false">dw!C24</f>
        <v>121.369863013699</v>
      </c>
      <c r="D24" s="23" t="s">
        <v>46</v>
      </c>
      <c r="E24" s="21"/>
      <c r="F24" s="21"/>
      <c r="G24" s="24"/>
      <c r="H24" s="98" t="n">
        <f aca="false">(dw!K24*100)/dw!$AB24</f>
        <v>42.6366117351555</v>
      </c>
      <c r="I24" s="98" t="n">
        <f aca="false">(dw!L24*100)/dw!$AB24</f>
        <v>1.61609704212413</v>
      </c>
      <c r="J24" s="98" t="n">
        <f aca="false">(dw!M24*100)/dw!$AB24</f>
        <v>24.1582766668007</v>
      </c>
      <c r="K24" s="98" t="n">
        <f aca="false">(dw!N24*100)/dw!$AB24</f>
        <v>16.977229721203</v>
      </c>
      <c r="L24" s="98" t="n">
        <f aca="false">(dw!O24*100)/dw!$AB24</f>
        <v>0</v>
      </c>
      <c r="M24" s="98" t="n">
        <f aca="false">(dw!P24*100)/dw!$AB24</f>
        <v>1.919788052795</v>
      </c>
      <c r="N24" s="98" t="n">
        <f aca="false">(dw!Q24*100)/dw!$AB24</f>
        <v>0</v>
      </c>
      <c r="O24" s="98" t="n">
        <f aca="false">(dw!R24*100)/dw!$AB24</f>
        <v>0.421647264345348</v>
      </c>
      <c r="P24" s="98" t="n">
        <f aca="false">(dw!S24*100)/dw!$AB24</f>
        <v>1.69045561391165</v>
      </c>
      <c r="Q24" s="98" t="n">
        <f aca="false">(dw!T24*100)/dw!$AB24</f>
        <v>0.635362338483878</v>
      </c>
      <c r="R24" s="98" t="n">
        <f aca="false">(dw!U24*100)/dw!$AB24</f>
        <v>0.0693260731026875</v>
      </c>
      <c r="S24" s="98" t="n">
        <f aca="false">(dw!V24*100)/dw!$AB24</f>
        <v>0.0605657784106206</v>
      </c>
      <c r="T24" s="98" t="n">
        <f aca="false">(dw!W24*100)/dw!$AB24</f>
        <v>0</v>
      </c>
      <c r="U24" s="98" t="n">
        <f aca="false">(dw!X24*100)/dw!$AB24</f>
        <v>5.30888349303937</v>
      </c>
      <c r="V24" s="98" t="n">
        <f aca="false">(dw!Y24*100)/dw!$AB24</f>
        <v>0</v>
      </c>
      <c r="W24" s="98" t="n">
        <f aca="false">(dw!Z24*100)/dw!$AB24</f>
        <v>4.50575622062815</v>
      </c>
      <c r="X24" s="98" t="n">
        <f aca="false">(dw!AA24*100)/dw!$AB24</f>
        <v>0</v>
      </c>
      <c r="Y24" s="98" t="n">
        <f aca="false">SUM(H24:X24)</f>
        <v>100</v>
      </c>
      <c r="Z24" s="14" t="n">
        <f aca="false">SUM(H24:L24)</f>
        <v>85.3882151652833</v>
      </c>
      <c r="AA24" s="14" t="n">
        <f aca="false">SUM(M24:R24)</f>
        <v>4.73657934263856</v>
      </c>
      <c r="AB24" s="13" t="n">
        <f aca="false">(I24)/(H24+I24)</f>
        <v>0.0365197314871236</v>
      </c>
      <c r="AC24" s="13" t="n">
        <f aca="false">U24/(Z24+U24)</f>
        <v>0.0585342152237877</v>
      </c>
      <c r="AD24" s="13" t="n">
        <f aca="false">U24/(U24+AA24)</f>
        <v>0.528485703434599</v>
      </c>
      <c r="AE24" s="13" t="n">
        <f aca="false">Z24/(Z24+AA24)</f>
        <v>0.94744421478573</v>
      </c>
      <c r="AF24" s="13" t="n">
        <f aca="false">(H24+I24)/(H24+I24+V24)</f>
        <v>1</v>
      </c>
      <c r="AG24" s="13"/>
      <c r="AH24" s="13" t="n">
        <f aca="false">(H24+I24)/(V24+U24)</f>
        <v>8.3355961447074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5" t="s">
        <v>70</v>
      </c>
      <c r="B25" s="100" t="n">
        <v>41597</v>
      </c>
      <c r="C25" s="9" t="n">
        <f aca="false">dw!C25</f>
        <v>311.095890410959</v>
      </c>
      <c r="D25" s="23" t="s">
        <v>46</v>
      </c>
      <c r="E25" s="21"/>
      <c r="F25" s="21"/>
      <c r="G25" s="24"/>
      <c r="H25" s="98" t="n">
        <f aca="false">(dw!K25*100)/dw!$AB25</f>
        <v>46.4235560205089</v>
      </c>
      <c r="I25" s="98" t="n">
        <f aca="false">(dw!L25*100)/dw!$AB25</f>
        <v>0.899568067550416</v>
      </c>
      <c r="J25" s="98" t="n">
        <f aca="false">(dw!M25*100)/dw!$AB25</f>
        <v>11.8748504807651</v>
      </c>
      <c r="K25" s="98" t="n">
        <f aca="false">(dw!N25*100)/dw!$AB25</f>
        <v>8.60009605134088</v>
      </c>
      <c r="L25" s="98" t="n">
        <f aca="false">(dw!O25*100)/dw!$AB25</f>
        <v>0</v>
      </c>
      <c r="M25" s="98" t="n">
        <f aca="false">(dw!P25*100)/dw!$AB25</f>
        <v>7.43103776886967</v>
      </c>
      <c r="N25" s="98" t="n">
        <f aca="false">(dw!Q25*100)/dw!$AB25</f>
        <v>0</v>
      </c>
      <c r="O25" s="98" t="n">
        <f aca="false">(dw!R25*100)/dw!$AB25</f>
        <v>0.20528468169034</v>
      </c>
      <c r="P25" s="98" t="n">
        <f aca="false">(dw!S25*100)/dw!$AB25</f>
        <v>1.4498700051094</v>
      </c>
      <c r="Q25" s="98" t="n">
        <f aca="false">(dw!T25*100)/dw!$AB25</f>
        <v>0.566878561802096</v>
      </c>
      <c r="R25" s="98" t="n">
        <f aca="false">(dw!U25*100)/dw!$AB25</f>
        <v>0.013210614969223</v>
      </c>
      <c r="S25" s="98" t="n">
        <f aca="false">(dw!V25*100)/dw!$AB25</f>
        <v>0.000708648882455008</v>
      </c>
      <c r="T25" s="98" t="n">
        <f aca="false">(dw!W25*100)/dw!$AB25</f>
        <v>0.00288708803963152</v>
      </c>
      <c r="U25" s="98" t="n">
        <f aca="false">(dw!X25*100)/dw!$AB25</f>
        <v>19.681844387022</v>
      </c>
      <c r="V25" s="98" t="n">
        <f aca="false">(dw!Y25*100)/dw!$AB25</f>
        <v>0</v>
      </c>
      <c r="W25" s="98" t="n">
        <f aca="false">(dw!Z25*100)/dw!$AB25</f>
        <v>2.85020762344992</v>
      </c>
      <c r="X25" s="98" t="n">
        <f aca="false">(dw!AA25*100)/dw!$AB25</f>
        <v>0</v>
      </c>
      <c r="Y25" s="98" t="n">
        <f aca="false">SUM(H25:X25)</f>
        <v>100</v>
      </c>
      <c r="Z25" s="14" t="n">
        <f aca="false">SUM(H25:L25)</f>
        <v>67.7980706201653</v>
      </c>
      <c r="AA25" s="14" t="n">
        <f aca="false">SUM(M25:R25)</f>
        <v>9.66628163244073</v>
      </c>
      <c r="AB25" s="13" t="n">
        <f aca="false">(I25)/(H25+I25)</f>
        <v>0.019009059204893</v>
      </c>
      <c r="AC25" s="13" t="n">
        <f aca="false">U25/(Z25+U25)</f>
        <v>0.224987008565394</v>
      </c>
      <c r="AD25" s="13" t="n">
        <f aca="false">U25/(U25+AA25)</f>
        <v>0.670633769732678</v>
      </c>
      <c r="AE25" s="13" t="n">
        <f aca="false">Z25/(Z25+AA25)</f>
        <v>0.875216388553542</v>
      </c>
      <c r="AF25" s="13" t="n">
        <f aca="false">(H25+I25)/(H25+I25+V25)</f>
        <v>1</v>
      </c>
      <c r="AG25" s="13"/>
      <c r="AH25" s="13" t="n">
        <f aca="false">(H25+I25)/(V25+U25)</f>
        <v>2.40440495095387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2" t="s">
        <v>71</v>
      </c>
      <c r="B26" s="99" t="n">
        <v>41705</v>
      </c>
      <c r="C26" s="9" t="n">
        <f aca="false">dw!C26</f>
        <v>225.123287671233</v>
      </c>
      <c r="D26" s="23" t="s">
        <v>46</v>
      </c>
      <c r="E26" s="21"/>
      <c r="F26" s="21"/>
      <c r="G26" s="24"/>
      <c r="H26" s="98" t="n">
        <f aca="false">(dw!K26*100)/dw!$AB26</f>
        <v>60.2884848732283</v>
      </c>
      <c r="I26" s="98" t="n">
        <f aca="false">(dw!L26*100)/dw!$AB26</f>
        <v>1.1819622087791</v>
      </c>
      <c r="J26" s="98" t="n">
        <f aca="false">(dw!M26*100)/dw!$AB26</f>
        <v>14.5272778930369</v>
      </c>
      <c r="K26" s="98" t="n">
        <f aca="false">(dw!N26*100)/dw!$AB26</f>
        <v>7.86654127193699</v>
      </c>
      <c r="L26" s="98" t="n">
        <f aca="false">(dw!O26*100)/dw!$AB26</f>
        <v>0</v>
      </c>
      <c r="M26" s="98" t="n">
        <f aca="false">(dw!P26*100)/dw!$AB26</f>
        <v>1.35162200001046</v>
      </c>
      <c r="N26" s="98" t="n">
        <f aca="false">(dw!Q26*100)/dw!$AB26</f>
        <v>0</v>
      </c>
      <c r="O26" s="98" t="n">
        <f aca="false">(dw!R26*100)/dw!$AB26</f>
        <v>0.242848865025857</v>
      </c>
      <c r="P26" s="98" t="n">
        <f aca="false">(dw!S26*100)/dw!$AB26</f>
        <v>1.33463599975467</v>
      </c>
      <c r="Q26" s="98" t="n">
        <f aca="false">(dw!T26*100)/dw!$AB26</f>
        <v>0.414380610390545</v>
      </c>
      <c r="R26" s="98" t="n">
        <f aca="false">(dw!U26*100)/dw!$AB26</f>
        <v>0.0327225348276884</v>
      </c>
      <c r="S26" s="98" t="n">
        <f aca="false">(dw!V26*100)/dw!$AB26</f>
        <v>0.0239126216048492</v>
      </c>
      <c r="T26" s="98" t="n">
        <f aca="false">(dw!W26*100)/dw!$AB26</f>
        <v>0</v>
      </c>
      <c r="U26" s="98" t="n">
        <f aca="false">(dw!X26*100)/dw!$AB26</f>
        <v>7.96226760694883</v>
      </c>
      <c r="V26" s="98" t="n">
        <f aca="false">(dw!Y26*100)/dw!$AB26</f>
        <v>0</v>
      </c>
      <c r="W26" s="98" t="n">
        <f aca="false">(dw!Z26*100)/dw!$AB26</f>
        <v>4.77334351445585</v>
      </c>
      <c r="X26" s="98" t="n">
        <f aca="false">(dw!AA26*100)/dw!$AB26</f>
        <v>0</v>
      </c>
      <c r="Y26" s="98" t="n">
        <f aca="false">SUM(H26:X26)</f>
        <v>100</v>
      </c>
      <c r="Z26" s="14" t="n">
        <f aca="false">SUM(H26:L26)</f>
        <v>83.8642662469812</v>
      </c>
      <c r="AA26" s="14" t="n">
        <f aca="false">SUM(M26:R26)</f>
        <v>3.37621001000922</v>
      </c>
      <c r="AB26" s="13" t="n">
        <f aca="false">(I26)/(H26+I26)</f>
        <v>0.0192281375016233</v>
      </c>
      <c r="AC26" s="13" t="n">
        <f aca="false">U26/(Z26+U26)</f>
        <v>0.0867098786459101</v>
      </c>
      <c r="AD26" s="13" t="n">
        <f aca="false">U26/(U26+AA26)</f>
        <v>0.702234274823659</v>
      </c>
      <c r="AE26" s="13" t="n">
        <f aca="false">Z26/(Z26+AA26)</f>
        <v>0.961299958977027</v>
      </c>
      <c r="AF26" s="13" t="n">
        <f aca="false">(H26+I26)/(H26+I26+V26)</f>
        <v>1</v>
      </c>
      <c r="AG26" s="13"/>
      <c r="AH26" s="13" t="n">
        <f aca="false">(H26+I26)/(V26+U26)</f>
        <v>7.72021867594112</v>
      </c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6" t="n">
        <v>129</v>
      </c>
      <c r="B27" s="101" t="n">
        <v>39417</v>
      </c>
      <c r="C27" s="102" t="n">
        <f aca="false">dw!C27</f>
        <v>3.53858734272796</v>
      </c>
      <c r="D27" s="29" t="s">
        <v>72</v>
      </c>
      <c r="E27" s="31"/>
      <c r="F27" s="31" t="n">
        <v>45.98</v>
      </c>
      <c r="G27" s="31"/>
      <c r="H27" s="103" t="n">
        <f aca="false">(dw!K27*100)/dw!$AB27</f>
        <v>0.231040285706612</v>
      </c>
      <c r="I27" s="103" t="n">
        <f aca="false">(dw!L27*100)/dw!$AB27</f>
        <v>0.281620181825772</v>
      </c>
      <c r="J27" s="103" t="n">
        <f aca="false">(dw!M27*100)/dw!$AB27</f>
        <v>3.29444548831085</v>
      </c>
      <c r="K27" s="103" t="n">
        <f aca="false">(dw!N27*100)/dw!$AB27</f>
        <v>0</v>
      </c>
      <c r="L27" s="103" t="n">
        <f aca="false">(dw!O27*100)/dw!$AB27</f>
        <v>0</v>
      </c>
      <c r="M27" s="103" t="n">
        <f aca="false">(dw!P27*100)/dw!$AB27</f>
        <v>24.5436188879158</v>
      </c>
      <c r="N27" s="103" t="n">
        <f aca="false">(dw!Q27*100)/dw!$AB27</f>
        <v>0</v>
      </c>
      <c r="O27" s="103" t="n">
        <f aca="false">(dw!R27*100)/dw!$AB27</f>
        <v>14.0645368638471</v>
      </c>
      <c r="P27" s="103" t="n">
        <f aca="false">(dw!S27*100)/dw!$AB27</f>
        <v>7.4536829173033</v>
      </c>
      <c r="Q27" s="103" t="n">
        <f aca="false">(dw!T27*100)/dw!$AB27</f>
        <v>22.2539792735398</v>
      </c>
      <c r="R27" s="103" t="n">
        <f aca="false">(dw!U27*100)/dw!$AB27</f>
        <v>0</v>
      </c>
      <c r="S27" s="103" t="n">
        <f aca="false">(dw!V27*100)/dw!$AB27</f>
        <v>0</v>
      </c>
      <c r="T27" s="103" t="n">
        <f aca="false">(dw!W27*100)/dw!$AB27</f>
        <v>0</v>
      </c>
      <c r="U27" s="103" t="n">
        <f aca="false">(dw!X27*100)/dw!$AB27</f>
        <v>25.5868599592143</v>
      </c>
      <c r="V27" s="103" t="n">
        <f aca="false">(dw!Y27*100)/dw!$AB27</f>
        <v>1.23980965210098</v>
      </c>
      <c r="W27" s="103" t="n">
        <f aca="false">(dw!Z27*100)/dw!$AB27</f>
        <v>0.638600804196656</v>
      </c>
      <c r="X27" s="103" t="n">
        <f aca="false">(dw!AA27*100)/dw!$AB27</f>
        <v>0.411805686038856</v>
      </c>
      <c r="Y27" s="103" t="n">
        <f aca="false">SUM(H27:X27)</f>
        <v>100</v>
      </c>
      <c r="Z27" s="104" t="n">
        <f aca="false">SUM(H27:L27)</f>
        <v>3.80710595584323</v>
      </c>
      <c r="AA27" s="104" t="n">
        <f aca="false">SUM(M27:R27)</f>
        <v>68.315817942606</v>
      </c>
      <c r="AB27" s="104" t="n">
        <f aca="false">(I27)/(H27+I27)</f>
        <v>0.549330794280491</v>
      </c>
      <c r="AC27" s="104" t="n">
        <f aca="false">U27/(Z27+U27)</f>
        <v>0.870480017332639</v>
      </c>
      <c r="AD27" s="104" t="n">
        <f aca="false">U27/(U27+AA27)</f>
        <v>0.272482750555491</v>
      </c>
      <c r="AE27" s="104" t="n">
        <f aca="false">Z27/(Z27+AA27)</f>
        <v>0.0527863507198312</v>
      </c>
      <c r="AF27" s="104" t="n">
        <f aca="false">(H27+I27)/(H27+I27+V27)</f>
        <v>0.29253592502886</v>
      </c>
      <c r="AG27" s="104" t="n">
        <f aca="false">(H27)/V27</f>
        <v>0.186351417183348</v>
      </c>
      <c r="AH27" s="104" t="n">
        <f aca="false">(H27+I27)/(V27+U27)</f>
        <v>0.0191101047934832</v>
      </c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6" t="n">
        <v>131</v>
      </c>
      <c r="B28" s="101" t="n">
        <v>39430</v>
      </c>
      <c r="C28" s="102" t="n">
        <f aca="false">dw!C28</f>
        <v>3.42039888198792</v>
      </c>
      <c r="D28" s="29" t="s">
        <v>72</v>
      </c>
      <c r="E28" s="31"/>
      <c r="F28" s="31" t="n">
        <v>47.85</v>
      </c>
      <c r="G28" s="31"/>
      <c r="H28" s="103" t="n">
        <f aca="false">(dw!K28*100)/dw!$AB28</f>
        <v>1.18854522801197</v>
      </c>
      <c r="I28" s="103" t="n">
        <f aca="false">(dw!L28*100)/dw!$AB28</f>
        <v>1.23681436483495</v>
      </c>
      <c r="J28" s="103" t="n">
        <f aca="false">(dw!M28*100)/dw!$AB28</f>
        <v>1.26718236482291</v>
      </c>
      <c r="K28" s="103" t="n">
        <f aca="false">(dw!N28*100)/dw!$AB28</f>
        <v>0</v>
      </c>
      <c r="L28" s="103" t="n">
        <f aca="false">(dw!O28*100)/dw!$AB28</f>
        <v>0</v>
      </c>
      <c r="M28" s="103" t="n">
        <f aca="false">(dw!P28*100)/dw!$AB28</f>
        <v>18.803715162827</v>
      </c>
      <c r="N28" s="103" t="n">
        <f aca="false">(dw!Q28*100)/dw!$AB28</f>
        <v>0</v>
      </c>
      <c r="O28" s="103" t="n">
        <f aca="false">(dw!R28*100)/dw!$AB28</f>
        <v>17.9810526244533</v>
      </c>
      <c r="P28" s="103" t="n">
        <f aca="false">(dw!S28*100)/dw!$AB28</f>
        <v>10.7181176428114</v>
      </c>
      <c r="Q28" s="103" t="n">
        <f aca="false">(dw!T28*100)/dw!$AB28</f>
        <v>16.4100022225991</v>
      </c>
      <c r="R28" s="103" t="n">
        <f aca="false">(dw!U28*100)/dw!$AB28</f>
        <v>0</v>
      </c>
      <c r="S28" s="103" t="n">
        <f aca="false">(dw!V28*100)/dw!$AB28</f>
        <v>0</v>
      </c>
      <c r="T28" s="103" t="n">
        <f aca="false">(dw!W28*100)/dw!$AB28</f>
        <v>0</v>
      </c>
      <c r="U28" s="103" t="n">
        <f aca="false">(dw!X28*100)/dw!$AB28</f>
        <v>26.7525156550331</v>
      </c>
      <c r="V28" s="103" t="n">
        <f aca="false">(dw!Y28*100)/dw!$AB28</f>
        <v>3.34800148474135</v>
      </c>
      <c r="W28" s="103" t="n">
        <f aca="false">(dw!Z28*100)/dw!$AB28</f>
        <v>2.2940532498649</v>
      </c>
      <c r="X28" s="103" t="n">
        <f aca="false">(dw!AA28*100)/dw!$AB28</f>
        <v>0</v>
      </c>
      <c r="Y28" s="103" t="n">
        <f aca="false">SUM(H28:X28)</f>
        <v>100</v>
      </c>
      <c r="Z28" s="104" t="n">
        <f aca="false">SUM(H28:L28)</f>
        <v>3.69254195766983</v>
      </c>
      <c r="AA28" s="104" t="n">
        <f aca="false">SUM(M28:R28)</f>
        <v>63.9128876526909</v>
      </c>
      <c r="AB28" s="104" t="n">
        <f aca="false">(I28)/(H28+I28)</f>
        <v>0.509950923765147</v>
      </c>
      <c r="AC28" s="104" t="n">
        <f aca="false">U28/(Z28+U28)</f>
        <v>0.878714568234906</v>
      </c>
      <c r="AD28" s="104" t="n">
        <f aca="false">U28/(U28+AA28)</f>
        <v>0.295068622418558</v>
      </c>
      <c r="AE28" s="104" t="n">
        <f aca="false">Z28/(Z28+AA28)</f>
        <v>0.0546190147588965</v>
      </c>
      <c r="AF28" s="104" t="n">
        <f aca="false">(H28+I28)/(H28+I28+V28)</f>
        <v>0.420094908364899</v>
      </c>
      <c r="AG28" s="104" t="n">
        <f aca="false">(H28)/V28</f>
        <v>0.355001404099972</v>
      </c>
      <c r="AH28" s="104" t="n">
        <f aca="false">(H28+I28)/(V28+U28)</f>
        <v>0.0805753463166279</v>
      </c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6" t="n">
        <v>134</v>
      </c>
      <c r="B29" s="101" t="n">
        <v>39465</v>
      </c>
      <c r="C29" s="102" t="n">
        <f aca="false">dw!C29</f>
        <v>0.493380323584876</v>
      </c>
      <c r="D29" s="29" t="s">
        <v>72</v>
      </c>
      <c r="E29" s="31"/>
      <c r="F29" s="31" t="n">
        <v>43.26</v>
      </c>
      <c r="G29" s="31"/>
      <c r="H29" s="103" t="n">
        <f aca="false">(dw!K29*100)/dw!$AB29</f>
        <v>0.293074115267981</v>
      </c>
      <c r="I29" s="103" t="n">
        <f aca="false">(dw!L29*100)/dw!$AB29</f>
        <v>0.443310633045518</v>
      </c>
      <c r="J29" s="103" t="n">
        <f aca="false">(dw!M29*100)/dw!$AB29</f>
        <v>0.568371603872167</v>
      </c>
      <c r="K29" s="103" t="n">
        <f aca="false">(dw!N29*100)/dw!$AB29</f>
        <v>0</v>
      </c>
      <c r="L29" s="103" t="n">
        <f aca="false">(dw!O29*100)/dw!$AB29</f>
        <v>0</v>
      </c>
      <c r="M29" s="103" t="n">
        <f aca="false">(dw!P29*100)/dw!$AB29</f>
        <v>25.5753769160135</v>
      </c>
      <c r="N29" s="103" t="n">
        <f aca="false">(dw!Q29*100)/dw!$AB29</f>
        <v>0</v>
      </c>
      <c r="O29" s="103" t="n">
        <f aca="false">(dw!R29*100)/dw!$AB29</f>
        <v>20.2401308048391</v>
      </c>
      <c r="P29" s="103" t="n">
        <f aca="false">(dw!S29*100)/dw!$AB29</f>
        <v>8.51716619411989</v>
      </c>
      <c r="Q29" s="103" t="n">
        <f aca="false">(dw!T29*100)/dw!$AB29</f>
        <v>14.7834270931078</v>
      </c>
      <c r="R29" s="103" t="n">
        <f aca="false">(dw!U29*100)/dw!$AB29</f>
        <v>0</v>
      </c>
      <c r="S29" s="103" t="n">
        <f aca="false">(dw!V29*100)/dw!$AB29</f>
        <v>0</v>
      </c>
      <c r="T29" s="103" t="n">
        <f aca="false">(dw!W29*100)/dw!$AB29</f>
        <v>0.851692596943524</v>
      </c>
      <c r="U29" s="103" t="n">
        <f aca="false">(dw!X29*100)/dw!$AB29</f>
        <v>27.0364123976943</v>
      </c>
      <c r="V29" s="103" t="n">
        <f aca="false">(dw!Y29*100)/dw!$AB29</f>
        <v>1.33420789852325</v>
      </c>
      <c r="W29" s="103" t="n">
        <f aca="false">(dw!Z29*100)/dw!$AB29</f>
        <v>0.356829746572999</v>
      </c>
      <c r="X29" s="103" t="n">
        <f aca="false">(dw!AA29*100)/dw!$AB29</f>
        <v>0</v>
      </c>
      <c r="Y29" s="103" t="n">
        <f aca="false">SUM(H29:X29)</f>
        <v>100</v>
      </c>
      <c r="Z29" s="104" t="n">
        <f aca="false">SUM(H29:L29)</f>
        <v>1.30475635218567</v>
      </c>
      <c r="AA29" s="104" t="n">
        <f aca="false">SUM(M29:R29)</f>
        <v>69.1161010080803</v>
      </c>
      <c r="AB29" s="104" t="n">
        <f aca="false">(I29)/(H29+I29)</f>
        <v>0.602009525673648</v>
      </c>
      <c r="AC29" s="104" t="n">
        <f aca="false">U29/(Z29+U29)</f>
        <v>0.953962507202841</v>
      </c>
      <c r="AD29" s="104" t="n">
        <f aca="false">U29/(U29+AA29)</f>
        <v>0.281182586289736</v>
      </c>
      <c r="AE29" s="104" t="n">
        <f aca="false">Z29/(Z29+AA29)</f>
        <v>0.0185279816391707</v>
      </c>
      <c r="AF29" s="104" t="n">
        <f aca="false">(H29+I29)/(H29+I29+V29)</f>
        <v>0.355639603684711</v>
      </c>
      <c r="AG29" s="104" t="n">
        <f aca="false">(H29)/V29</f>
        <v>0.219661505221462</v>
      </c>
      <c r="AH29" s="104" t="n">
        <f aca="false">(H29+I29)/(V29+U29)</f>
        <v>0.0259558917156167</v>
      </c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6" t="n">
        <v>142</v>
      </c>
      <c r="B30" s="101" t="n">
        <v>39545</v>
      </c>
      <c r="C30" s="102" t="n">
        <f aca="false">dw!C30</f>
        <v>7.06038611260178</v>
      </c>
      <c r="D30" s="29" t="s">
        <v>72</v>
      </c>
      <c r="E30" s="31"/>
      <c r="F30" s="31" t="n">
        <v>45.87</v>
      </c>
      <c r="G30" s="31"/>
      <c r="H30" s="103" t="n">
        <f aca="false">(dw!K30*100)/dw!$AB30</f>
        <v>0.247082177203084</v>
      </c>
      <c r="I30" s="103" t="n">
        <f aca="false">(dw!L30*100)/dw!$AB30</f>
        <v>0.384891248906231</v>
      </c>
      <c r="J30" s="103" t="n">
        <f aca="false">(dw!M30*100)/dw!$AB30</f>
        <v>0.172957524042159</v>
      </c>
      <c r="K30" s="103" t="n">
        <f aca="false">(dw!N30*100)/dw!$AB30</f>
        <v>0</v>
      </c>
      <c r="L30" s="103" t="n">
        <f aca="false">(dw!O30*100)/dw!$AB30</f>
        <v>0</v>
      </c>
      <c r="M30" s="103" t="n">
        <f aca="false">(dw!P30*100)/dw!$AB30</f>
        <v>22.5725770984998</v>
      </c>
      <c r="N30" s="103" t="n">
        <f aca="false">(dw!Q30*100)/dw!$AB30</f>
        <v>0</v>
      </c>
      <c r="O30" s="103" t="n">
        <f aca="false">(dw!R30*100)/dw!$AB30</f>
        <v>16.7801202540855</v>
      </c>
      <c r="P30" s="103" t="n">
        <f aca="false">(dw!S30*100)/dw!$AB30</f>
        <v>8.41497087113783</v>
      </c>
      <c r="Q30" s="103" t="n">
        <f aca="false">(dw!T30*100)/dw!$AB30</f>
        <v>15.9003456821428</v>
      </c>
      <c r="R30" s="103" t="n">
        <f aca="false">(dw!U30*100)/dw!$AB30</f>
        <v>0</v>
      </c>
      <c r="S30" s="103" t="n">
        <f aca="false">(dw!V30*100)/dw!$AB30</f>
        <v>0</v>
      </c>
      <c r="T30" s="103" t="n">
        <f aca="false">(dw!W30*100)/dw!$AB30</f>
        <v>0</v>
      </c>
      <c r="U30" s="103" t="n">
        <f aca="false">(dw!X30*100)/dw!$AB30</f>
        <v>27.3103575937315</v>
      </c>
      <c r="V30" s="103" t="n">
        <f aca="false">(dw!Y30*100)/dw!$AB30</f>
        <v>2.25229581366844</v>
      </c>
      <c r="W30" s="103" t="n">
        <f aca="false">(dw!Z30*100)/dw!$AB30</f>
        <v>5.96440173658265</v>
      </c>
      <c r="X30" s="103" t="n">
        <f aca="false">(dw!AA30*100)/dw!$AB30</f>
        <v>0</v>
      </c>
      <c r="Y30" s="103" t="n">
        <f aca="false">SUM(H30:X30)</f>
        <v>100</v>
      </c>
      <c r="Z30" s="104" t="n">
        <f aca="false">SUM(H30:L30)</f>
        <v>0.804930950151475</v>
      </c>
      <c r="AA30" s="104" t="n">
        <f aca="false">SUM(M30:R30)</f>
        <v>63.6680139058659</v>
      </c>
      <c r="AB30" s="104" t="n">
        <f aca="false">(I30)/(H30+I30)</f>
        <v>0.609030748770209</v>
      </c>
      <c r="AC30" s="104" t="n">
        <f aca="false">U30/(Z30+U30)</f>
        <v>0.971370347172674</v>
      </c>
      <c r="AD30" s="104" t="n">
        <f aca="false">U30/(U30+AA30)</f>
        <v>0.300185166469509</v>
      </c>
      <c r="AE30" s="104" t="n">
        <f aca="false">Z30/(Z30+AA30)</f>
        <v>0.0124847864782517</v>
      </c>
      <c r="AF30" s="104" t="n">
        <f aca="false">(H30+I30)/(H30+I30+V30)</f>
        <v>0.219110413616591</v>
      </c>
      <c r="AG30" s="104" t="n">
        <f aca="false">(H30)/V30</f>
        <v>0.109702364895243</v>
      </c>
      <c r="AH30" s="104" t="n">
        <f aca="false">(H30+I30)/(V30+U30)</f>
        <v>0.0213774256796287</v>
      </c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6" t="n">
        <v>148</v>
      </c>
      <c r="B31" s="101" t="n">
        <v>39570</v>
      </c>
      <c r="C31" s="102" t="n">
        <f aca="false">dw!C31</f>
        <v>3.38245179627073</v>
      </c>
      <c r="D31" s="29" t="s">
        <v>72</v>
      </c>
      <c r="E31" s="31"/>
      <c r="F31" s="31" t="n">
        <v>44.85</v>
      </c>
      <c r="G31" s="31"/>
      <c r="H31" s="103" t="n">
        <f aca="false">(dw!K31*100)/dw!$AB31</f>
        <v>0.520279546200173</v>
      </c>
      <c r="I31" s="103" t="n">
        <f aca="false">(dw!L31*100)/dw!$AB31</f>
        <v>0.849027611106876</v>
      </c>
      <c r="J31" s="103" t="n">
        <f aca="false">(dw!M31*100)/dw!$AB31</f>
        <v>1.52289539455264</v>
      </c>
      <c r="K31" s="103" t="n">
        <f aca="false">(dw!N31*100)/dw!$AB31</f>
        <v>0</v>
      </c>
      <c r="L31" s="103" t="n">
        <f aca="false">(dw!O31*100)/dw!$AB31</f>
        <v>0</v>
      </c>
      <c r="M31" s="103" t="n">
        <f aca="false">(dw!P31*100)/dw!$AB31</f>
        <v>23.3353952507254</v>
      </c>
      <c r="N31" s="103" t="n">
        <f aca="false">(dw!Q31*100)/dw!$AB31</f>
        <v>0</v>
      </c>
      <c r="O31" s="103" t="n">
        <f aca="false">(dw!R31*100)/dw!$AB31</f>
        <v>17.8307947717451</v>
      </c>
      <c r="P31" s="103" t="n">
        <f aca="false">(dw!S31*100)/dw!$AB31</f>
        <v>7.60206315996442</v>
      </c>
      <c r="Q31" s="103" t="n">
        <f aca="false">(dw!T31*100)/dw!$AB31</f>
        <v>19.4961895883801</v>
      </c>
      <c r="R31" s="103" t="n">
        <f aca="false">(dw!U31*100)/dw!$AB31</f>
        <v>0</v>
      </c>
      <c r="S31" s="103" t="n">
        <f aca="false">(dw!V31*100)/dw!$AB31</f>
        <v>0</v>
      </c>
      <c r="T31" s="103" t="n">
        <f aca="false">(dw!W31*100)/dw!$AB31</f>
        <v>0.157227335390162</v>
      </c>
      <c r="U31" s="103" t="n">
        <f aca="false">(dw!X31*100)/dw!$AB31</f>
        <v>24.6761156197796</v>
      </c>
      <c r="V31" s="103" t="n">
        <f aca="false">(dw!Y31*100)/dw!$AB31</f>
        <v>1.10059134773114</v>
      </c>
      <c r="W31" s="103" t="n">
        <f aca="false">(dw!Z31*100)/dw!$AB31</f>
        <v>2.594965703644</v>
      </c>
      <c r="X31" s="103" t="n">
        <f aca="false">(dw!AA31*100)/dw!$AB31</f>
        <v>0.314454670780324</v>
      </c>
      <c r="Y31" s="103" t="n">
        <f aca="false">SUM(H31:X31)</f>
        <v>100</v>
      </c>
      <c r="Z31" s="104" t="n">
        <f aca="false">SUM(H31:L31)</f>
        <v>2.89220255185969</v>
      </c>
      <c r="AA31" s="104" t="n">
        <f aca="false">SUM(M31:R31)</f>
        <v>68.264442770815</v>
      </c>
      <c r="AB31" s="104" t="n">
        <f aca="false">(I31)/(H31+I31)</f>
        <v>0.620041753653445</v>
      </c>
      <c r="AC31" s="104" t="n">
        <f aca="false">U31/(Z31+U31)</f>
        <v>0.895089626655752</v>
      </c>
      <c r="AD31" s="104" t="n">
        <f aca="false">U31/(U31+AA31)</f>
        <v>0.26550427549698</v>
      </c>
      <c r="AE31" s="104" t="n">
        <f aca="false">Z31/(Z31+AA31)</f>
        <v>0.0406455720157181</v>
      </c>
      <c r="AF31" s="104" t="n">
        <f aca="false">(H31+I31)/(H31+I31+V31)</f>
        <v>0.554398148148148</v>
      </c>
      <c r="AG31" s="104" t="n">
        <f aca="false">(H31)/V31</f>
        <v>0.472727272727273</v>
      </c>
      <c r="AH31" s="104" t="n">
        <f aca="false">(H31+I31)/(V31+U31)</f>
        <v>0.0531218808916491</v>
      </c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6" t="n">
        <v>152</v>
      </c>
      <c r="B32" s="101" t="n">
        <v>39584</v>
      </c>
      <c r="C32" s="102" t="n">
        <f aca="false">dw!C32</f>
        <v>0.345775482077364</v>
      </c>
      <c r="D32" s="29" t="s">
        <v>72</v>
      </c>
      <c r="E32" s="31"/>
      <c r="F32" s="38" t="n">
        <v>44.65</v>
      </c>
      <c r="G32" s="31"/>
      <c r="H32" s="103" t="n">
        <f aca="false">(dw!K32*100)/dw!$AB32</f>
        <v>0.436361204809266</v>
      </c>
      <c r="I32" s="103" t="n">
        <f aca="false">(dw!L32*100)/dw!$AB32</f>
        <v>0.824355497021905</v>
      </c>
      <c r="J32" s="103" t="n">
        <f aca="false">(dw!M32*100)/dw!$AB32</f>
        <v>1.71897003324647</v>
      </c>
      <c r="K32" s="103" t="n">
        <f aca="false">(dw!N32*100)/dw!$AB32</f>
        <v>0.225398133347307</v>
      </c>
      <c r="L32" s="103" t="n">
        <f aca="false">(dw!O32*100)/dw!$AB32</f>
        <v>0</v>
      </c>
      <c r="M32" s="103" t="n">
        <f aca="false">(dw!P32*100)/dw!$AB32</f>
        <v>26.046146598366</v>
      </c>
      <c r="N32" s="103" t="n">
        <f aca="false">(dw!Q32*100)/dw!$AB32</f>
        <v>2.99228116898459</v>
      </c>
      <c r="O32" s="103" t="n">
        <f aca="false">(dw!R32*100)/dw!$AB32</f>
        <v>16.9736723823019</v>
      </c>
      <c r="P32" s="103" t="n">
        <f aca="false">(dw!S32*100)/dw!$AB32</f>
        <v>10.3535323784647</v>
      </c>
      <c r="Q32" s="103" t="n">
        <f aca="false">(dw!T32*100)/dw!$AB32</f>
        <v>14.7817555114154</v>
      </c>
      <c r="R32" s="103" t="n">
        <f aca="false">(dw!U32*100)/dw!$AB32</f>
        <v>0.208110728447496</v>
      </c>
      <c r="S32" s="103" t="n">
        <f aca="false">(dw!V32*100)/dw!$AB32</f>
        <v>0.0977045673462423</v>
      </c>
      <c r="T32" s="103" t="n">
        <f aca="false">(dw!W32*100)/dw!$AB32</f>
        <v>0.0385775453005808</v>
      </c>
      <c r="U32" s="103" t="n">
        <f aca="false">(dw!X32*100)/dw!$AB32</f>
        <v>22.8061370747551</v>
      </c>
      <c r="V32" s="103" t="n">
        <f aca="false">(dw!Y32*100)/dw!$AB32</f>
        <v>0.966960040704101</v>
      </c>
      <c r="W32" s="103" t="n">
        <f aca="false">(dw!Z32*100)/dw!$AB32</f>
        <v>1.53003713548892</v>
      </c>
      <c r="X32" s="103" t="n">
        <f aca="false">(dw!AA32*100)/dw!$AB32</f>
        <v>0</v>
      </c>
      <c r="Y32" s="103" t="n">
        <f aca="false">SUM(H32:X32)</f>
        <v>100</v>
      </c>
      <c r="Z32" s="104" t="n">
        <f aca="false">SUM(H32:L32)</f>
        <v>3.20508486842495</v>
      </c>
      <c r="AA32" s="104" t="n">
        <f aca="false">SUM(M32:R32)</f>
        <v>71.3554987679801</v>
      </c>
      <c r="AB32" s="104" t="n">
        <f aca="false">(I32)/(H32+I32)</f>
        <v>0.653878461215388</v>
      </c>
      <c r="AC32" s="104" t="n">
        <f aca="false">U32/(Z32+U32)</f>
        <v>0.876780688141977</v>
      </c>
      <c r="AD32" s="104" t="n">
        <f aca="false">U32/(U32+AA32)</f>
        <v>0.242202005844981</v>
      </c>
      <c r="AE32" s="104" t="n">
        <f aca="false">Z32/(Z32+AA32)</f>
        <v>0.0429863167924564</v>
      </c>
      <c r="AF32" s="104" t="n">
        <f aca="false">(H32+I32)/(H32+I32+V32)</f>
        <v>0.565933412940504</v>
      </c>
      <c r="AG32" s="104" t="n">
        <f aca="false">(H32)/V32</f>
        <v>0.451271186440678</v>
      </c>
      <c r="AH32" s="104" t="n">
        <f aca="false">(H32+I32)/(V32+U32)</f>
        <v>0.0530312350851143</v>
      </c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6" t="n">
        <v>168</v>
      </c>
      <c r="B33" s="101" t="n">
        <v>39661</v>
      </c>
      <c r="C33" s="102" t="n">
        <f aca="false">dw!C33</f>
        <v>6.36423889360699</v>
      </c>
      <c r="D33" s="29" t="s">
        <v>72</v>
      </c>
      <c r="E33" s="31"/>
      <c r="F33" s="31" t="n">
        <v>40.56</v>
      </c>
      <c r="G33" s="31"/>
      <c r="H33" s="103" t="n">
        <f aca="false">(dw!K33*100)/dw!$AB33</f>
        <v>0.844427283563047</v>
      </c>
      <c r="I33" s="103" t="n">
        <f aca="false">(dw!L33*100)/dw!$AB33</f>
        <v>0.945713790073922</v>
      </c>
      <c r="J33" s="103" t="n">
        <f aca="false">(dw!M33*100)/dw!$AB33</f>
        <v>1.34302550069669</v>
      </c>
      <c r="K33" s="103" t="n">
        <f aca="false">(dw!N33*100)/dw!$AB33</f>
        <v>1.05763258179865</v>
      </c>
      <c r="L33" s="103" t="n">
        <f aca="false">(dw!O33*100)/dw!$AB33</f>
        <v>0</v>
      </c>
      <c r="M33" s="103" t="n">
        <f aca="false">(dw!P33*100)/dw!$AB33</f>
        <v>29.4346422236026</v>
      </c>
      <c r="N33" s="103" t="n">
        <f aca="false">(dw!Q33*100)/dw!$AB33</f>
        <v>2.28873929077062</v>
      </c>
      <c r="O33" s="103" t="n">
        <f aca="false">(dw!R33*100)/dw!$AB33</f>
        <v>9.34633829693175</v>
      </c>
      <c r="P33" s="103" t="n">
        <f aca="false">(dw!S33*100)/dw!$AB33</f>
        <v>9.28925971315214</v>
      </c>
      <c r="Q33" s="103" t="n">
        <f aca="false">(dw!T33*100)/dw!$AB33</f>
        <v>12.3110670897197</v>
      </c>
      <c r="R33" s="103" t="n">
        <f aca="false">(dw!U33*100)/dw!$AB33</f>
        <v>0</v>
      </c>
      <c r="S33" s="103" t="n">
        <f aca="false">(dw!V33*100)/dw!$AB33</f>
        <v>0</v>
      </c>
      <c r="T33" s="103" t="n">
        <f aca="false">(dw!W33*100)/dw!$AB33</f>
        <v>0</v>
      </c>
      <c r="U33" s="103" t="n">
        <f aca="false">(dw!X33*100)/dw!$AB33</f>
        <v>28.4833324939424</v>
      </c>
      <c r="V33" s="103" t="n">
        <f aca="false">(dw!Y33*100)/dw!$AB33</f>
        <v>0.246221341794394</v>
      </c>
      <c r="W33" s="103" t="n">
        <f aca="false">(dw!Z33*100)/dw!$AB33</f>
        <v>4.40960039395415</v>
      </c>
      <c r="X33" s="103" t="n">
        <f aca="false">(dw!AA33*100)/dw!$AB33</f>
        <v>0</v>
      </c>
      <c r="Y33" s="103" t="n">
        <f aca="false">SUM(H33:X33)</f>
        <v>100</v>
      </c>
      <c r="Z33" s="104" t="n">
        <f aca="false">SUM(H33:L33)</f>
        <v>4.19079915613231</v>
      </c>
      <c r="AA33" s="104" t="n">
        <f aca="false">SUM(M33:R33)</f>
        <v>62.6700466141768</v>
      </c>
      <c r="AB33" s="104" t="n">
        <f aca="false">(I33)/(H33+I33)</f>
        <v>0.528290090653329</v>
      </c>
      <c r="AC33" s="104" t="n">
        <f aca="false">U33/(Z33+U33)</f>
        <v>0.871739539981846</v>
      </c>
      <c r="AD33" s="104" t="n">
        <f aca="false">U33/(U33+AA33)</f>
        <v>0.312476978611595</v>
      </c>
      <c r="AE33" s="104" t="n">
        <f aca="false">Z33/(Z33+AA33)</f>
        <v>0.06267942183276</v>
      </c>
      <c r="AF33" s="104" t="n">
        <f aca="false">(H33+I33)/(H33+I33+V33)</f>
        <v>0.879087661445452</v>
      </c>
      <c r="AG33" s="104" t="n">
        <f aca="false">(H33)/V33</f>
        <v>3.42954545454545</v>
      </c>
      <c r="AH33" s="104" t="n">
        <f aca="false">(H33+I33)/(V33+U33)</f>
        <v>0.0623100895987534</v>
      </c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6" t="n">
        <v>170</v>
      </c>
      <c r="B34" s="101" t="n">
        <v>39683</v>
      </c>
      <c r="C34" s="102" t="n">
        <f aca="false">dw!C34</f>
        <v>5.11469419688291</v>
      </c>
      <c r="D34" s="29" t="s">
        <v>72</v>
      </c>
      <c r="E34" s="31"/>
      <c r="F34" s="31" t="n">
        <v>29.85</v>
      </c>
      <c r="G34" s="31"/>
      <c r="H34" s="103" t="n">
        <f aca="false">(dw!K34*100)/dw!$AB34</f>
        <v>0.690411612076054</v>
      </c>
      <c r="I34" s="103" t="n">
        <f aca="false">(dw!L34*100)/dw!$AB34</f>
        <v>0.611661537573629</v>
      </c>
      <c r="J34" s="103" t="n">
        <f aca="false">(dw!M34*100)/dw!$AB34</f>
        <v>0.458476461144255</v>
      </c>
      <c r="K34" s="103" t="n">
        <f aca="false">(dw!N34*100)/dw!$AB34</f>
        <v>0</v>
      </c>
      <c r="L34" s="103" t="n">
        <f aca="false">(dw!O34*100)/dw!$AB34</f>
        <v>0</v>
      </c>
      <c r="M34" s="103" t="n">
        <f aca="false">(dw!P34*100)/dw!$AB34</f>
        <v>26.3232911705794</v>
      </c>
      <c r="N34" s="103" t="n">
        <f aca="false">(dw!Q34*100)/dw!$AB34</f>
        <v>1.2871052416535</v>
      </c>
      <c r="O34" s="103" t="n">
        <f aca="false">(dw!R34*100)/dw!$AB34</f>
        <v>9.13851463874887</v>
      </c>
      <c r="P34" s="103" t="n">
        <f aca="false">(dw!S34*100)/dw!$AB34</f>
        <v>6.52654727040645</v>
      </c>
      <c r="Q34" s="103" t="n">
        <f aca="false">(dw!T34*100)/dw!$AB34</f>
        <v>11.4416846259088</v>
      </c>
      <c r="R34" s="103" t="n">
        <f aca="false">(dw!U34*100)/dw!$AB34</f>
        <v>0</v>
      </c>
      <c r="S34" s="103" t="n">
        <f aca="false">(dw!V34*100)/dw!$AB34</f>
        <v>0</v>
      </c>
      <c r="T34" s="103" t="n">
        <f aca="false">(dw!W34*100)/dw!$AB34</f>
        <v>0</v>
      </c>
      <c r="U34" s="103" t="n">
        <f aca="false">(dw!X34*100)/dw!$AB34</f>
        <v>42.0921845135821</v>
      </c>
      <c r="V34" s="103" t="n">
        <f aca="false">(dw!Y34*100)/dw!$AB34</f>
        <v>0.330372744059831</v>
      </c>
      <c r="W34" s="103" t="n">
        <f aca="false">(dw!Z34*100)/dw!$AB34</f>
        <v>1.09975018426708</v>
      </c>
      <c r="X34" s="103" t="n">
        <f aca="false">(dw!AA34*100)/dw!$AB34</f>
        <v>0</v>
      </c>
      <c r="Y34" s="103" t="n">
        <f aca="false">SUM(H34:X34)</f>
        <v>100</v>
      </c>
      <c r="Z34" s="104" t="n">
        <f aca="false">SUM(H34:L34)</f>
        <v>1.76054961079394</v>
      </c>
      <c r="AA34" s="104" t="n">
        <f aca="false">SUM(M34:R34)</f>
        <v>54.7171429472971</v>
      </c>
      <c r="AB34" s="104" t="n">
        <f aca="false">(I34)/(H34+I34)</f>
        <v>0.469759734879867</v>
      </c>
      <c r="AC34" s="104" t="n">
        <f aca="false">U34/(Z34+U34)</f>
        <v>0.959853139240973</v>
      </c>
      <c r="AD34" s="104" t="n">
        <f aca="false">U34/(U34+AA34)</f>
        <v>0.43479472089703</v>
      </c>
      <c r="AE34" s="104" t="n">
        <f aca="false">Z34/(Z34+AA34)</f>
        <v>0.031172477681929</v>
      </c>
      <c r="AF34" s="104" t="n">
        <f aca="false">(H34+I34)/(H34+I34+V34)</f>
        <v>0.797621014373038</v>
      </c>
      <c r="AG34" s="104" t="n">
        <f aca="false">(H34)/V34</f>
        <v>2.08979591836735</v>
      </c>
      <c r="AH34" s="104" t="n">
        <f aca="false">(H34+I34)/(V34+U34)</f>
        <v>0.0306929434202161</v>
      </c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6" t="n">
        <v>184</v>
      </c>
      <c r="B35" s="101" t="n">
        <v>39798</v>
      </c>
      <c r="C35" s="102" t="n">
        <f aca="false">dw!C35</f>
        <v>7.86301369863014</v>
      </c>
      <c r="D35" s="29" t="s">
        <v>72</v>
      </c>
      <c r="E35" s="31" t="n">
        <v>0.11</v>
      </c>
      <c r="F35" s="31" t="n">
        <v>33</v>
      </c>
      <c r="G35" s="31" t="n">
        <v>0.333333333333333</v>
      </c>
      <c r="H35" s="103" t="n">
        <f aca="false">(dw!K35*100)/dw!$AB35</f>
        <v>2.43968838095552</v>
      </c>
      <c r="I35" s="103" t="n">
        <f aca="false">(dw!L35*100)/dw!$AB35</f>
        <v>3.05635214471004</v>
      </c>
      <c r="J35" s="103" t="n">
        <f aca="false">(dw!M35*100)/dw!$AB35</f>
        <v>2.18719172928727</v>
      </c>
      <c r="K35" s="103" t="n">
        <f aca="false">(dw!N35*100)/dw!$AB35</f>
        <v>10.8782694735413</v>
      </c>
      <c r="L35" s="103" t="n">
        <f aca="false">(dw!O35*100)/dw!$AB35</f>
        <v>0</v>
      </c>
      <c r="M35" s="103" t="n">
        <f aca="false">(dw!P35*100)/dw!$AB35</f>
        <v>14.1697177775637</v>
      </c>
      <c r="N35" s="103" t="n">
        <f aca="false">(dw!Q35*100)/dw!$AB35</f>
        <v>0</v>
      </c>
      <c r="O35" s="103" t="n">
        <f aca="false">(dw!R35*100)/dw!$AB35</f>
        <v>11.5811593881161</v>
      </c>
      <c r="P35" s="103" t="n">
        <f aca="false">(dw!S35*100)/dw!$AB35</f>
        <v>12.2992020370115</v>
      </c>
      <c r="Q35" s="103" t="n">
        <f aca="false">(dw!T35*100)/dw!$AB35</f>
        <v>8.68134467333409</v>
      </c>
      <c r="R35" s="103" t="n">
        <f aca="false">(dw!U35*100)/dw!$AB35</f>
        <v>0</v>
      </c>
      <c r="S35" s="103" t="n">
        <f aca="false">(dw!V35*100)/dw!$AB35</f>
        <v>0</v>
      </c>
      <c r="T35" s="103" t="n">
        <f aca="false">(dw!W35*100)/dw!$AB35</f>
        <v>0</v>
      </c>
      <c r="U35" s="103" t="n">
        <f aca="false">(dw!X35*100)/dw!$AB35</f>
        <v>32.7146573056409</v>
      </c>
      <c r="V35" s="103" t="n">
        <f aca="false">(dw!Y35*100)/dw!$AB35</f>
        <v>0.307983102961551</v>
      </c>
      <c r="W35" s="103" t="n">
        <f aca="false">(dw!Z35*100)/dw!$AB35</f>
        <v>1.68443398687814</v>
      </c>
      <c r="X35" s="103" t="n">
        <f aca="false">(dw!AA35*100)/dw!$AB35</f>
        <v>0</v>
      </c>
      <c r="Y35" s="103" t="n">
        <f aca="false">SUM(H35:X35)</f>
        <v>100</v>
      </c>
      <c r="Z35" s="104" t="n">
        <f aca="false">SUM(H35:L35)</f>
        <v>18.5615017284941</v>
      </c>
      <c r="AA35" s="104" t="n">
        <f aca="false">SUM(M35:R35)</f>
        <v>46.7314238760253</v>
      </c>
      <c r="AB35" s="104" t="n">
        <f aca="false">(I35)/(H35+I35)</f>
        <v>0.556100729322756</v>
      </c>
      <c r="AC35" s="104" t="n">
        <f aca="false">U35/(Z35+U35)</f>
        <v>0.638009123964657</v>
      </c>
      <c r="AD35" s="104" t="n">
        <f aca="false">U35/(U35+AA35)</f>
        <v>0.41178440546153</v>
      </c>
      <c r="AE35" s="104" t="n">
        <f aca="false">Z35/(Z35+AA35)</f>
        <v>0.284280441665633</v>
      </c>
      <c r="AF35" s="104" t="n">
        <f aca="false">(H35+I35)/(H35+I35+V35)</f>
        <v>0.946936276854131</v>
      </c>
      <c r="AG35" s="104" t="n">
        <f aca="false">(H35)/V35</f>
        <v>7.92150074953981</v>
      </c>
      <c r="AH35" s="104" t="n">
        <f aca="false">(H35+I35)/(V35+U35)</f>
        <v>0.166432497754899</v>
      </c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6" t="n">
        <v>199</v>
      </c>
      <c r="B36" s="101" t="n">
        <v>39913</v>
      </c>
      <c r="C36" s="102" t="n">
        <f aca="false">dw!C36</f>
        <v>1.86301369863014</v>
      </c>
      <c r="D36" s="29" t="s">
        <v>72</v>
      </c>
      <c r="E36" s="31" t="n">
        <v>0.091</v>
      </c>
      <c r="F36" s="31" t="n">
        <v>33</v>
      </c>
      <c r="G36" s="31" t="n">
        <v>0.275757575757576</v>
      </c>
      <c r="H36" s="103" t="n">
        <f aca="false">(dw!K36*100)/dw!$AB36</f>
        <v>2.70150920274818</v>
      </c>
      <c r="I36" s="103" t="n">
        <f aca="false">(dw!L36*100)/dw!$AB36</f>
        <v>4.19353022284931</v>
      </c>
      <c r="J36" s="103" t="n">
        <f aca="false">(dw!M36*100)/dw!$AB36</f>
        <v>0</v>
      </c>
      <c r="K36" s="103" t="n">
        <f aca="false">(dw!N36*100)/dw!$AB36</f>
        <v>0</v>
      </c>
      <c r="L36" s="103" t="n">
        <f aca="false">(dw!O36*100)/dw!$AB36</f>
        <v>0</v>
      </c>
      <c r="M36" s="103" t="n">
        <f aca="false">(dw!P36*100)/dw!$AB36</f>
        <v>11.5019661009374</v>
      </c>
      <c r="N36" s="103" t="n">
        <f aca="false">(dw!Q36*100)/dw!$AB36</f>
        <v>7.37642489325553</v>
      </c>
      <c r="O36" s="103" t="n">
        <f aca="false">(dw!R36*100)/dw!$AB36</f>
        <v>7.18752641205929</v>
      </c>
      <c r="P36" s="103" t="n">
        <f aca="false">(dw!S36*100)/dw!$AB36</f>
        <v>10.7894897902712</v>
      </c>
      <c r="Q36" s="103" t="n">
        <f aca="false">(dw!T36*100)/dw!$AB36</f>
        <v>7.61732939788141</v>
      </c>
      <c r="R36" s="103" t="n">
        <f aca="false">(dw!U36*100)/dw!$AB36</f>
        <v>0</v>
      </c>
      <c r="S36" s="103" t="n">
        <f aca="false">(dw!V36*100)/dw!$AB36</f>
        <v>0</v>
      </c>
      <c r="T36" s="103" t="n">
        <f aca="false">(dw!W36*100)/dw!$AB36</f>
        <v>2.81509096673633</v>
      </c>
      <c r="U36" s="103" t="n">
        <f aca="false">(dw!X36*100)/dw!$AB36</f>
        <v>22.0591020324558</v>
      </c>
      <c r="V36" s="103" t="n">
        <f aca="false">(dw!Y36*100)/dw!$AB36</f>
        <v>3.4253421633762</v>
      </c>
      <c r="W36" s="103" t="n">
        <f aca="false">(dw!Z36*100)/dw!$AB36</f>
        <v>2.22877245247882</v>
      </c>
      <c r="X36" s="103" t="n">
        <f aca="false">(dw!AA36*100)/dw!$AB36</f>
        <v>18.1039163649506</v>
      </c>
      <c r="Y36" s="103" t="n">
        <f aca="false">SUM(H36:X36)</f>
        <v>100</v>
      </c>
      <c r="Z36" s="104" t="n">
        <f aca="false">SUM(H36:L36)</f>
        <v>6.89503942559749</v>
      </c>
      <c r="AA36" s="104" t="n">
        <f aca="false">SUM(M36:R36)</f>
        <v>44.4727365944048</v>
      </c>
      <c r="AB36" s="104" t="n">
        <f aca="false">(I36)/(H36+I36)</f>
        <v>0.608195249367399</v>
      </c>
      <c r="AC36" s="104" t="n">
        <f aca="false">U36/(Z36+U36)</f>
        <v>0.76186344756288</v>
      </c>
      <c r="AD36" s="104" t="n">
        <f aca="false">U36/(U36+AA36)</f>
        <v>0.331557078351205</v>
      </c>
      <c r="AE36" s="104" t="n">
        <f aca="false">Z36/(Z36+AA36)</f>
        <v>0.134228887443221</v>
      </c>
      <c r="AF36" s="104" t="n">
        <f aca="false">(H36+I36)/(H36+I36+V36)</f>
        <v>0.66809927192655</v>
      </c>
      <c r="AG36" s="104" t="n">
        <f aca="false">(H36)/V36</f>
        <v>0.788683020234518</v>
      </c>
      <c r="AH36" s="104" t="n">
        <f aca="false">(H36+I36)/(V36+U36)</f>
        <v>0.270558752335873</v>
      </c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6" t="n">
        <v>219</v>
      </c>
      <c r="B37" s="101" t="n">
        <v>40108</v>
      </c>
      <c r="C37" s="102" t="n">
        <f aca="false">dw!C37</f>
        <v>6.24657534246575</v>
      </c>
      <c r="D37" s="29" t="s">
        <v>72</v>
      </c>
      <c r="E37" s="31" t="n">
        <v>0.09631</v>
      </c>
      <c r="F37" s="31" t="n">
        <v>25.09</v>
      </c>
      <c r="G37" s="31" t="n">
        <v>0.383858110801116</v>
      </c>
      <c r="H37" s="103" t="n">
        <f aca="false">(dw!K37*100)/dw!$AB37</f>
        <v>1.24419110979583</v>
      </c>
      <c r="I37" s="103" t="n">
        <f aca="false">(dw!L37*100)/dw!$AB37</f>
        <v>0.995352887836663</v>
      </c>
      <c r="J37" s="103" t="n">
        <f aca="false">(dw!M37*100)/dw!$AB37</f>
        <v>1.50256028833305</v>
      </c>
      <c r="K37" s="103" t="n">
        <f aca="false">(dw!N37*100)/dw!$AB37</f>
        <v>0</v>
      </c>
      <c r="L37" s="103" t="n">
        <f aca="false">(dw!O37*100)/dw!$AB37</f>
        <v>0</v>
      </c>
      <c r="M37" s="103" t="n">
        <f aca="false">(dw!P37*100)/dw!$AB37</f>
        <v>27.0886378932297</v>
      </c>
      <c r="N37" s="103" t="n">
        <f aca="false">(dw!Q37*100)/dw!$AB37</f>
        <v>0</v>
      </c>
      <c r="O37" s="103" t="n">
        <f aca="false">(dw!R37*100)/dw!$AB37</f>
        <v>8.66940045080258</v>
      </c>
      <c r="P37" s="103" t="n">
        <f aca="false">(dw!S37*100)/dw!$AB37</f>
        <v>20.2364067750269</v>
      </c>
      <c r="Q37" s="103" t="n">
        <f aca="false">(dw!T37*100)/dw!$AB37</f>
        <v>9.30310496680309</v>
      </c>
      <c r="R37" s="103" t="n">
        <f aca="false">(dw!U37*100)/dw!$AB37</f>
        <v>0</v>
      </c>
      <c r="S37" s="103" t="n">
        <f aca="false">(dw!V37*100)/dw!$AB37</f>
        <v>0</v>
      </c>
      <c r="T37" s="103" t="n">
        <f aca="false">(dw!W37*100)/dw!$AB37</f>
        <v>0</v>
      </c>
      <c r="U37" s="103" t="n">
        <f aca="false">(dw!X37*100)/dw!$AB37</f>
        <v>28.1454550974912</v>
      </c>
      <c r="V37" s="103" t="n">
        <f aca="false">(dw!Y37*100)/dw!$AB37</f>
        <v>0.178334059070735</v>
      </c>
      <c r="W37" s="103" t="n">
        <f aca="false">(dw!Z37*100)/dw!$AB37</f>
        <v>2.63655647161021</v>
      </c>
      <c r="X37" s="103" t="n">
        <f aca="false">(dw!AA37*100)/dw!$AB37</f>
        <v>0</v>
      </c>
      <c r="Y37" s="103" t="n">
        <f aca="false">SUM(H37:X37)</f>
        <v>100</v>
      </c>
      <c r="Z37" s="104" t="n">
        <f aca="false">SUM(H37:L37)</f>
        <v>3.74210428596554</v>
      </c>
      <c r="AA37" s="104" t="n">
        <f aca="false">SUM(M37:R37)</f>
        <v>65.2975500858623</v>
      </c>
      <c r="AB37" s="104" t="n">
        <f aca="false">(I37)/(H37+I37)</f>
        <v>0.444444444444444</v>
      </c>
      <c r="AC37" s="104" t="n">
        <f aca="false">U37/(Z37+U37)</f>
        <v>0.88264688930985</v>
      </c>
      <c r="AD37" s="104" t="n">
        <f aca="false">U37/(U37+AA37)</f>
        <v>0.301204515439805</v>
      </c>
      <c r="AE37" s="104" t="n">
        <f aca="false">Z37/(Z37+AA37)</f>
        <v>0.0542022453619428</v>
      </c>
      <c r="AF37" s="104" t="n">
        <f aca="false">(H37+I37)/(H37+I37+V37)</f>
        <v>0.926243567753002</v>
      </c>
      <c r="AG37" s="104" t="n">
        <f aca="false">(H37)/V37</f>
        <v>6.97674418604651</v>
      </c>
      <c r="AH37" s="104" t="n">
        <f aca="false">(H37+I37)/(V37+U37)</f>
        <v>0.0790693641042601</v>
      </c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26" t="n">
        <v>245</v>
      </c>
      <c r="B38" s="101" t="n">
        <v>40351</v>
      </c>
      <c r="C38" s="102" t="n">
        <f aca="false">dw!C38</f>
        <v>1.34246575342466</v>
      </c>
      <c r="D38" s="29" t="s">
        <v>72</v>
      </c>
      <c r="E38" s="31" t="n">
        <v>0.0349</v>
      </c>
      <c r="F38" s="31" t="n">
        <v>68.06</v>
      </c>
      <c r="G38" s="31" t="n">
        <v>0.051278283867176</v>
      </c>
      <c r="H38" s="103" t="n">
        <f aca="false">(dw!K38*100)/dw!$AB38</f>
        <v>0.591727038093178</v>
      </c>
      <c r="I38" s="103" t="n">
        <f aca="false">(dw!L38*100)/dw!$AB38</f>
        <v>1.17022781974987</v>
      </c>
      <c r="J38" s="103" t="n">
        <f aca="false">(dw!M38*100)/dw!$AB38</f>
        <v>0.732977618467663</v>
      </c>
      <c r="K38" s="103" t="n">
        <f aca="false">(dw!N38*100)/dw!$AB38</f>
        <v>0</v>
      </c>
      <c r="L38" s="103" t="n">
        <f aca="false">(dw!O38*100)/dw!$AB38</f>
        <v>0</v>
      </c>
      <c r="M38" s="103" t="n">
        <f aca="false">(dw!P38*100)/dw!$AB38</f>
        <v>12.4610989815649</v>
      </c>
      <c r="N38" s="103" t="n">
        <f aca="false">(dw!Q38*100)/dw!$AB38</f>
        <v>0</v>
      </c>
      <c r="O38" s="103" t="n">
        <f aca="false">(dw!R38*100)/dw!$AB38</f>
        <v>0</v>
      </c>
      <c r="P38" s="103" t="n">
        <f aca="false">(dw!S38*100)/dw!$AB38</f>
        <v>7.9782506450563</v>
      </c>
      <c r="Q38" s="103" t="n">
        <f aca="false">(dw!T38*100)/dw!$AB38</f>
        <v>67.7607307324768</v>
      </c>
      <c r="R38" s="103" t="n">
        <f aca="false">(dw!U38*100)/dw!$AB38</f>
        <v>0</v>
      </c>
      <c r="S38" s="103" t="n">
        <f aca="false">(dw!V38*100)/dw!$AB38</f>
        <v>0.313427260003071</v>
      </c>
      <c r="T38" s="103" t="n">
        <f aca="false">(dw!W38*100)/dw!$AB38</f>
        <v>0</v>
      </c>
      <c r="U38" s="103" t="n">
        <f aca="false">(dw!X38*100)/dw!$AB38</f>
        <v>9.30498716459133</v>
      </c>
      <c r="V38" s="103" t="n">
        <f aca="false">(dw!Y38*100)/dw!$AB38</f>
        <v>11.0111187440275</v>
      </c>
      <c r="W38" s="103" t="n">
        <f aca="false">(dw!Z38*100)/dw!$AB38</f>
        <v>0</v>
      </c>
      <c r="X38" s="103" t="n">
        <f aca="false">(dw!AA38*100)/dw!$AB38</f>
        <v>0</v>
      </c>
      <c r="Y38" s="103" t="n">
        <f aca="false">SUM(H38:X38)</f>
        <v>111.324546004031</v>
      </c>
      <c r="Z38" s="104" t="n">
        <f aca="false">SUM(H38:L38)</f>
        <v>2.49493247631072</v>
      </c>
      <c r="AA38" s="104" t="n">
        <f aca="false">SUM(M38:R38)</f>
        <v>88.200080359098</v>
      </c>
      <c r="AB38" s="104" t="n">
        <f aca="false">(I38)/(H38+I38)</f>
        <v>0.664164473079885</v>
      </c>
      <c r="AC38" s="104" t="n">
        <f aca="false">U38/(Z38+U38)</f>
        <v>0.788563604478921</v>
      </c>
      <c r="AD38" s="104" t="n">
        <f aca="false">U38/(U38+AA38)</f>
        <v>0.0954308058125352</v>
      </c>
      <c r="AE38" s="104" t="n">
        <f aca="false">Z38/(Z38+AA38)</f>
        <v>0.0275090371378905</v>
      </c>
      <c r="AF38" s="104" t="n">
        <f aca="false">(H38+I38)/(H38+I38+V38)</f>
        <v>0.137942903388972</v>
      </c>
      <c r="AG38" s="104" t="n">
        <f aca="false">(H38)/V38</f>
        <v>0.0537390479431652</v>
      </c>
      <c r="AH38" s="104" t="n">
        <f aca="false">(H38+I38)/(V38+U38)</f>
        <v>0.0867269970814421</v>
      </c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26" t="n">
        <v>290</v>
      </c>
      <c r="B39" s="101" t="n">
        <v>40586</v>
      </c>
      <c r="C39" s="102" t="n">
        <f aca="false">dw!C39</f>
        <v>7.53424657534247</v>
      </c>
      <c r="D39" s="29" t="s">
        <v>72</v>
      </c>
      <c r="E39" s="31" t="n">
        <v>1.28813062182245</v>
      </c>
      <c r="F39" s="31" t="n">
        <v>75.9</v>
      </c>
      <c r="G39" s="31" t="n">
        <v>1.69714179423247</v>
      </c>
      <c r="H39" s="103" t="n">
        <f aca="false">(dw!K39*100)/dw!$AB39</f>
        <v>0.414070698198764</v>
      </c>
      <c r="I39" s="103" t="n">
        <f aca="false">(dw!L39*100)/dw!$AB39</f>
        <v>0.658890258246718</v>
      </c>
      <c r="J39" s="103" t="n">
        <f aca="false">(dw!M39*100)/dw!$AB39</f>
        <v>0.571131997515537</v>
      </c>
      <c r="K39" s="103" t="n">
        <f aca="false">(dw!N39*100)/dw!$AB39</f>
        <v>1.23745266128366</v>
      </c>
      <c r="L39" s="103" t="n">
        <f aca="false">(dw!O39*100)/dw!$AB39</f>
        <v>0</v>
      </c>
      <c r="M39" s="103" t="n">
        <f aca="false">(dw!P39*100)/dw!$AB39</f>
        <v>19.535285289722</v>
      </c>
      <c r="N39" s="103" t="n">
        <f aca="false">(dw!Q39*100)/dw!$AB39</f>
        <v>0</v>
      </c>
      <c r="O39" s="103" t="n">
        <f aca="false">(dw!R39*100)/dw!$AB39</f>
        <v>4.20282051498951</v>
      </c>
      <c r="P39" s="103" t="n">
        <f aca="false">(dw!S39*100)/dw!$AB39</f>
        <v>4.49830581769827</v>
      </c>
      <c r="Q39" s="103" t="n">
        <f aca="false">(dw!T39*100)/dw!$AB39</f>
        <v>7.95321711189998</v>
      </c>
      <c r="R39" s="103" t="n">
        <f aca="false">(dw!U39*100)/dw!$AB39</f>
        <v>0</v>
      </c>
      <c r="S39" s="103" t="n">
        <f aca="false">(dw!V39*100)/dw!$AB39</f>
        <v>0</v>
      </c>
      <c r="T39" s="103" t="n">
        <f aca="false">(dw!W39*100)/dw!$AB39</f>
        <v>0</v>
      </c>
      <c r="U39" s="103" t="n">
        <f aca="false">(dw!X39*100)/dw!$AB39</f>
        <v>48.2913870891671</v>
      </c>
      <c r="V39" s="103" t="n">
        <f aca="false">(dw!Y39*100)/dw!$AB39</f>
        <v>0.0856697996273305</v>
      </c>
      <c r="W39" s="103" t="n">
        <f aca="false">(dw!Z39*100)/dw!$AB39</f>
        <v>12.5517687616511</v>
      </c>
      <c r="X39" s="103" t="n">
        <f aca="false">(dw!AA39*100)/dw!$AB39</f>
        <v>0</v>
      </c>
      <c r="Y39" s="103" t="n">
        <f aca="false">SUM(H39:X39)</f>
        <v>100</v>
      </c>
      <c r="Z39" s="104" t="n">
        <f aca="false">SUM(H39:L39)</f>
        <v>2.88154561524468</v>
      </c>
      <c r="AA39" s="104" t="n">
        <f aca="false">SUM(M39:R39)</f>
        <v>36.1896287343098</v>
      </c>
      <c r="AB39" s="104" t="n">
        <f aca="false">(I39)/(H39+I39)</f>
        <v>0.61408595931533</v>
      </c>
      <c r="AC39" s="104" t="n">
        <f aca="false">U39/(Z39+U39)</f>
        <v>0.943690043486676</v>
      </c>
      <c r="AD39" s="104" t="n">
        <f aca="false">U39/(U39+AA39)</f>
        <v>0.571624129024111</v>
      </c>
      <c r="AE39" s="104" t="n">
        <f aca="false">Z39/(Z39+AA39)</f>
        <v>0.0737511903139799</v>
      </c>
      <c r="AF39" s="104" t="n">
        <f aca="false">(H39+I39)/(H39+I39+V39)</f>
        <v>0.926059446309099</v>
      </c>
      <c r="AG39" s="104" t="n">
        <f aca="false">(H39)/V39</f>
        <v>4.83333333333333</v>
      </c>
      <c r="AH39" s="104" t="n">
        <f aca="false">(H39+I39)/(V39+U39)</f>
        <v>0.0221791284019597</v>
      </c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6" t="n">
        <v>312</v>
      </c>
      <c r="B40" s="101" t="n">
        <v>40748</v>
      </c>
      <c r="C40" s="102" t="n">
        <f aca="false">dw!C40</f>
        <v>6.02739726027397</v>
      </c>
      <c r="D40" s="29" t="s">
        <v>72</v>
      </c>
      <c r="E40" s="31" t="n">
        <v>0.081561</v>
      </c>
      <c r="F40" s="31" t="n">
        <v>23.84</v>
      </c>
      <c r="G40" s="31" t="n">
        <v>0.342118288590604</v>
      </c>
      <c r="H40" s="103" t="n">
        <f aca="false">(dw!K40*100)/dw!$AB40</f>
        <v>1.21988242017629</v>
      </c>
      <c r="I40" s="103" t="n">
        <f aca="false">(dw!L40*100)/dw!$AB40</f>
        <v>2.61403375752062</v>
      </c>
      <c r="J40" s="103" t="n">
        <f aca="false">(dw!M40*100)/dw!$AB40</f>
        <v>1.4985160574355</v>
      </c>
      <c r="K40" s="103" t="n">
        <f aca="false">(dw!N40*100)/dw!$AB40</f>
        <v>0</v>
      </c>
      <c r="L40" s="103" t="n">
        <f aca="false">(dw!O40*100)/dw!$AB40</f>
        <v>0</v>
      </c>
      <c r="M40" s="103" t="n">
        <f aca="false">(dw!P40*100)/dw!$AB40</f>
        <v>23.6701121017667</v>
      </c>
      <c r="N40" s="103" t="n">
        <f aca="false">(dw!Q40*100)/dw!$AB40</f>
        <v>5.83334495444883</v>
      </c>
      <c r="O40" s="103" t="n">
        <f aca="false">(dw!R40*100)/dw!$AB40</f>
        <v>8.52434635852849</v>
      </c>
      <c r="P40" s="103" t="n">
        <f aca="false">(dw!S40*100)/dw!$AB40</f>
        <v>16.1426488247679</v>
      </c>
      <c r="Q40" s="103" t="n">
        <f aca="false">(dw!T40*100)/dw!$AB40</f>
        <v>7.50680486407962</v>
      </c>
      <c r="R40" s="103" t="n">
        <f aca="false">(dw!U40*100)/dw!$AB40</f>
        <v>3.54186729361884</v>
      </c>
      <c r="S40" s="103" t="n">
        <f aca="false">(dw!V40*100)/dw!$AB40</f>
        <v>0.749356343822579</v>
      </c>
      <c r="T40" s="103" t="n">
        <f aca="false">(dw!W40*100)/dw!$AB40</f>
        <v>0</v>
      </c>
      <c r="U40" s="103" t="n">
        <f aca="false">(dw!X40*100)/dw!$AB40</f>
        <v>23.5001244476963</v>
      </c>
      <c r="V40" s="103" t="n">
        <f aca="false">(dw!Y40*100)/dw!$AB40</f>
        <v>2.86825988229163</v>
      </c>
      <c r="W40" s="103" t="n">
        <f aca="false">(dw!Z40*100)/dw!$AB40</f>
        <v>2.33070269384675</v>
      </c>
      <c r="X40" s="103" t="n">
        <f aca="false">(dw!AA40*100)/dw!$AB40</f>
        <v>0</v>
      </c>
      <c r="Y40" s="103" t="n">
        <f aca="false">SUM(H40:X40)</f>
        <v>100</v>
      </c>
      <c r="Z40" s="104" t="n">
        <f aca="false">SUM(H40:L40)</f>
        <v>5.33243223513241</v>
      </c>
      <c r="AA40" s="104" t="n">
        <f aca="false">SUM(M40:R40)</f>
        <v>65.2191243972104</v>
      </c>
      <c r="AB40" s="104" t="n">
        <f aca="false">(I40)/(H40+I40)</f>
        <v>0.681818181818182</v>
      </c>
      <c r="AC40" s="104" t="n">
        <f aca="false">U40/(Z40+U40)</f>
        <v>0.81505517204764</v>
      </c>
      <c r="AD40" s="104" t="n">
        <f aca="false">U40/(U40+AA40)</f>
        <v>0.264881914056528</v>
      </c>
      <c r="AE40" s="104" t="n">
        <f aca="false">Z40/(Z40+AA40)</f>
        <v>0.0755820635244195</v>
      </c>
      <c r="AF40" s="104" t="n">
        <f aca="false">(H40+I40)/(H40+I40+V40)</f>
        <v>0.572040504961529</v>
      </c>
      <c r="AG40" s="104" t="n">
        <f aca="false">(H40)/V40</f>
        <v>0.425304006693303</v>
      </c>
      <c r="AH40" s="104" t="n">
        <f aca="false">(H40+I40)/(V40+U40)</f>
        <v>0.145398221207536</v>
      </c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6" t="n">
        <v>320</v>
      </c>
      <c r="B41" s="101" t="n">
        <v>40831</v>
      </c>
      <c r="C41" s="102" t="n">
        <f aca="false">dw!C41</f>
        <v>7.58904109589041</v>
      </c>
      <c r="D41" s="29" t="s">
        <v>72</v>
      </c>
      <c r="E41" s="31" t="n">
        <v>0.10631</v>
      </c>
      <c r="F41" s="31" t="n">
        <v>52.151</v>
      </c>
      <c r="G41" s="31" t="n">
        <v>0.203850357615386</v>
      </c>
      <c r="H41" s="103" t="n">
        <f aca="false">(dw!K41*100)/dw!$AB41</f>
        <v>0.550371173379933</v>
      </c>
      <c r="I41" s="103" t="n">
        <f aca="false">(dw!L41*100)/dw!$AB41</f>
        <v>0.544484850669987</v>
      </c>
      <c r="J41" s="103" t="n">
        <f aca="false">(dw!M41*100)/dw!$AB41</f>
        <v>0.0318102690650089</v>
      </c>
      <c r="K41" s="103" t="n">
        <f aca="false">(dw!N41*100)/dw!$AB41</f>
        <v>0.122209025716178</v>
      </c>
      <c r="L41" s="103" t="n">
        <f aca="false">(dw!O41*100)/dw!$AB41</f>
        <v>0</v>
      </c>
      <c r="M41" s="103" t="n">
        <f aca="false">(dw!P41*100)/dw!$AB41</f>
        <v>16.3793212661375</v>
      </c>
      <c r="N41" s="103" t="n">
        <f aca="false">(dw!Q41*100)/dw!$AB41</f>
        <v>0</v>
      </c>
      <c r="O41" s="103" t="n">
        <f aca="false">(dw!R41*100)/dw!$AB41</f>
        <v>10.5583413371829</v>
      </c>
      <c r="P41" s="103" t="n">
        <f aca="false">(dw!S41*100)/dw!$AB41</f>
        <v>16.4392749991124</v>
      </c>
      <c r="Q41" s="103" t="n">
        <f aca="false">(dw!T41*100)/dw!$AB41</f>
        <v>10.7150350642161</v>
      </c>
      <c r="R41" s="103" t="n">
        <f aca="false">(dw!U41*100)/dw!$AB41</f>
        <v>7.54083095691277</v>
      </c>
      <c r="S41" s="103" t="n">
        <f aca="false">(dw!V41*100)/dw!$AB41</f>
        <v>1.48629648426132</v>
      </c>
      <c r="T41" s="103" t="n">
        <f aca="false">(dw!W41*100)/dw!$AB41</f>
        <v>0</v>
      </c>
      <c r="U41" s="103" t="n">
        <f aca="false">(dw!X41*100)/dw!$AB41</f>
        <v>31.1340767193007</v>
      </c>
      <c r="V41" s="103" t="n">
        <f aca="false">(dw!Y41*100)/dw!$AB41</f>
        <v>2.49929764773644</v>
      </c>
      <c r="W41" s="103" t="n">
        <f aca="false">(dw!Z41*100)/dw!$AB41</f>
        <v>1.99865020630878</v>
      </c>
      <c r="X41" s="103" t="n">
        <f aca="false">(dw!AA41*100)/dw!$AB41</f>
        <v>0</v>
      </c>
      <c r="Y41" s="103" t="n">
        <f aca="false">SUM(H41:X41)</f>
        <v>100</v>
      </c>
      <c r="Z41" s="104" t="n">
        <f aca="false">SUM(H41:L41)</f>
        <v>1.24887531883111</v>
      </c>
      <c r="AA41" s="104" t="n">
        <f aca="false">SUM(M41:R41)</f>
        <v>61.6328036235616</v>
      </c>
      <c r="AB41" s="104" t="n">
        <f aca="false">(I41)/(H41+I41)</f>
        <v>0.497311827956989</v>
      </c>
      <c r="AC41" s="104" t="n">
        <f aca="false">U41/(Z41+U41)</f>
        <v>0.961434173222981</v>
      </c>
      <c r="AD41" s="104" t="n">
        <f aca="false">U41/(U41+AA41)</f>
        <v>0.335616295430336</v>
      </c>
      <c r="AE41" s="104" t="n">
        <f aca="false">Z41/(Z41+AA41)</f>
        <v>0.0198607184133113</v>
      </c>
      <c r="AF41" s="104" t="n">
        <f aca="false">(H41+I41)/(H41+I41+V41)</f>
        <v>0.304621372381598</v>
      </c>
      <c r="AG41" s="104" t="n">
        <f aca="false">(H41)/V41</f>
        <v>0.220210335442996</v>
      </c>
      <c r="AH41" s="104" t="n">
        <f aca="false">(H41+I41)/(V41+U41)</f>
        <v>0.0325526666489625</v>
      </c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6" t="s">
        <v>73</v>
      </c>
      <c r="B42" s="101" t="n">
        <v>40922</v>
      </c>
      <c r="C42" s="102" t="n">
        <f aca="false">dw!C42</f>
        <v>9.27611175354943</v>
      </c>
      <c r="D42" s="29" t="s">
        <v>72</v>
      </c>
      <c r="E42" s="31" t="n">
        <v>0.125153</v>
      </c>
      <c r="F42" s="31" t="n">
        <v>28.51</v>
      </c>
      <c r="G42" s="31" t="n">
        <v>0.43897930550684</v>
      </c>
      <c r="H42" s="103" t="n">
        <f aca="false">(dw!K42*100)/dw!$AB42</f>
        <v>1.71516337463369</v>
      </c>
      <c r="I42" s="103" t="n">
        <f aca="false">(dw!L42*100)/dw!$AB42</f>
        <v>3.45118931426623</v>
      </c>
      <c r="J42" s="103" t="n">
        <f aca="false">(dw!M42*100)/dw!$AB42</f>
        <v>3.16931578729899</v>
      </c>
      <c r="K42" s="103" t="n">
        <f aca="false">(dw!N42*100)/dw!$AB42</f>
        <v>0</v>
      </c>
      <c r="L42" s="103" t="n">
        <f aca="false">(dw!O42*100)/dw!$AB42</f>
        <v>0</v>
      </c>
      <c r="M42" s="103" t="n">
        <f aca="false">(dw!P42*100)/dw!$AB42</f>
        <v>18.6115777304184</v>
      </c>
      <c r="N42" s="103" t="n">
        <f aca="false">(dw!Q42*100)/dw!$AB42</f>
        <v>0</v>
      </c>
      <c r="O42" s="103" t="n">
        <f aca="false">(dw!R42*100)/dw!$AB42</f>
        <v>12.3300477235768</v>
      </c>
      <c r="P42" s="103" t="n">
        <f aca="false">(dw!S42*100)/dw!$AB42</f>
        <v>10.0863954954522</v>
      </c>
      <c r="Q42" s="103" t="n">
        <f aca="false">(dw!T42*100)/dw!$AB42</f>
        <v>14.7900033669116</v>
      </c>
      <c r="R42" s="103" t="n">
        <f aca="false">(dw!U42*100)/dw!$AB42</f>
        <v>0</v>
      </c>
      <c r="S42" s="103" t="n">
        <f aca="false">(dw!V42*100)/dw!$AB42</f>
        <v>0</v>
      </c>
      <c r="T42" s="103" t="n">
        <f aca="false">(dw!W42*100)/dw!$AB42</f>
        <v>0</v>
      </c>
      <c r="U42" s="103" t="n">
        <f aca="false">(dw!X42*100)/dw!$AB42</f>
        <v>20.2393544574317</v>
      </c>
      <c r="V42" s="103" t="n">
        <f aca="false">(dw!Y42*100)/dw!$AB42</f>
        <v>6.91727342070152</v>
      </c>
      <c r="W42" s="103" t="n">
        <f aca="false">(dw!Z42*100)/dw!$AB42</f>
        <v>8.68967932930894</v>
      </c>
      <c r="X42" s="103" t="n">
        <f aca="false">(dw!AA42*100)/dw!$AB42</f>
        <v>0</v>
      </c>
      <c r="Y42" s="103" t="n">
        <f aca="false">SUM(H42:X42)</f>
        <v>100</v>
      </c>
      <c r="Z42" s="104" t="n">
        <f aca="false">SUM(H42:L42)</f>
        <v>8.33566847619891</v>
      </c>
      <c r="AA42" s="104" t="n">
        <f aca="false">SUM(M42:R42)</f>
        <v>55.818024316359</v>
      </c>
      <c r="AB42" s="104" t="n">
        <f aca="false">(I42)/(H42+I42)</f>
        <v>0.668012720401614</v>
      </c>
      <c r="AC42" s="104" t="n">
        <f aca="false">U42/(Z42+U42)</f>
        <v>0.708288301445649</v>
      </c>
      <c r="AD42" s="104" t="n">
        <f aca="false">U42/(U42+AA42)</f>
        <v>0.266106389461928</v>
      </c>
      <c r="AE42" s="104" t="n">
        <f aca="false">Z42/(Z42+AA42)</f>
        <v>0.129932792850327</v>
      </c>
      <c r="AF42" s="104" t="n">
        <f aca="false">(H42+I42)/(H42+I42+V42)</f>
        <v>0.427549863099027</v>
      </c>
      <c r="AG42" s="104" t="n">
        <f aca="false">(H42)/V42</f>
        <v>0.247953676299779</v>
      </c>
      <c r="AH42" s="104" t="n">
        <f aca="false">(H42+I42)/(V42+U42)</f>
        <v>0.190242791265698</v>
      </c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40" t="s">
        <v>74</v>
      </c>
      <c r="B43" s="105" t="n">
        <v>40960</v>
      </c>
      <c r="C43" s="102" t="n">
        <f aca="false">dw!C43</f>
        <v>2.93150684931507</v>
      </c>
      <c r="D43" s="29" t="s">
        <v>72</v>
      </c>
      <c r="E43" s="41"/>
      <c r="F43" s="41"/>
      <c r="G43" s="42"/>
      <c r="H43" s="103" t="n">
        <f aca="false">(dw!K43*100)/dw!$AB43</f>
        <v>2.29694791287179</v>
      </c>
      <c r="I43" s="103" t="n">
        <f aca="false">(dw!L43*100)/dw!$AB43</f>
        <v>0.567341327597603</v>
      </c>
      <c r="J43" s="103" t="n">
        <f aca="false">(dw!M43*100)/dw!$AB43</f>
        <v>6.63538409573038</v>
      </c>
      <c r="K43" s="103" t="n">
        <f aca="false">(dw!N43*100)/dw!$AB43</f>
        <v>3.52998888625569</v>
      </c>
      <c r="L43" s="103" t="n">
        <f aca="false">(dw!O43*100)/dw!$AB43</f>
        <v>0</v>
      </c>
      <c r="M43" s="103" t="n">
        <f aca="false">(dw!P43*100)/dw!$AB43</f>
        <v>8.45545620403432</v>
      </c>
      <c r="N43" s="103" t="n">
        <f aca="false">(dw!Q43*100)/dw!$AB43</f>
        <v>0</v>
      </c>
      <c r="O43" s="103" t="n">
        <f aca="false">(dw!R43*100)/dw!$AB43</f>
        <v>11.3215479309568</v>
      </c>
      <c r="P43" s="103" t="n">
        <f aca="false">(dw!S43*100)/dw!$AB43</f>
        <v>5.86088080256872</v>
      </c>
      <c r="Q43" s="103" t="n">
        <f aca="false">(dw!T43*100)/dw!$AB43</f>
        <v>7.75830176950811</v>
      </c>
      <c r="R43" s="103" t="n">
        <f aca="false">(dw!U43*100)/dw!$AB43</f>
        <v>0.282945573377697</v>
      </c>
      <c r="S43" s="103" t="n">
        <f aca="false">(dw!V43*100)/dw!$AB43</f>
        <v>0.0523487808831673</v>
      </c>
      <c r="T43" s="103" t="n">
        <f aca="false">(dw!W43*100)/dw!$AB43</f>
        <v>0.490488628689262</v>
      </c>
      <c r="U43" s="103" t="n">
        <f aca="false">(dw!X43*100)/dw!$AB43</f>
        <v>21.0561066608718</v>
      </c>
      <c r="V43" s="103" t="n">
        <f aca="false">(dw!Y43*100)/dw!$AB43</f>
        <v>1.48407480650113</v>
      </c>
      <c r="W43" s="103" t="n">
        <f aca="false">(dw!Z43*100)/dw!$AB43</f>
        <v>30.2081866201534</v>
      </c>
      <c r="X43" s="103" t="n">
        <f aca="false">(dw!AA43*100)/dw!$AB43</f>
        <v>0</v>
      </c>
      <c r="Y43" s="103" t="n">
        <f aca="false">SUM(H43:X43)</f>
        <v>100</v>
      </c>
      <c r="Z43" s="104" t="n">
        <f aca="false">SUM(H43:L43)</f>
        <v>13.0296622224555</v>
      </c>
      <c r="AA43" s="104" t="n">
        <f aca="false">SUM(M43:R43)</f>
        <v>33.6791322804457</v>
      </c>
      <c r="AB43" s="104" t="n">
        <f aca="false">(I43)/(H43+I43)</f>
        <v>0.198074035115472</v>
      </c>
      <c r="AC43" s="104" t="n">
        <f aca="false">U43/(Z43+U43)</f>
        <v>0.617738937705795</v>
      </c>
      <c r="AD43" s="104" t="n">
        <f aca="false">U43/(U43+AA43)</f>
        <v>0.384690138713862</v>
      </c>
      <c r="AE43" s="104" t="n">
        <f aca="false">Z43/(Z43+AA43)</f>
        <v>0.278955223767254</v>
      </c>
      <c r="AF43" s="104" t="n">
        <f aca="false">(H43+I43)/(H43+I43+V43)</f>
        <v>0.658705023206354</v>
      </c>
      <c r="AG43" s="104" t="n">
        <f aca="false">(H43)/V43</f>
        <v>1.54773054755043</v>
      </c>
      <c r="AH43" s="104" t="n">
        <f aca="false">(H43+I43)/(V43+U43)</f>
        <v>0.127074808364585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6" t="s">
        <v>75</v>
      </c>
      <c r="B44" s="101" t="n">
        <v>41048</v>
      </c>
      <c r="C44" s="102" t="n">
        <f aca="false">dw!C44</f>
        <v>3.54513682453352</v>
      </c>
      <c r="D44" s="29" t="s">
        <v>72</v>
      </c>
      <c r="E44" s="31" t="n">
        <v>0.0851</v>
      </c>
      <c r="F44" s="31" t="n">
        <v>33</v>
      </c>
      <c r="G44" s="31" t="n">
        <v>0.257878787878788</v>
      </c>
      <c r="H44" s="103" t="n">
        <f aca="false">(dw!K44*100)/dw!$AB44</f>
        <v>0.357469678430119</v>
      </c>
      <c r="I44" s="103" t="n">
        <f aca="false">(dw!L44*100)/dw!$AB44</f>
        <v>0.575982899188382</v>
      </c>
      <c r="J44" s="103" t="n">
        <f aca="false">(dw!M44*100)/dw!$AB44</f>
        <v>1.1314700735969</v>
      </c>
      <c r="K44" s="103" t="n">
        <f aca="false">(dw!N44*100)/dw!$AB44</f>
        <v>0.786368841719467</v>
      </c>
      <c r="L44" s="103" t="n">
        <f aca="false">(dw!O44*100)/dw!$AB44</f>
        <v>0</v>
      </c>
      <c r="M44" s="103" t="n">
        <f aca="false">(dw!P44*100)/dw!$AB44</f>
        <v>18.6100991827173</v>
      </c>
      <c r="N44" s="103" t="n">
        <f aca="false">(dw!Q44*100)/dw!$AB44</f>
        <v>0</v>
      </c>
      <c r="O44" s="103" t="n">
        <f aca="false">(dw!R44*100)/dw!$AB44</f>
        <v>13.8763616267082</v>
      </c>
      <c r="P44" s="103" t="n">
        <f aca="false">(dw!S44*100)/dw!$AB44</f>
        <v>11.4516416487201</v>
      </c>
      <c r="Q44" s="103" t="n">
        <f aca="false">(dw!T44*100)/dw!$AB44</f>
        <v>10.1474099054254</v>
      </c>
      <c r="R44" s="103" t="n">
        <f aca="false">(dw!U44*100)/dw!$AB44</f>
        <v>6.17284202878435</v>
      </c>
      <c r="S44" s="103" t="n">
        <f aca="false">(dw!V44*100)/dw!$AB44</f>
        <v>2.71552817663255</v>
      </c>
      <c r="T44" s="103" t="n">
        <f aca="false">(dw!W44*100)/dw!$AB44</f>
        <v>0</v>
      </c>
      <c r="U44" s="103" t="n">
        <f aca="false">(dw!X44*100)/dw!$AB44</f>
        <v>28.6892513698737</v>
      </c>
      <c r="V44" s="103" t="n">
        <f aca="false">(dw!Y44*100)/dw!$AB44</f>
        <v>0.348492782667844</v>
      </c>
      <c r="W44" s="103" t="n">
        <f aca="false">(dw!Z44*100)/dw!$AB44</f>
        <v>5.13708178553562</v>
      </c>
      <c r="X44" s="103" t="n">
        <f aca="false">(dw!AA44*100)/dw!$AB44</f>
        <v>0</v>
      </c>
      <c r="Y44" s="103" t="n">
        <f aca="false">SUM(H44:X44)</f>
        <v>100</v>
      </c>
      <c r="Z44" s="104" t="n">
        <f aca="false">SUM(H44:L44)</f>
        <v>2.85129149293486</v>
      </c>
      <c r="AA44" s="104" t="n">
        <f aca="false">SUM(M44:R44)</f>
        <v>60.2583543923554</v>
      </c>
      <c r="AB44" s="104" t="n">
        <f aca="false">(I44)/(H44+I44)</f>
        <v>0.617045700016037</v>
      </c>
      <c r="AC44" s="104" t="n">
        <f aca="false">U44/(Z44+U44)</f>
        <v>0.90959916240703</v>
      </c>
      <c r="AD44" s="104" t="n">
        <f aca="false">U44/(U44+AA44)</f>
        <v>0.322541018659509</v>
      </c>
      <c r="AE44" s="104" t="n">
        <f aca="false">Z44/(Z44+AA44)</f>
        <v>0.0451799634261528</v>
      </c>
      <c r="AF44" s="104" t="n">
        <f aca="false">(H44+I44)/(H44+I44+V44)</f>
        <v>0.728153169812166</v>
      </c>
      <c r="AG44" s="104" t="n">
        <f aca="false">(H44)/V44</f>
        <v>1.02575920136295</v>
      </c>
      <c r="AH44" s="104" t="n">
        <f aca="false">(H44+I44)/(V44+U44)</f>
        <v>0.0321461809400507</v>
      </c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6" t="s">
        <v>76</v>
      </c>
      <c r="B45" s="101" t="n">
        <v>41113</v>
      </c>
      <c r="C45" s="102" t="n">
        <f aca="false">dw!C45</f>
        <v>2.57275143492026</v>
      </c>
      <c r="D45" s="29" t="s">
        <v>72</v>
      </c>
      <c r="E45" s="31" t="n">
        <v>0.7755</v>
      </c>
      <c r="F45" s="31" t="n">
        <v>33</v>
      </c>
      <c r="G45" s="31" t="n">
        <v>2.35</v>
      </c>
      <c r="H45" s="103" t="n">
        <f aca="false">(dw!K45*100)/dw!$AB45</f>
        <v>1.32351065733704</v>
      </c>
      <c r="I45" s="103" t="n">
        <f aca="false">(dw!L45*100)/dw!$AB45</f>
        <v>2.15495191973015</v>
      </c>
      <c r="J45" s="103" t="n">
        <f aca="false">(dw!M45*100)/dw!$AB45</f>
        <v>2.9141030881217</v>
      </c>
      <c r="K45" s="103" t="n">
        <f aca="false">(dw!N45*100)/dw!$AB45</f>
        <v>3.37445518188864</v>
      </c>
      <c r="L45" s="103" t="n">
        <f aca="false">(dw!O45*100)/dw!$AB45</f>
        <v>0</v>
      </c>
      <c r="M45" s="103" t="n">
        <f aca="false">(dw!P45*100)/dw!$AB45</f>
        <v>20.6454129466372</v>
      </c>
      <c r="N45" s="103" t="n">
        <f aca="false">(dw!Q45*100)/dw!$AB45</f>
        <v>0</v>
      </c>
      <c r="O45" s="103" t="n">
        <f aca="false">(dw!R45*100)/dw!$AB45</f>
        <v>14.0355701812668</v>
      </c>
      <c r="P45" s="103" t="n">
        <f aca="false">(dw!S45*100)/dw!$AB45</f>
        <v>13.8960825167952</v>
      </c>
      <c r="Q45" s="103" t="n">
        <f aca="false">(dw!T45*100)/dw!$AB45</f>
        <v>10.1139276629874</v>
      </c>
      <c r="R45" s="103" t="n">
        <f aca="false">(dw!U45*100)/dw!$AB45</f>
        <v>0</v>
      </c>
      <c r="S45" s="103" t="n">
        <f aca="false">(dw!V45*100)/dw!$AB45</f>
        <v>0</v>
      </c>
      <c r="T45" s="103" t="n">
        <f aca="false">(dw!W45*100)/dw!$AB45</f>
        <v>0</v>
      </c>
      <c r="U45" s="103" t="n">
        <f aca="false">(dw!X45*100)/dw!$AB45</f>
        <v>30.6462598852353</v>
      </c>
      <c r="V45" s="103" t="n">
        <f aca="false">(dw!Y45*100)/dw!$AB45</f>
        <v>0.895725960000534</v>
      </c>
      <c r="W45" s="103" t="n">
        <f aca="false">(dw!Z45*100)/dw!$AB45</f>
        <v>0</v>
      </c>
      <c r="X45" s="103" t="n">
        <f aca="false">(dw!AA45*100)/dw!$AB45</f>
        <v>0</v>
      </c>
      <c r="Y45" s="103" t="n">
        <f aca="false">SUM(H45:X45)</f>
        <v>100</v>
      </c>
      <c r="Z45" s="104" t="n">
        <f aca="false">SUM(H45:L45)</f>
        <v>9.76702084707754</v>
      </c>
      <c r="AA45" s="104" t="n">
        <f aca="false">SUM(M45:R45)</f>
        <v>58.6909933076866</v>
      </c>
      <c r="AB45" s="104" t="n">
        <f aca="false">(I45)/(H45+I45)</f>
        <v>0.619512750816213</v>
      </c>
      <c r="AC45" s="104" t="n">
        <f aca="false">U45/(Z45+U45)</f>
        <v>0.758321505453324</v>
      </c>
      <c r="AD45" s="104" t="n">
        <f aca="false">U45/(U45+AA45)</f>
        <v>0.343040095704032</v>
      </c>
      <c r="AE45" s="104" t="n">
        <f aca="false">Z45/(Z45+AA45)</f>
        <v>0.142671693996222</v>
      </c>
      <c r="AF45" s="104" t="n">
        <f aca="false">(H45+I45)/(H45+I45+V45)</f>
        <v>0.7952246565483</v>
      </c>
      <c r="AG45" s="104" t="n">
        <f aca="false">(H45)/V45</f>
        <v>1.47758434659665</v>
      </c>
      <c r="AH45" s="104" t="n">
        <f aca="false">(H45+I45)/(V45+U45)</f>
        <v>0.110280392431049</v>
      </c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40" t="s">
        <v>77</v>
      </c>
      <c r="B46" s="105" t="n">
        <v>41149</v>
      </c>
      <c r="C46" s="102" t="n">
        <f aca="false">dw!C46</f>
        <v>2.68493150684931</v>
      </c>
      <c r="D46" s="29" t="s">
        <v>72</v>
      </c>
      <c r="E46" s="41"/>
      <c r="F46" s="41"/>
      <c r="G46" s="42"/>
      <c r="H46" s="103" t="n">
        <f aca="false">(dw!K46*100)/dw!$AB46</f>
        <v>5.90064955038772</v>
      </c>
      <c r="I46" s="103" t="n">
        <f aca="false">(dw!L46*100)/dw!$AB46</f>
        <v>1.13142619087232</v>
      </c>
      <c r="J46" s="103" t="n">
        <f aca="false">(dw!M46*100)/dw!$AB46</f>
        <v>21.2418898380048</v>
      </c>
      <c r="K46" s="103" t="n">
        <f aca="false">(dw!N46*100)/dw!$AB46</f>
        <v>2.05901188915118</v>
      </c>
      <c r="L46" s="103" t="n">
        <f aca="false">(dw!O46*100)/dw!$AB46</f>
        <v>0</v>
      </c>
      <c r="M46" s="103" t="n">
        <f aca="false">(dw!P46*100)/dw!$AB46</f>
        <v>13.6873295080473</v>
      </c>
      <c r="N46" s="103" t="n">
        <f aca="false">(dw!Q46*100)/dw!$AB46</f>
        <v>0</v>
      </c>
      <c r="O46" s="103" t="n">
        <f aca="false">(dw!R46*100)/dw!$AB46</f>
        <v>12.7430180831426</v>
      </c>
      <c r="P46" s="103" t="n">
        <f aca="false">(dw!S46*100)/dw!$AB46</f>
        <v>9.05409708855325</v>
      </c>
      <c r="Q46" s="103" t="n">
        <f aca="false">(dw!T46*100)/dw!$AB46</f>
        <v>7.12430000344044</v>
      </c>
      <c r="R46" s="103" t="n">
        <f aca="false">(dw!U46*100)/dw!$AB46</f>
        <v>0.139673329412301</v>
      </c>
      <c r="S46" s="103" t="n">
        <f aca="false">(dw!V46*100)/dw!$AB46</f>
        <v>0.264109079625623</v>
      </c>
      <c r="T46" s="103" t="n">
        <f aca="false">(dw!W46*100)/dw!$AB46</f>
        <v>3.0033716363058</v>
      </c>
      <c r="U46" s="103" t="n">
        <f aca="false">(dw!X46*100)/dw!$AB46</f>
        <v>13.4097303463411</v>
      </c>
      <c r="V46" s="103" t="n">
        <f aca="false">(dw!Y46*100)/dw!$AB46</f>
        <v>0.255253699192378</v>
      </c>
      <c r="W46" s="103" t="n">
        <f aca="false">(dw!Z46*100)/dw!$AB46</f>
        <v>9.98613975752323</v>
      </c>
      <c r="X46" s="103" t="n">
        <f aca="false">(dw!AA46*100)/dw!$AB46</f>
        <v>0</v>
      </c>
      <c r="Y46" s="103" t="n">
        <f aca="false">SUM(H46:X46)</f>
        <v>100</v>
      </c>
      <c r="Z46" s="104" t="n">
        <f aca="false">SUM(H46:L46)</f>
        <v>30.332977468416</v>
      </c>
      <c r="AA46" s="104" t="n">
        <f aca="false">SUM(M46:R46)</f>
        <v>42.7484180125959</v>
      </c>
      <c r="AB46" s="104" t="n">
        <f aca="false">(I46)/(H46+I46)</f>
        <v>0.160895051831394</v>
      </c>
      <c r="AC46" s="104" t="n">
        <f aca="false">U46/(Z46+U46)</f>
        <v>0.306559219038954</v>
      </c>
      <c r="AD46" s="104" t="n">
        <f aca="false">U46/(U46+AA46)</f>
        <v>0.238785122697285</v>
      </c>
      <c r="AE46" s="104" t="n">
        <f aca="false">Z46/(Z46+AA46)</f>
        <v>0.415057447504504</v>
      </c>
      <c r="AF46" s="104" t="n">
        <f aca="false">(H46+I46)/(H46+I46+V46)</f>
        <v>0.964972943616979</v>
      </c>
      <c r="AG46" s="104"/>
      <c r="AH46" s="104" t="n">
        <f aca="false">(H46+I46)/(V46+U46)</f>
        <v>0.514605484926164</v>
      </c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40" t="s">
        <v>78</v>
      </c>
      <c r="B47" s="105" t="n">
        <v>41345</v>
      </c>
      <c r="C47" s="102" t="n">
        <f aca="false">dw!C47</f>
        <v>1.78082191780822</v>
      </c>
      <c r="D47" s="29" t="s">
        <v>72</v>
      </c>
      <c r="E47" s="41"/>
      <c r="F47" s="41"/>
      <c r="G47" s="42"/>
      <c r="H47" s="103" t="n">
        <f aca="false">(dw!K47*100)/dw!$AB47</f>
        <v>1.73095081630912</v>
      </c>
      <c r="I47" s="103" t="n">
        <f aca="false">(dw!L47*100)/dw!$AB47</f>
        <v>1.72121292600818</v>
      </c>
      <c r="J47" s="103" t="n">
        <f aca="false">(dw!M47*100)/dw!$AB47</f>
        <v>10.1297803558734</v>
      </c>
      <c r="K47" s="103" t="n">
        <f aca="false">(dw!N47*100)/dw!$AB47</f>
        <v>3.9907958718985</v>
      </c>
      <c r="L47" s="103" t="n">
        <f aca="false">(dw!O47*100)/dw!$AB47</f>
        <v>0</v>
      </c>
      <c r="M47" s="103" t="n">
        <f aca="false">(dw!P47*100)/dw!$AB47</f>
        <v>9.93182749858407</v>
      </c>
      <c r="N47" s="103" t="n">
        <f aca="false">(dw!Q47*100)/dw!$AB47</f>
        <v>0</v>
      </c>
      <c r="O47" s="103" t="n">
        <f aca="false">(dw!R47*100)/dw!$AB47</f>
        <v>13.2742466897862</v>
      </c>
      <c r="P47" s="103" t="n">
        <f aca="false">(dw!S47*100)/dw!$AB47</f>
        <v>7.97756900142953</v>
      </c>
      <c r="Q47" s="103" t="n">
        <f aca="false">(dw!T47*100)/dw!$AB47</f>
        <v>6.48807069359606</v>
      </c>
      <c r="R47" s="103" t="n">
        <f aca="false">(dw!U47*100)/dw!$AB47</f>
        <v>0.0331557816248018</v>
      </c>
      <c r="S47" s="103" t="n">
        <f aca="false">(dw!V47*100)/dw!$AB47</f>
        <v>0.0510143904242593</v>
      </c>
      <c r="T47" s="103" t="n">
        <f aca="false">(dw!W47*100)/dw!$AB47</f>
        <v>0.211051202051032</v>
      </c>
      <c r="U47" s="103" t="n">
        <f aca="false">(dw!X47*100)/dw!$AB47</f>
        <v>9.84971776778167</v>
      </c>
      <c r="V47" s="103" t="n">
        <f aca="false">(dw!Y47*100)/dw!$AB47</f>
        <v>1.88234987004854</v>
      </c>
      <c r="W47" s="103" t="n">
        <f aca="false">(dw!Z47*100)/dw!$AB47</f>
        <v>32.7282571345845</v>
      </c>
      <c r="X47" s="103" t="n">
        <f aca="false">(dw!AA47*100)/dw!$AB47</f>
        <v>0</v>
      </c>
      <c r="Y47" s="103" t="n">
        <f aca="false">SUM(H47:X47)</f>
        <v>100</v>
      </c>
      <c r="Z47" s="104" t="n">
        <f aca="false">SUM(H47:L47)</f>
        <v>17.5727399700892</v>
      </c>
      <c r="AA47" s="104" t="n">
        <f aca="false">SUM(M47:R47)</f>
        <v>37.7048696650207</v>
      </c>
      <c r="AB47" s="104" t="n">
        <f aca="false">(I47)/(H47+I47)</f>
        <v>0.49858959611597</v>
      </c>
      <c r="AC47" s="104" t="n">
        <f aca="false">U47/(Z47+U47)</f>
        <v>0.359184354004092</v>
      </c>
      <c r="AD47" s="104" t="n">
        <f aca="false">U47/(U47+AA47)</f>
        <v>0.207124450016519</v>
      </c>
      <c r="AE47" s="104" t="n">
        <f aca="false">Z47/(Z47+AA47)</f>
        <v>0.317899780509463</v>
      </c>
      <c r="AF47" s="104" t="n">
        <f aca="false">(H47+I47)/(H47+I47+V47)</f>
        <v>0.647137488657804</v>
      </c>
      <c r="AG47" s="104" t="n">
        <f aca="false">(H47)/V47</f>
        <v>0.919569121475002</v>
      </c>
      <c r="AH47" s="104" t="n">
        <f aca="false">(H47+I47)/(V47+U47)</f>
        <v>0.29425024206183</v>
      </c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26" t="s">
        <v>79</v>
      </c>
      <c r="B48" s="101" t="n">
        <v>41434</v>
      </c>
      <c r="C48" s="102" t="n">
        <f aca="false">dw!C48</f>
        <v>1.75746122477666</v>
      </c>
      <c r="D48" s="29" t="s">
        <v>72</v>
      </c>
      <c r="E48" s="31" t="n">
        <v>0.044</v>
      </c>
      <c r="F48" s="31" t="n">
        <v>32.71</v>
      </c>
      <c r="G48" s="31" t="n">
        <v>0.13451543870376</v>
      </c>
      <c r="H48" s="103" t="n">
        <f aca="false">(dw!K48*100)/dw!$AB48</f>
        <v>0.245614100452975</v>
      </c>
      <c r="I48" s="103" t="n">
        <f aca="false">(dw!L48*100)/dw!$AB48</f>
        <v>0.412921994983353</v>
      </c>
      <c r="J48" s="103" t="n">
        <f aca="false">(dw!M48*100)/dw!$AB48</f>
        <v>9.38696199808485</v>
      </c>
      <c r="K48" s="103" t="n">
        <f aca="false">(dw!N48*100)/dw!$AB48</f>
        <v>1.10261068648646</v>
      </c>
      <c r="L48" s="103" t="n">
        <f aca="false">(dw!O48*100)/dw!$AB48</f>
        <v>0</v>
      </c>
      <c r="M48" s="103" t="n">
        <f aca="false">(dw!P48*100)/dw!$AB48</f>
        <v>24.2787376199403</v>
      </c>
      <c r="N48" s="103" t="n">
        <f aca="false">(dw!Q48*100)/dw!$AB48</f>
        <v>0</v>
      </c>
      <c r="O48" s="103" t="n">
        <f aca="false">(dw!R48*100)/dw!$AB48</f>
        <v>26.0161895216714</v>
      </c>
      <c r="P48" s="103" t="n">
        <f aca="false">(dw!S48*100)/dw!$AB48</f>
        <v>7.13254479671679</v>
      </c>
      <c r="Q48" s="103" t="n">
        <f aca="false">(dw!T48*100)/dw!$AB48</f>
        <v>11.3095927687769</v>
      </c>
      <c r="R48" s="103" t="n">
        <f aca="false">(dw!U48*100)/dw!$AB48</f>
        <v>2.58225669636465</v>
      </c>
      <c r="S48" s="103" t="n">
        <f aca="false">(dw!V48*100)/dw!$AB48</f>
        <v>2.98026813320387</v>
      </c>
      <c r="T48" s="103" t="n">
        <f aca="false">(dw!W48*100)/dw!$AB48</f>
        <v>0</v>
      </c>
      <c r="U48" s="103" t="n">
        <f aca="false">(dw!X48*100)/dw!$AB48</f>
        <v>11.289861229069</v>
      </c>
      <c r="V48" s="103" t="n">
        <f aca="false">(dw!Y48*100)/dw!$AB48</f>
        <v>0.297737014106254</v>
      </c>
      <c r="W48" s="103" t="n">
        <f aca="false">(dw!Z48*100)/dw!$AB48</f>
        <v>2.96470344014311</v>
      </c>
      <c r="X48" s="103" t="n">
        <f aca="false">(dw!AA48*100)/dw!$AB48</f>
        <v>0</v>
      </c>
      <c r="Y48" s="103" t="n">
        <f aca="false">SUM(H48:X48)</f>
        <v>100</v>
      </c>
      <c r="Z48" s="104" t="n">
        <f aca="false">SUM(H48:L48)</f>
        <v>11.1481087800076</v>
      </c>
      <c r="AA48" s="104" t="n">
        <f aca="false">SUM(M48:R48)</f>
        <v>71.3193214034701</v>
      </c>
      <c r="AB48" s="104" t="n">
        <f aca="false">(I48)/(H48+I48)</f>
        <v>0.627030162575617</v>
      </c>
      <c r="AC48" s="104" t="n">
        <f aca="false">U48/(Z48+U48)</f>
        <v>0.503158762780323</v>
      </c>
      <c r="AD48" s="104" t="n">
        <f aca="false">U48/(U48+AA48)</f>
        <v>0.136665935544821</v>
      </c>
      <c r="AE48" s="104" t="n">
        <f aca="false">Z48/(Z48+AA48)</f>
        <v>0.13518195917109</v>
      </c>
      <c r="AF48" s="104" t="n">
        <f aca="false">(H48+I48)/(H48+I48+V48)</f>
        <v>0.688648555381138</v>
      </c>
      <c r="AG48" s="104" t="n">
        <f aca="false">(H48)/V48</f>
        <v>0.824936399628575</v>
      </c>
      <c r="AH48" s="104" t="n">
        <f aca="false">(H48+I48)/(V48+U48)</f>
        <v>0.056831112161158</v>
      </c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40" t="s">
        <v>80</v>
      </c>
      <c r="B49" s="105" t="n">
        <v>41557</v>
      </c>
      <c r="C49" s="102" t="n">
        <f aca="false">dw!C49</f>
        <v>2.57534246575342</v>
      </c>
      <c r="D49" s="29" t="s">
        <v>72</v>
      </c>
      <c r="E49" s="41"/>
      <c r="F49" s="41"/>
      <c r="G49" s="42"/>
      <c r="H49" s="103" t="n">
        <f aca="false">(dw!K49*100)/dw!$AB49</f>
        <v>2.53213890792172</v>
      </c>
      <c r="I49" s="103" t="n">
        <f aca="false">(dw!L49*100)/dw!$AB49</f>
        <v>0.487655470308062</v>
      </c>
      <c r="J49" s="103" t="n">
        <f aca="false">(dw!M49*100)/dw!$AB49</f>
        <v>11.9452157702543</v>
      </c>
      <c r="K49" s="103" t="n">
        <f aca="false">(dw!N49*100)/dw!$AB49</f>
        <v>0</v>
      </c>
      <c r="L49" s="103" t="n">
        <f aca="false">(dw!O49*100)/dw!$AB49</f>
        <v>0</v>
      </c>
      <c r="M49" s="103" t="n">
        <f aca="false">(dw!P49*100)/dw!$AB49</f>
        <v>17.4914265660665</v>
      </c>
      <c r="N49" s="103" t="n">
        <f aca="false">(dw!Q49*100)/dw!$AB49</f>
        <v>0</v>
      </c>
      <c r="O49" s="103" t="n">
        <f aca="false">(dw!R49*100)/dw!$AB49</f>
        <v>13.5110238571812</v>
      </c>
      <c r="P49" s="103" t="n">
        <f aca="false">(dw!S49*100)/dw!$AB49</f>
        <v>7.44288620588271</v>
      </c>
      <c r="Q49" s="103" t="n">
        <f aca="false">(dw!T49*100)/dw!$AB49</f>
        <v>10.939533169247</v>
      </c>
      <c r="R49" s="103" t="n">
        <f aca="false">(dw!U49*100)/dw!$AB49</f>
        <v>0.0842423481385915</v>
      </c>
      <c r="S49" s="103" t="n">
        <f aca="false">(dw!V49*100)/dw!$AB49</f>
        <v>0.162207137724392</v>
      </c>
      <c r="T49" s="103" t="n">
        <f aca="false">(dw!W49*100)/dw!$AB49</f>
        <v>4.08188001805224</v>
      </c>
      <c r="U49" s="103" t="n">
        <f aca="false">(dw!X49*100)/dw!$AB49</f>
        <v>21.4115249880356</v>
      </c>
      <c r="V49" s="103" t="n">
        <f aca="false">(dw!Y49*100)/dw!$AB49</f>
        <v>0.136827353825298</v>
      </c>
      <c r="W49" s="103" t="n">
        <f aca="false">(dw!Z49*100)/dw!$AB49</f>
        <v>9.77343820736238</v>
      </c>
      <c r="X49" s="103" t="n">
        <f aca="false">(dw!AA49*100)/dw!$AB49</f>
        <v>0</v>
      </c>
      <c r="Y49" s="103" t="n">
        <f aca="false">SUM(H49:X49)</f>
        <v>100</v>
      </c>
      <c r="Z49" s="104" t="n">
        <f aca="false">SUM(H49:L49)</f>
        <v>14.9650101484841</v>
      </c>
      <c r="AA49" s="104" t="n">
        <f aca="false">SUM(M49:R49)</f>
        <v>49.469112146516</v>
      </c>
      <c r="AB49" s="104" t="n">
        <f aca="false">(I49)/(H49+I49)</f>
        <v>0.161486316361026</v>
      </c>
      <c r="AC49" s="104" t="n">
        <f aca="false">U49/(Z49+U49)</f>
        <v>0.588608148293371</v>
      </c>
      <c r="AD49" s="104" t="n">
        <f aca="false">U49/(U49+AA49)</f>
        <v>0.302078619121192</v>
      </c>
      <c r="AE49" s="104" t="n">
        <f aca="false">Z49/(Z49+AA49)</f>
        <v>0.232252874959163</v>
      </c>
      <c r="AF49" s="104" t="n">
        <f aca="false">(H49+I49)/(H49+I49+V49)</f>
        <v>0.956653864339894</v>
      </c>
      <c r="AG49" s="104"/>
      <c r="AH49" s="104" t="n">
        <f aca="false">(H49+I49)/(V49+U49)</f>
        <v>0.140140384300445</v>
      </c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26" t="s">
        <v>81</v>
      </c>
      <c r="B50" s="101" t="n">
        <v>41601</v>
      </c>
      <c r="C50" s="102" t="n">
        <f aca="false">dw!C50</f>
        <v>16.8284070627646</v>
      </c>
      <c r="D50" s="29" t="s">
        <v>72</v>
      </c>
      <c r="E50" s="31" t="n">
        <v>0.0427914024356024</v>
      </c>
      <c r="F50" s="31" t="n">
        <v>27.35</v>
      </c>
      <c r="G50" s="31" t="n">
        <v>0.156458509819387</v>
      </c>
      <c r="H50" s="103" t="n">
        <f aca="false">(dw!K50*100)/dw!$AB50</f>
        <v>0.941072880923519</v>
      </c>
      <c r="I50" s="103" t="n">
        <f aca="false">(dw!L50*100)/dw!$AB50</f>
        <v>0.853530036161915</v>
      </c>
      <c r="J50" s="103" t="n">
        <f aca="false">(dw!M50*100)/dw!$AB50</f>
        <v>1.61033279829781</v>
      </c>
      <c r="K50" s="103" t="n">
        <f aca="false">(dw!N50*100)/dw!$AB50</f>
        <v>1.4861764786498</v>
      </c>
      <c r="L50" s="103" t="n">
        <f aca="false">(dw!O50*100)/dw!$AB50</f>
        <v>0</v>
      </c>
      <c r="M50" s="103" t="n">
        <f aca="false">(dw!P50*100)/dw!$AB50</f>
        <v>24.7535978980912</v>
      </c>
      <c r="N50" s="103" t="n">
        <f aca="false">(dw!Q50*100)/dw!$AB50</f>
        <v>0</v>
      </c>
      <c r="O50" s="103" t="n">
        <f aca="false">(dw!R50*100)/dw!$AB50</f>
        <v>16.9974058426396</v>
      </c>
      <c r="P50" s="103" t="n">
        <f aca="false">(dw!S50*100)/dw!$AB50</f>
        <v>6.21405599706701</v>
      </c>
      <c r="Q50" s="103" t="n">
        <f aca="false">(dw!T50*100)/dw!$AB50</f>
        <v>13.4491564270959</v>
      </c>
      <c r="R50" s="103" t="n">
        <f aca="false">(dw!U50*100)/dw!$AB50</f>
        <v>0.147112928327676</v>
      </c>
      <c r="S50" s="103" t="n">
        <f aca="false">(dw!V50*100)/dw!$AB50</f>
        <v>0.135362655377377</v>
      </c>
      <c r="T50" s="103" t="n">
        <f aca="false">(dw!W50*100)/dw!$AB50</f>
        <v>0</v>
      </c>
      <c r="U50" s="103" t="n">
        <f aca="false">(dw!X50*100)/dw!$AB50</f>
        <v>21.1419791211766</v>
      </c>
      <c r="V50" s="103" t="n">
        <f aca="false">(dw!Y50*100)/dw!$AB50</f>
        <v>1.01273508352582</v>
      </c>
      <c r="W50" s="103" t="n">
        <f aca="false">(dw!Z50*100)/dw!$AB50</f>
        <v>3.27171065150213</v>
      </c>
      <c r="X50" s="103" t="n">
        <f aca="false">(dw!AA50*100)/dw!$AB50</f>
        <v>7.98577120116367</v>
      </c>
      <c r="Y50" s="103" t="n">
        <f aca="false">SUM(H50:X50)</f>
        <v>100</v>
      </c>
      <c r="Z50" s="104" t="n">
        <f aca="false">SUM(H50:L50)</f>
        <v>4.89111219403304</v>
      </c>
      <c r="AA50" s="104" t="n">
        <f aca="false">SUM(M50:R50)</f>
        <v>61.5613290932214</v>
      </c>
      <c r="AB50" s="104" t="n">
        <f aca="false">(I50)/(H50+I50)</f>
        <v>0.475609410881885</v>
      </c>
      <c r="AC50" s="104" t="n">
        <f aca="false">U50/(Z50+U50)</f>
        <v>0.812119423897405</v>
      </c>
      <c r="AD50" s="104" t="n">
        <f aca="false">U50/(U50+AA50)</f>
        <v>0.255636437981037</v>
      </c>
      <c r="AE50" s="104" t="n">
        <f aca="false">Z50/(Z50+AA50)</f>
        <v>0.0736031980057767</v>
      </c>
      <c r="AF50" s="104" t="n">
        <f aca="false">(H50+I50)/(H50+I50+V50)</f>
        <v>0.639254310202294</v>
      </c>
      <c r="AG50" s="104" t="n">
        <f aca="false">(H50)/V50</f>
        <v>0.929238945339181</v>
      </c>
      <c r="AH50" s="104" t="n">
        <f aca="false">(H50+I50)/(V50+U50)</f>
        <v>0.0810032077373639</v>
      </c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26" t="n">
        <v>355</v>
      </c>
      <c r="B51" s="101" t="n">
        <v>41745</v>
      </c>
      <c r="C51" s="102" t="n">
        <f aca="false">dw!C51</f>
        <v>3.12328767123288</v>
      </c>
      <c r="D51" s="29" t="s">
        <v>72</v>
      </c>
      <c r="E51" s="31" t="n">
        <v>0.0128700128700129</v>
      </c>
      <c r="F51" s="31" t="n">
        <v>45.5</v>
      </c>
      <c r="G51" s="31" t="n">
        <v>0.0282857425714569</v>
      </c>
      <c r="H51" s="103" t="n">
        <f aca="false">(dw!K51*100)/dw!$AB51</f>
        <v>1.34123006413383</v>
      </c>
      <c r="I51" s="103" t="n">
        <f aca="false">(dw!L51*100)/dw!$AB51</f>
        <v>0.393985729529169</v>
      </c>
      <c r="J51" s="103" t="n">
        <f aca="false">(dw!M51*100)/dw!$AB51</f>
        <v>4.99728342009013</v>
      </c>
      <c r="K51" s="103" t="n">
        <f aca="false">(dw!N51*100)/dw!$AB51</f>
        <v>0.284314336435908</v>
      </c>
      <c r="L51" s="103" t="n">
        <f aca="false">(dw!O51*100)/dw!$AB51</f>
        <v>0.0544981167458715</v>
      </c>
      <c r="M51" s="103" t="n">
        <f aca="false">(dw!P51*100)/dw!$AB51</f>
        <v>21.0658171494207</v>
      </c>
      <c r="N51" s="103" t="n">
        <f aca="false">(dw!Q51*100)/dw!$AB51</f>
        <v>0.0613786738375121</v>
      </c>
      <c r="O51" s="103" t="n">
        <f aca="false">(dw!R51*100)/dw!$AB51</f>
        <v>35.1682087941273</v>
      </c>
      <c r="P51" s="103" t="n">
        <f aca="false">(dw!S51*100)/dw!$AB51</f>
        <v>3.08270340799996</v>
      </c>
      <c r="Q51" s="103" t="n">
        <f aca="false">(dw!T51*100)/dw!$AB51</f>
        <v>12.8469636133843</v>
      </c>
      <c r="R51" s="103" t="n">
        <f aca="false">(dw!U51*100)/dw!$AB51</f>
        <v>0.00171837025226702</v>
      </c>
      <c r="S51" s="103" t="n">
        <f aca="false">(dw!V51*100)/dw!$AB51</f>
        <v>0</v>
      </c>
      <c r="T51" s="103" t="n">
        <f aca="false">(dw!W51*100)/dw!$AB51</f>
        <v>0.185761385503617</v>
      </c>
      <c r="U51" s="103" t="n">
        <f aca="false">(dw!X51*100)/dw!$AB51</f>
        <v>11.664894444173</v>
      </c>
      <c r="V51" s="103" t="n">
        <f aca="false">(dw!Y51*100)/dw!$AB51</f>
        <v>0.254571714878425</v>
      </c>
      <c r="W51" s="103" t="n">
        <f aca="false">(dw!Z51*100)/dw!$AB51</f>
        <v>7.64260190115479</v>
      </c>
      <c r="X51" s="103" t="n">
        <f aca="false">(dw!AA51*100)/dw!$AB51</f>
        <v>0.954068878333322</v>
      </c>
      <c r="Y51" s="103" t="n">
        <f aca="false">SUM(H51:X51)</f>
        <v>100</v>
      </c>
      <c r="Z51" s="104" t="n">
        <f aca="false">SUM(H51:L51)</f>
        <v>7.0713116669349</v>
      </c>
      <c r="AA51" s="104" t="n">
        <f aca="false">SUM(M51:R51)</f>
        <v>72.226790009022</v>
      </c>
      <c r="AB51" s="104" t="n">
        <f aca="false">(I51)/(H51+I51)</f>
        <v>0.22705287202203</v>
      </c>
      <c r="AC51" s="104" t="n">
        <f aca="false">U51/(Z51+U51)</f>
        <v>0.622585723865269</v>
      </c>
      <c r="AD51" s="104" t="n">
        <f aca="false">U51/(U51+AA51)</f>
        <v>0.139047088161414</v>
      </c>
      <c r="AE51" s="104" t="n">
        <f aca="false">Z51/(Z51+AA51)</f>
        <v>0.0891737824422463</v>
      </c>
      <c r="AF51" s="104" t="n">
        <f aca="false">(H51+I51)/(H51+I51+V51)</f>
        <v>0.87206085384211</v>
      </c>
      <c r="AG51" s="104" t="n">
        <f aca="false">(H51)/V51</f>
        <v>5.26857457347276</v>
      </c>
      <c r="AH51" s="104" t="n">
        <f aca="false">(H51+I51)/(V51+U51)</f>
        <v>0.145578314540984</v>
      </c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26" t="s">
        <v>82</v>
      </c>
      <c r="B52" s="101" t="n">
        <v>41955</v>
      </c>
      <c r="C52" s="102" t="n">
        <f aca="false">dw!C52</f>
        <v>5.82040956560976</v>
      </c>
      <c r="D52" s="29" t="s">
        <v>72</v>
      </c>
      <c r="E52" s="31" t="n">
        <v>0.0885</v>
      </c>
      <c r="F52" s="31" t="n">
        <v>66.4</v>
      </c>
      <c r="G52" s="31" t="n">
        <v>0.133283132530121</v>
      </c>
      <c r="H52" s="103" t="n">
        <f aca="false">(dw!K52*100)/dw!$AB52</f>
        <v>0.293554970420067</v>
      </c>
      <c r="I52" s="103" t="n">
        <f aca="false">(dw!L52*100)/dw!$AB52</f>
        <v>0.304624782174612</v>
      </c>
      <c r="J52" s="103" t="n">
        <f aca="false">(dw!M52*100)/dw!$AB52</f>
        <v>0.355587596126197</v>
      </c>
      <c r="K52" s="103" t="n">
        <f aca="false">(dw!N52*100)/dw!$AB52</f>
        <v>0.134892498851515</v>
      </c>
      <c r="L52" s="103" t="n">
        <f aca="false">(dw!O52*100)/dw!$AB52</f>
        <v>0.00735249248413753</v>
      </c>
      <c r="M52" s="103" t="n">
        <f aca="false">(dw!P52*100)/dw!$AB52</f>
        <v>20.3198884457078</v>
      </c>
      <c r="N52" s="103" t="n">
        <f aca="false">(dw!Q52*100)/dw!$AB52</f>
        <v>0</v>
      </c>
      <c r="O52" s="103" t="n">
        <f aca="false">(dw!R52*100)/dw!$AB52</f>
        <v>2.86103758013457</v>
      </c>
      <c r="P52" s="103" t="n">
        <f aca="false">(dw!S52*100)/dw!$AB52</f>
        <v>1.07527510222987</v>
      </c>
      <c r="Q52" s="103" t="n">
        <f aca="false">(dw!T52*100)/dw!$AB52</f>
        <v>4.64983732162911</v>
      </c>
      <c r="R52" s="103" t="n">
        <f aca="false">(dw!U52*100)/dw!$AB52</f>
        <v>0</v>
      </c>
      <c r="S52" s="103" t="n">
        <f aca="false">(dw!V52*100)/dw!$AB52</f>
        <v>0</v>
      </c>
      <c r="T52" s="103" t="n">
        <f aca="false">(dw!W52*100)/dw!$AB52</f>
        <v>0</v>
      </c>
      <c r="U52" s="103" t="n">
        <f aca="false">(dw!X52*100)/dw!$AB52</f>
        <v>63.4165287375952</v>
      </c>
      <c r="V52" s="103" t="n">
        <f aca="false">(dw!Y52*100)/dw!$AB52</f>
        <v>0.162585660867388</v>
      </c>
      <c r="W52" s="103" t="n">
        <f aca="false">(dw!Z52*100)/dw!$AB52</f>
        <v>6.33479691726092</v>
      </c>
      <c r="X52" s="103" t="n">
        <f aca="false">(dw!AA52*100)/dw!$AB52</f>
        <v>0.084037894518539</v>
      </c>
      <c r="Y52" s="103" t="n">
        <f aca="false">SUM(H52:X52)</f>
        <v>100</v>
      </c>
      <c r="Z52" s="104" t="n">
        <f aca="false">SUM(H52:L52)</f>
        <v>1.09601234005653</v>
      </c>
      <c r="AA52" s="104" t="n">
        <f aca="false">SUM(M52:R52)</f>
        <v>28.9060384497014</v>
      </c>
      <c r="AB52" s="104" t="n">
        <f aca="false">(I52)/(H52+I52)</f>
        <v>0.509252914116976</v>
      </c>
      <c r="AC52" s="104" t="n">
        <f aca="false">U52/(Z52+U52)</f>
        <v>0.983010863907263</v>
      </c>
      <c r="AD52" s="104" t="n">
        <f aca="false">U52/(U52+AA52)</f>
        <v>0.686901704205656</v>
      </c>
      <c r="AE52" s="104" t="n">
        <f aca="false">Z52/(Z52+AA52)</f>
        <v>0.0365312474049502</v>
      </c>
      <c r="AF52" s="104" t="n">
        <f aca="false">(H52+I52)/(H52+I52+V52)</f>
        <v>0.786286734398849</v>
      </c>
      <c r="AG52" s="104" t="n">
        <f aca="false">(H52)/V52</f>
        <v>1.80554034626401</v>
      </c>
      <c r="AH52" s="104" t="n">
        <f aca="false">(H52+I52)/(V52+U52)</f>
        <v>0.00940843165643628</v>
      </c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26" t="s">
        <v>83</v>
      </c>
      <c r="B53" s="101" t="n">
        <v>42020</v>
      </c>
      <c r="C53" s="102" t="n">
        <f aca="false">dw!C53</f>
        <v>4.50336523236666</v>
      </c>
      <c r="D53" s="29" t="s">
        <v>72</v>
      </c>
      <c r="E53" s="31" t="n">
        <v>0.034</v>
      </c>
      <c r="F53" s="31" t="n">
        <v>38.94</v>
      </c>
      <c r="G53" s="31" t="n">
        <v>0.0873138161273755</v>
      </c>
      <c r="H53" s="103" t="n">
        <f aca="false">(dw!K53*100)/dw!$AB53</f>
        <v>0.456099054292226</v>
      </c>
      <c r="I53" s="103" t="n">
        <f aca="false">(dw!L53*100)/dw!$AB53</f>
        <v>1.02602632642703</v>
      </c>
      <c r="J53" s="103" t="n">
        <f aca="false">(dw!M53*100)/dw!$AB53</f>
        <v>2.71928906512053</v>
      </c>
      <c r="K53" s="103" t="n">
        <f aca="false">(dw!N53*100)/dw!$AB53</f>
        <v>0.680427429369906</v>
      </c>
      <c r="L53" s="103" t="n">
        <f aca="false">(dw!O53*100)/dw!$AB53</f>
        <v>0</v>
      </c>
      <c r="M53" s="103" t="n">
        <f aca="false">(dw!P53*100)/dw!$AB53</f>
        <v>16.276877117974</v>
      </c>
      <c r="N53" s="103" t="n">
        <f aca="false">(dw!Q53*100)/dw!$AB53</f>
        <v>0</v>
      </c>
      <c r="O53" s="103" t="n">
        <f aca="false">(dw!R53*100)/dw!$AB53</f>
        <v>25.6250823464841</v>
      </c>
      <c r="P53" s="103" t="n">
        <f aca="false">(dw!S53*100)/dw!$AB53</f>
        <v>7.31678307911024</v>
      </c>
      <c r="Q53" s="103" t="n">
        <f aca="false">(dw!T53*100)/dw!$AB53</f>
        <v>12.3329316983951</v>
      </c>
      <c r="R53" s="103" t="n">
        <f aca="false">(dw!U53*100)/dw!$AB53</f>
        <v>0</v>
      </c>
      <c r="S53" s="103" t="n">
        <f aca="false">(dw!V53*100)/dw!$AB53</f>
        <v>0</v>
      </c>
      <c r="T53" s="103" t="n">
        <f aca="false">(dw!W53*100)/dw!$AB53</f>
        <v>0.0405819298274804</v>
      </c>
      <c r="U53" s="103" t="n">
        <f aca="false">(dw!X53*100)/dw!$AB53</f>
        <v>29.7862055723415</v>
      </c>
      <c r="V53" s="103" t="n">
        <f aca="false">(dw!Y53*100)/dw!$AB53</f>
        <v>0.871195553391204</v>
      </c>
      <c r="W53" s="103" t="n">
        <f aca="false">(dw!Z53*100)/dw!$AB53</f>
        <v>2.85437460668747</v>
      </c>
      <c r="X53" s="103" t="n">
        <f aca="false">(dw!AA53*100)/dw!$AB53</f>
        <v>0.0141262205792205</v>
      </c>
      <c r="Y53" s="103" t="n">
        <f aca="false">SUM(H53:X53)</f>
        <v>100</v>
      </c>
      <c r="Z53" s="104" t="n">
        <f aca="false">SUM(H53:L53)</f>
        <v>4.88184187520969</v>
      </c>
      <c r="AA53" s="104" t="n">
        <f aca="false">SUM(M53:R53)</f>
        <v>61.5516742419635</v>
      </c>
      <c r="AB53" s="104" t="n">
        <f aca="false">(I53)/(H53+I53)</f>
        <v>0.692266889005782</v>
      </c>
      <c r="AC53" s="104" t="n">
        <f aca="false">U53/(Z53+U53)</f>
        <v>0.859183246977051</v>
      </c>
      <c r="AD53" s="104" t="n">
        <f aca="false">U53/(U53+AA53)</f>
        <v>0.326110104952058</v>
      </c>
      <c r="AE53" s="104" t="n">
        <f aca="false">Z53/(Z53+AA53)</f>
        <v>0.073484622831031</v>
      </c>
      <c r="AF53" s="104" t="n">
        <f aca="false">(H53+I53)/(H53+I53+V53)</f>
        <v>0.629801638712523</v>
      </c>
      <c r="AG53" s="104" t="n">
        <f aca="false">(H53)/V53</f>
        <v>0.523532348755478</v>
      </c>
      <c r="AH53" s="104" t="n">
        <f aca="false">(H53+I53)/(V53+U53)</f>
        <v>0.0483447822155809</v>
      </c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26" t="s">
        <v>84</v>
      </c>
      <c r="B54" s="101" t="n">
        <v>42073</v>
      </c>
      <c r="C54" s="102" t="n">
        <f aca="false">dw!C54</f>
        <v>4.49794458911554</v>
      </c>
      <c r="D54" s="29" t="s">
        <v>72</v>
      </c>
      <c r="E54" s="31" t="n">
        <v>0.00508621128121662</v>
      </c>
      <c r="F54" s="31" t="n">
        <v>39.7</v>
      </c>
      <c r="G54" s="31" t="n">
        <v>0.012811615317926</v>
      </c>
      <c r="H54" s="103" t="n">
        <f aca="false">(dw!K54*100)/dw!$AB54</f>
        <v>2.05014367048913</v>
      </c>
      <c r="I54" s="103" t="n">
        <f aca="false">(dw!L54*100)/dw!$AB54</f>
        <v>2.41493193378134</v>
      </c>
      <c r="J54" s="103" t="n">
        <f aca="false">(dw!M54*100)/dw!$AB54</f>
        <v>1.02538730233247</v>
      </c>
      <c r="K54" s="103" t="n">
        <f aca="false">(dw!N54*100)/dw!$AB54</f>
        <v>0</v>
      </c>
      <c r="L54" s="103" t="n">
        <f aca="false">(dw!O54*100)/dw!$AB54</f>
        <v>0.192450600406694</v>
      </c>
      <c r="M54" s="103" t="n">
        <f aca="false">(dw!P54*100)/dw!$AB54</f>
        <v>13.7049297915661</v>
      </c>
      <c r="N54" s="103" t="n">
        <f aca="false">(dw!Q54*100)/dw!$AB54</f>
        <v>0.503201829298606</v>
      </c>
      <c r="O54" s="103" t="n">
        <f aca="false">(dw!R54*100)/dw!$AB54</f>
        <v>19.9224425619361</v>
      </c>
      <c r="P54" s="103" t="n">
        <f aca="false">(dw!S54*100)/dw!$AB54</f>
        <v>1.3096703434155</v>
      </c>
      <c r="Q54" s="103" t="n">
        <f aca="false">(dw!T54*100)/dw!$AB54</f>
        <v>15.9054902634703</v>
      </c>
      <c r="R54" s="103" t="n">
        <f aca="false">(dw!U54*100)/dw!$AB54</f>
        <v>0.0594094885579387</v>
      </c>
      <c r="S54" s="103" t="n">
        <f aca="false">(dw!V54*100)/dw!$AB54</f>
        <v>0.0624723699757176</v>
      </c>
      <c r="T54" s="103" t="n">
        <f aca="false">(dw!W54*100)/dw!$AB54</f>
        <v>0.609376261190718</v>
      </c>
      <c r="U54" s="103" t="n">
        <f aca="false">(dw!X54*100)/dw!$AB54</f>
        <v>26.0802428256724</v>
      </c>
      <c r="V54" s="103" t="n">
        <f aca="false">(dw!Y54*100)/dw!$AB54</f>
        <v>1.09951371157263</v>
      </c>
      <c r="W54" s="103" t="n">
        <f aca="false">(dw!Z54*100)/dw!$AB54</f>
        <v>15.0603370463343</v>
      </c>
      <c r="X54" s="103" t="n">
        <f aca="false">(dw!AA54*100)/dw!$AB54</f>
        <v>0</v>
      </c>
      <c r="Y54" s="103" t="n">
        <f aca="false">SUM(H54:X54)</f>
        <v>100</v>
      </c>
      <c r="Z54" s="104" t="n">
        <f aca="false">SUM(H54:L54)</f>
        <v>5.68291350700964</v>
      </c>
      <c r="AA54" s="104" t="n">
        <f aca="false">SUM(M54:R54)</f>
        <v>51.4051442782446</v>
      </c>
      <c r="AB54" s="104" t="n">
        <f aca="false">(I54)/(H54+I54)</f>
        <v>0.540849057846111</v>
      </c>
      <c r="AC54" s="104" t="n">
        <f aca="false">U54/(Z54+U54)</f>
        <v>0.821084735802458</v>
      </c>
      <c r="AD54" s="104" t="n">
        <f aca="false">U54/(U54+AA54)</f>
        <v>0.336582726117064</v>
      </c>
      <c r="AE54" s="104" t="n">
        <f aca="false">Z54/(Z54+AA54)</f>
        <v>0.0995464502994097</v>
      </c>
      <c r="AF54" s="104" t="n">
        <f aca="false">(H54+I54)/(H54+I54+V54)</f>
        <v>0.802408830344016</v>
      </c>
      <c r="AG54" s="104" t="n">
        <f aca="false">(H54)/V54</f>
        <v>1.86459127240607</v>
      </c>
      <c r="AH54" s="104" t="n">
        <f aca="false">(H54+I54)/(V54+U54)</f>
        <v>0.164279455489304</v>
      </c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40" t="s">
        <v>85</v>
      </c>
      <c r="B55" s="105" t="n">
        <v>42123</v>
      </c>
      <c r="C55" s="102" t="n">
        <f aca="false">dw!C55</f>
        <v>2.02739726027397</v>
      </c>
      <c r="D55" s="29" t="s">
        <v>72</v>
      </c>
      <c r="E55" s="41"/>
      <c r="F55" s="41"/>
      <c r="G55" s="42"/>
      <c r="H55" s="103" t="n">
        <f aca="false">(dw!K55*100)/dw!$AB55</f>
        <v>1.22063046629783</v>
      </c>
      <c r="I55" s="103" t="n">
        <f aca="false">(dw!L55*100)/dw!$AB55</f>
        <v>0.32526023979635</v>
      </c>
      <c r="J55" s="103" t="n">
        <f aca="false">(dw!M55*100)/dw!$AB55</f>
        <v>4.4304719896825</v>
      </c>
      <c r="K55" s="103" t="n">
        <f aca="false">(dw!N55*100)/dw!$AB55</f>
        <v>0</v>
      </c>
      <c r="L55" s="103" t="n">
        <f aca="false">(dw!O55*100)/dw!$AB55</f>
        <v>0</v>
      </c>
      <c r="M55" s="103" t="n">
        <f aca="false">(dw!P55*100)/dw!$AB55</f>
        <v>21.0908568257178</v>
      </c>
      <c r="N55" s="103" t="n">
        <f aca="false">(dw!Q55*100)/dw!$AB55</f>
        <v>0</v>
      </c>
      <c r="O55" s="103" t="n">
        <f aca="false">(dw!R55*100)/dw!$AB55</f>
        <v>16.7336130358664</v>
      </c>
      <c r="P55" s="103" t="n">
        <f aca="false">(dw!S55*100)/dw!$AB55</f>
        <v>3.76035678748483</v>
      </c>
      <c r="Q55" s="103" t="n">
        <f aca="false">(dw!T55*100)/dw!$AB55</f>
        <v>13.7535672958089</v>
      </c>
      <c r="R55" s="103" t="n">
        <f aca="false">(dw!U55*100)/dw!$AB55</f>
        <v>0.0990403604043036</v>
      </c>
      <c r="S55" s="103" t="n">
        <f aca="false">(dw!V55*100)/dw!$AB55</f>
        <v>0.0909948966408516</v>
      </c>
      <c r="T55" s="103" t="n">
        <f aca="false">(dw!W55*100)/dw!$AB55</f>
        <v>0</v>
      </c>
      <c r="U55" s="103" t="n">
        <f aca="false">(dw!X55*100)/dw!$AB55</f>
        <v>26.3210197209439</v>
      </c>
      <c r="V55" s="103" t="n">
        <f aca="false">(dw!Y55*100)/dw!$AB55</f>
        <v>0.407615255533213</v>
      </c>
      <c r="W55" s="103" t="n">
        <f aca="false">(dw!Z55*100)/dw!$AB55</f>
        <v>11.7665731258231</v>
      </c>
      <c r="X55" s="103" t="n">
        <f aca="false">(dw!AA55*100)/dw!$AB55</f>
        <v>0</v>
      </c>
      <c r="Y55" s="103" t="n">
        <f aca="false">SUM(H55:X55)</f>
        <v>100</v>
      </c>
      <c r="Z55" s="104" t="n">
        <f aca="false">SUM(H55:L55)</f>
        <v>5.97636269577668</v>
      </c>
      <c r="AA55" s="104" t="n">
        <f aca="false">SUM(M55:R55)</f>
        <v>55.4374343052822</v>
      </c>
      <c r="AB55" s="104" t="n">
        <f aca="false">(I55)/(H55+I55)</f>
        <v>0.210403127798179</v>
      </c>
      <c r="AC55" s="104" t="n">
        <f aca="false">U55/(Z55+U55)</f>
        <v>0.814958295422645</v>
      </c>
      <c r="AD55" s="104" t="n">
        <f aca="false">U55/(U55+AA55)</f>
        <v>0.321936367736367</v>
      </c>
      <c r="AE55" s="104" t="n">
        <f aca="false">Z55/(Z55+AA55)</f>
        <v>0.0973130304200803</v>
      </c>
      <c r="AF55" s="104" t="n">
        <f aca="false">(H55+I55)/(H55+I55+V55)</f>
        <v>0.79134168846168</v>
      </c>
      <c r="AG55" s="104" t="n">
        <f aca="false">(H55)/V55</f>
        <v>2.9945652173913</v>
      </c>
      <c r="AH55" s="104" t="n">
        <f aca="false">(H55+I55)/(V55+U55)</f>
        <v>0.0578365003470868</v>
      </c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06" customFormat="true" ht="13.8" hidden="false" customHeight="false" outlineLevel="0" collapsed="false">
      <c r="A56" s="26" t="s">
        <v>86</v>
      </c>
      <c r="B56" s="101" t="n">
        <v>42134</v>
      </c>
      <c r="C56" s="102" t="n">
        <f aca="false">dw!C56</f>
        <v>3.57568105479791</v>
      </c>
      <c r="D56" s="29" t="s">
        <v>72</v>
      </c>
      <c r="E56" s="31" t="n">
        <v>0.694056641404069</v>
      </c>
      <c r="F56" s="31" t="n">
        <v>70.2</v>
      </c>
      <c r="G56" s="31" t="n">
        <v>0.98868467436477</v>
      </c>
      <c r="H56" s="103" t="n">
        <f aca="false">(dw!K56*100)/dw!$AB56</f>
        <v>0.172335304634454</v>
      </c>
      <c r="I56" s="103" t="n">
        <f aca="false">(dw!L56*100)/dw!$AB56</f>
        <v>0.323947699342298</v>
      </c>
      <c r="J56" s="103" t="n">
        <f aca="false">(dw!M56*100)/dw!$AB56</f>
        <v>0.408660914000744</v>
      </c>
      <c r="K56" s="103" t="n">
        <f aca="false">(dw!N56*100)/dw!$AB56</f>
        <v>0.149017433124985</v>
      </c>
      <c r="L56" s="103" t="n">
        <f aca="false">(dw!O56*100)/dw!$AB56</f>
        <v>0.0195529724352737</v>
      </c>
      <c r="M56" s="103" t="n">
        <f aca="false">(dw!P56*100)/dw!$AB56</f>
        <v>13.9110593873235</v>
      </c>
      <c r="N56" s="103" t="n">
        <f aca="false">(dw!Q56*100)/dw!$AB56</f>
        <v>0</v>
      </c>
      <c r="O56" s="103" t="n">
        <f aca="false">(dw!R56*100)/dw!$AB56</f>
        <v>2.96536002573108</v>
      </c>
      <c r="P56" s="103" t="n">
        <f aca="false">(dw!S56*100)/dw!$AB56</f>
        <v>16.9799426816525</v>
      </c>
      <c r="Q56" s="103" t="n">
        <f aca="false">(dw!T56*100)/dw!$AB56</f>
        <v>5.92710979948411</v>
      </c>
      <c r="R56" s="103" t="n">
        <f aca="false">(dw!U56*100)/dw!$AB56</f>
        <v>0</v>
      </c>
      <c r="S56" s="103" t="n">
        <f aca="false">(dw!V56*100)/dw!$AB56</f>
        <v>0</v>
      </c>
      <c r="T56" s="103" t="n">
        <f aca="false">(dw!W56*100)/dw!$AB56</f>
        <v>0.606682339088536</v>
      </c>
      <c r="U56" s="103" t="n">
        <f aca="false">(dw!X56*100)/dw!$AB56</f>
        <v>47.5292737723608</v>
      </c>
      <c r="V56" s="103" t="n">
        <f aca="false">(dw!Y56*100)/dw!$AB56</f>
        <v>0.494379286269809</v>
      </c>
      <c r="W56" s="103" t="n">
        <f aca="false">(dw!Z56*100)/dw!$AB56</f>
        <v>8.81937589930475</v>
      </c>
      <c r="X56" s="103" t="n">
        <f aca="false">(dw!AA56*100)/dw!$AB56</f>
        <v>1.69330248524714</v>
      </c>
      <c r="Y56" s="103" t="n">
        <f aca="false">SUM(H56:X56)</f>
        <v>100</v>
      </c>
      <c r="Z56" s="104" t="n">
        <f aca="false">SUM(H56:L56)</f>
        <v>1.07351432353776</v>
      </c>
      <c r="AA56" s="104" t="n">
        <f aca="false">SUM(M56:R56)</f>
        <v>39.7834718941912</v>
      </c>
      <c r="AB56" s="104" t="n">
        <f aca="false">(I56)/(H56+I56)</f>
        <v>0.652747921541703</v>
      </c>
      <c r="AC56" s="104" t="n">
        <f aca="false">U56/(Z56+U56)</f>
        <v>0.977912495031775</v>
      </c>
      <c r="AD56" s="104" t="n">
        <f aca="false">U56/(U56+AA56)</f>
        <v>0.544356650446837</v>
      </c>
      <c r="AE56" s="104" t="n">
        <f aca="false">Z56/(Z56+AA56)</f>
        <v>0.0262749268342247</v>
      </c>
      <c r="AF56" s="104" t="n">
        <f aca="false">(H56+I56)/(H56+I56+V56)</f>
        <v>0.500960830812723</v>
      </c>
      <c r="AG56" s="104" t="n">
        <f aca="false">(H56)/V56</f>
        <v>0.348589250036664</v>
      </c>
      <c r="AH56" s="104" t="n">
        <f aca="false">(H56+I56)/(V56+U56)</f>
        <v>0.0103341368756528</v>
      </c>
    </row>
    <row r="57" customFormat="false" ht="13.8" hidden="false" customHeight="false" outlineLevel="0" collapsed="false">
      <c r="A57" s="40" t="s">
        <v>87</v>
      </c>
      <c r="B57" s="105" t="n">
        <v>42178</v>
      </c>
      <c r="C57" s="102" t="n">
        <f aca="false">dw!C57</f>
        <v>7.01369863013699</v>
      </c>
      <c r="D57" s="29" t="s">
        <v>72</v>
      </c>
      <c r="E57" s="41"/>
      <c r="F57" s="41"/>
      <c r="G57" s="42"/>
      <c r="H57" s="103" t="n">
        <f aca="false">(dw!K57*100)/dw!$AB57</f>
        <v>4.34206617516412</v>
      </c>
      <c r="I57" s="103" t="n">
        <f aca="false">(dw!L57*100)/dw!$AB57</f>
        <v>3.3781113445388</v>
      </c>
      <c r="J57" s="103" t="n">
        <f aca="false">(dw!M57*100)/dw!$AB57</f>
        <v>11.216537554143</v>
      </c>
      <c r="K57" s="103" t="n">
        <f aca="false">(dw!N57*100)/dw!$AB57</f>
        <v>4.54395064119403</v>
      </c>
      <c r="L57" s="103" t="n">
        <f aca="false">(dw!O57*100)/dw!$AB57</f>
        <v>0</v>
      </c>
      <c r="M57" s="103" t="n">
        <f aca="false">(dw!P57*100)/dw!$AB57</f>
        <v>12.8109885731425</v>
      </c>
      <c r="N57" s="103" t="n">
        <f aca="false">(dw!Q57*100)/dw!$AB57</f>
        <v>0</v>
      </c>
      <c r="O57" s="103" t="n">
        <f aca="false">(dw!R57*100)/dw!$AB57</f>
        <v>17.9723902583608</v>
      </c>
      <c r="P57" s="103" t="n">
        <f aca="false">(dw!S57*100)/dw!$AB57</f>
        <v>6.3908234356003</v>
      </c>
      <c r="Q57" s="103" t="n">
        <f aca="false">(dw!T57*100)/dw!$AB57</f>
        <v>8.31478023971588</v>
      </c>
      <c r="R57" s="103" t="n">
        <f aca="false">(dw!U57*100)/dw!$AB57</f>
        <v>0</v>
      </c>
      <c r="S57" s="103" t="n">
        <f aca="false">(dw!V57*100)/dw!$AB57</f>
        <v>0</v>
      </c>
      <c r="T57" s="103" t="n">
        <f aca="false">(dw!W57*100)/dw!$AB57</f>
        <v>3.68183509962031</v>
      </c>
      <c r="U57" s="103" t="n">
        <f aca="false">(dw!X57*100)/dw!$AB57</f>
        <v>17.7140341997569</v>
      </c>
      <c r="V57" s="103" t="n">
        <f aca="false">(dw!Y57*100)/dw!$AB57</f>
        <v>1.66799527273507</v>
      </c>
      <c r="W57" s="103" t="n">
        <f aca="false">(dw!Z57*100)/dw!$AB57</f>
        <v>7.96648720602834</v>
      </c>
      <c r="X57" s="103" t="n">
        <f aca="false">(dw!AA57*100)/dw!$AB57</f>
        <v>0</v>
      </c>
      <c r="Y57" s="103" t="n">
        <f aca="false">SUM(H57:X57)</f>
        <v>100</v>
      </c>
      <c r="Z57" s="104" t="n">
        <f aca="false">SUM(H57:L57)</f>
        <v>23.48066571504</v>
      </c>
      <c r="AA57" s="104" t="n">
        <f aca="false">SUM(M57:R57)</f>
        <v>45.4889825068194</v>
      </c>
      <c r="AB57" s="104" t="n">
        <f aca="false">(I57)/(H57+I57)</f>
        <v>0.437569127901193</v>
      </c>
      <c r="AC57" s="104" t="n">
        <f aca="false">U57/(Z57+U57)</f>
        <v>0.430007603803277</v>
      </c>
      <c r="AD57" s="104" t="n">
        <f aca="false">U57/(U57+AA57)</f>
        <v>0.280271973124247</v>
      </c>
      <c r="AE57" s="104" t="n">
        <f aca="false">Z57/(Z57+AA57)</f>
        <v>0.340449260223977</v>
      </c>
      <c r="AF57" s="104" t="n">
        <f aca="false">(H57+I57)/(H57+I57+V57)</f>
        <v>0.822330147770756</v>
      </c>
      <c r="AG57" s="104" t="n">
        <f aca="false">(H57)/V57</f>
        <v>2.60316455696202</v>
      </c>
      <c r="AH57" s="104" t="n">
        <f aca="false">(H57+I57)/(V57+U57)</f>
        <v>0.398316261496755</v>
      </c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08" customFormat="true" ht="13.8" hidden="false" customHeight="false" outlineLevel="0" collapsed="false">
      <c r="A58" s="40" t="s">
        <v>88</v>
      </c>
      <c r="B58" s="105" t="n">
        <v>42210</v>
      </c>
      <c r="C58" s="102" t="n">
        <f aca="false">dw!C58</f>
        <v>1.53424657534247</v>
      </c>
      <c r="D58" s="29" t="s">
        <v>72</v>
      </c>
      <c r="E58" s="41"/>
      <c r="F58" s="41"/>
      <c r="G58" s="42"/>
      <c r="H58" s="103" t="n">
        <f aca="false">(dw!K58*100)/dw!$AB58</f>
        <v>2.37391748218288</v>
      </c>
      <c r="I58" s="103" t="n">
        <f aca="false">(dw!L58*100)/dw!$AB58</f>
        <v>0.528138104457355</v>
      </c>
      <c r="J58" s="103" t="n">
        <f aca="false">(dw!M58*100)/dw!$AB58</f>
        <v>10.1872662717244</v>
      </c>
      <c r="K58" s="103" t="n">
        <f aca="false">(dw!N58*100)/dw!$AB58</f>
        <v>0.443418752775819</v>
      </c>
      <c r="L58" s="103" t="n">
        <f aca="false">(dw!O58*100)/dw!$AB58</f>
        <v>0.153310925374207</v>
      </c>
      <c r="M58" s="103" t="n">
        <f aca="false">(dw!P58*100)/dw!$AB58</f>
        <v>21.7548950664491</v>
      </c>
      <c r="N58" s="103" t="n">
        <f aca="false">(dw!Q58*100)/dw!$AB58</f>
        <v>0</v>
      </c>
      <c r="O58" s="103" t="n">
        <f aca="false">(dw!R58*100)/dw!$AB58</f>
        <v>27.876424909901</v>
      </c>
      <c r="P58" s="103" t="n">
        <f aca="false">(dw!S58*100)/dw!$AB58</f>
        <v>6.25441030711112</v>
      </c>
      <c r="Q58" s="103" t="n">
        <f aca="false">(dw!T58*100)/dw!$AB58</f>
        <v>8.08973291624259</v>
      </c>
      <c r="R58" s="103" t="n">
        <f aca="false">(dw!U58*100)/dw!$AB58</f>
        <v>0.0447940403437558</v>
      </c>
      <c r="S58" s="103" t="n">
        <f aca="false">(dw!V58*100)/dw!$AB58</f>
        <v>0.0555032003044978</v>
      </c>
      <c r="T58" s="103" t="n">
        <f aca="false">(dw!W58*100)/dw!$AB58</f>
        <v>6.54803208547057</v>
      </c>
      <c r="U58" s="103" t="n">
        <f aca="false">(dw!X58*100)/dw!$AB58</f>
        <v>10.1359978434086</v>
      </c>
      <c r="V58" s="103" t="n">
        <f aca="false">(dw!Y58*100)/dw!$AB58</f>
        <v>1.13418006480828</v>
      </c>
      <c r="W58" s="103" t="n">
        <f aca="false">(dw!Z58*100)/dw!$AB58</f>
        <v>4.41997802944591</v>
      </c>
      <c r="X58" s="103" t="n">
        <f aca="false">(dw!AA58*100)/dw!$AB58</f>
        <v>0</v>
      </c>
      <c r="Y58" s="107" t="n">
        <f aca="false">SUM(H58:X58)</f>
        <v>100</v>
      </c>
      <c r="Z58" s="104" t="n">
        <f aca="false">SUM(H58:L58)</f>
        <v>13.6860515365146</v>
      </c>
      <c r="AA58" s="104" t="n">
        <f aca="false">SUM(M58:R58)</f>
        <v>64.0202572400475</v>
      </c>
      <c r="AB58" s="104" t="n">
        <f aca="false">(I58)/(H58+I58)</f>
        <v>0.181987590757622</v>
      </c>
      <c r="AC58" s="104" t="n">
        <f aca="false">U58/(Z58+U58)</f>
        <v>0.425488071229967</v>
      </c>
      <c r="AD58" s="104" t="n">
        <f aca="false">U58/(U58+AA58)</f>
        <v>0.136684327330195</v>
      </c>
      <c r="AE58" s="104" t="n">
        <f aca="false">Z58/(Z58+AA58)</f>
        <v>0.176125359085936</v>
      </c>
      <c r="AF58" s="104" t="n">
        <f aca="false">(H58+I58)/(H58+I58+V58)</f>
        <v>0.719000533479444</v>
      </c>
      <c r="AG58" s="104" t="n">
        <f aca="false">(H58)/V58</f>
        <v>2.09306930693069</v>
      </c>
      <c r="AH58" s="104" t="n">
        <f aca="false">(H58+I58)/(V58+U58)</f>
        <v>0.257498649113996</v>
      </c>
    </row>
    <row r="59" s="108" customFormat="true" ht="13.8" hidden="false" customHeight="false" outlineLevel="0" collapsed="false">
      <c r="A59" s="40" t="s">
        <v>89</v>
      </c>
      <c r="B59" s="105" t="n">
        <v>42316</v>
      </c>
      <c r="C59" s="102" t="n">
        <f aca="false">dw!C59</f>
        <v>3.04109589041096</v>
      </c>
      <c r="D59" s="29" t="s">
        <v>72</v>
      </c>
      <c r="E59" s="41"/>
      <c r="F59" s="41"/>
      <c r="G59" s="42"/>
      <c r="H59" s="103" t="n">
        <f aca="false">(dw!K59*100)/dw!$AB59</f>
        <v>0.962779402820005</v>
      </c>
      <c r="I59" s="103" t="n">
        <f aca="false">(dw!L59*100)/dw!$AB59</f>
        <v>0.499895434791573</v>
      </c>
      <c r="J59" s="103" t="n">
        <f aca="false">(dw!M59*100)/dw!$AB59</f>
        <v>6.9683644214254</v>
      </c>
      <c r="K59" s="103" t="n">
        <f aca="false">(dw!N59*100)/dw!$AB59</f>
        <v>0</v>
      </c>
      <c r="L59" s="103" t="n">
        <f aca="false">(dw!O59*100)/dw!$AB59</f>
        <v>0</v>
      </c>
      <c r="M59" s="103" t="n">
        <f aca="false">(dw!P59*100)/dw!$AB59</f>
        <v>16.746639304254</v>
      </c>
      <c r="N59" s="103" t="n">
        <f aca="false">(dw!Q59*100)/dw!$AB59</f>
        <v>0</v>
      </c>
      <c r="O59" s="103" t="n">
        <f aca="false">(dw!R59*100)/dw!$AB59</f>
        <v>28.3571125517103</v>
      </c>
      <c r="P59" s="103" t="n">
        <f aca="false">(dw!S59*100)/dw!$AB59</f>
        <v>4.4256699043377</v>
      </c>
      <c r="Q59" s="103" t="n">
        <f aca="false">(dw!T59*100)/dw!$AB59</f>
        <v>11.974264162553</v>
      </c>
      <c r="R59" s="103" t="n">
        <f aca="false">(dw!U59*100)/dw!$AB59</f>
        <v>0.107703403140552</v>
      </c>
      <c r="S59" s="103" t="n">
        <f aca="false">(dw!V59*100)/dw!$AB59</f>
        <v>0.216051557112218</v>
      </c>
      <c r="T59" s="103" t="n">
        <f aca="false">(dw!W59*100)/dw!$AB59</f>
        <v>0</v>
      </c>
      <c r="U59" s="103" t="n">
        <f aca="false">(dw!X59*100)/dw!$AB59</f>
        <v>19.9973785966359</v>
      </c>
      <c r="V59" s="103" t="n">
        <f aca="false">(dw!Y59*100)/dw!$AB59</f>
        <v>0.765743387666584</v>
      </c>
      <c r="W59" s="103" t="n">
        <f aca="false">(dw!Z59*100)/dw!$AB59</f>
        <v>8.97839787355269</v>
      </c>
      <c r="X59" s="103" t="n">
        <f aca="false">(dw!AA59*100)/dw!$AB59</f>
        <v>0</v>
      </c>
      <c r="Y59" s="107" t="n">
        <f aca="false">SUM(H59:X59)</f>
        <v>100</v>
      </c>
      <c r="Z59" s="104" t="n">
        <f aca="false">SUM(H59:L59)</f>
        <v>8.43103925903698</v>
      </c>
      <c r="AA59" s="104" t="n">
        <f aca="false">SUM(M59:R59)</f>
        <v>61.6113893259956</v>
      </c>
      <c r="AB59" s="104" t="n">
        <f aca="false">(I59)/(H59+I59)</f>
        <v>0.341767986935401</v>
      </c>
      <c r="AC59" s="104" t="n">
        <f aca="false">U59/(Z59+U59)</f>
        <v>0.703429177738973</v>
      </c>
      <c r="AD59" s="104" t="n">
        <f aca="false">U59/(U59+AA59)</f>
        <v>0.245039584663185</v>
      </c>
      <c r="AE59" s="104" t="n">
        <f aca="false">Z59/(Z59+AA59)</f>
        <v>0.120370458725622</v>
      </c>
      <c r="AF59" s="104" t="n">
        <f aca="false">(H59+I59)/(H59+I59+V59)</f>
        <v>0.656373575220154</v>
      </c>
      <c r="AG59" s="104" t="n">
        <f aca="false">(H59)/V59</f>
        <v>1.25731337459386</v>
      </c>
      <c r="AH59" s="104" t="n">
        <f aca="false">(H59+I59)/(V59+U59)</f>
        <v>0.0704458047646881</v>
      </c>
    </row>
    <row r="60" s="106" customFormat="true" ht="15" hidden="false" customHeight="false" outlineLevel="0" collapsed="false">
      <c r="A60" s="22"/>
      <c r="B60" s="99"/>
      <c r="C60" s="21"/>
      <c r="D60" s="10"/>
      <c r="E60" s="21"/>
      <c r="F60" s="21"/>
      <c r="G60" s="24"/>
      <c r="H60" s="109" t="n">
        <f aca="false">AVERAGE(H3:H26)</f>
        <v>51.575059375852</v>
      </c>
      <c r="I60" s="109" t="n">
        <f aca="false">AVERAGE(I3:I26)</f>
        <v>9.34596125344857</v>
      </c>
      <c r="J60" s="109" t="n">
        <f aca="false">AVERAGE(J3:J26)</f>
        <v>8.50814068187272</v>
      </c>
      <c r="K60" s="109" t="n">
        <f aca="false">AVERAGE(K3:K26)</f>
        <v>5.36485280337209</v>
      </c>
      <c r="L60" s="109" t="n">
        <f aca="false">AVERAGE(L3:L26)</f>
        <v>0.0440648911943614</v>
      </c>
      <c r="M60" s="109" t="n">
        <f aca="false">AVERAGE(M3:M26)</f>
        <v>4.35920284659738</v>
      </c>
      <c r="N60" s="109" t="n">
        <f aca="false">AVERAGE(N3:N26)</f>
        <v>0.128812010393391</v>
      </c>
      <c r="O60" s="109" t="n">
        <f aca="false">AVERAGE(O3:O26)</f>
        <v>1.04041244454072</v>
      </c>
      <c r="P60" s="109" t="n">
        <f aca="false">AVERAGE(P3:P26)</f>
        <v>1.62810422633073</v>
      </c>
      <c r="Q60" s="109" t="n">
        <f aca="false">AVERAGE(Q3:Q26)</f>
        <v>1.12663582871724</v>
      </c>
      <c r="R60" s="109" t="n">
        <f aca="false">AVERAGE(R3:R26)</f>
        <v>0.00688784874126342</v>
      </c>
      <c r="S60" s="109" t="n">
        <f aca="false">AVERAGE(S3:S26)</f>
        <v>0.00438004835287339</v>
      </c>
      <c r="T60" s="109" t="n">
        <f aca="false">AVERAGE(T3:T26)</f>
        <v>0.00539730550798388</v>
      </c>
      <c r="U60" s="109" t="n">
        <f aca="false">AVERAGE(U3:U26)</f>
        <v>12.3162693507395</v>
      </c>
      <c r="V60" s="109" t="n">
        <f aca="false">AVERAGE(V3:V26)</f>
        <v>1.67311564339821</v>
      </c>
      <c r="W60" s="109" t="n">
        <f aca="false">AVERAGE(W3:W26)</f>
        <v>2.87270344094094</v>
      </c>
      <c r="X60" s="109" t="n">
        <f aca="false">AVERAGE(X3:X26)</f>
        <v>0</v>
      </c>
      <c r="Y60" s="109" t="n">
        <f aca="false">AVERAGE(Y3:Y26)</f>
        <v>100</v>
      </c>
      <c r="Z60" s="109" t="n">
        <f aca="false">AVERAGE(Z3:Z26)</f>
        <v>74.8380790057398</v>
      </c>
      <c r="AA60" s="109" t="n">
        <f aca="false">AVERAGE(AA3:AA26)</f>
        <v>8.29005520532072</v>
      </c>
      <c r="AB60" s="109" t="n">
        <f aca="false">AVERAGE(AB3:AB26)</f>
        <v>0.150376923588928</v>
      </c>
      <c r="AC60" s="109" t="n">
        <f aca="false">AVERAGE(AC3:AC26)</f>
        <v>0.141939269913617</v>
      </c>
      <c r="AD60" s="109" t="n">
        <f aca="false">AVERAGE(AD3:AD26)</f>
        <v>0.610739900061137</v>
      </c>
      <c r="AE60" s="109" t="n">
        <f aca="false">AVERAGE(AE3:AE26)</f>
        <v>0.899661333973324</v>
      </c>
      <c r="AF60" s="109" t="n">
        <f aca="false">AVERAGE(AF3:AF26)</f>
        <v>0.973713552407694</v>
      </c>
      <c r="AG60" s="109" t="n">
        <f aca="false">AVERAGE(AG3:AG26)</f>
        <v>27.3071988174701</v>
      </c>
      <c r="AH60" s="109" t="n">
        <f aca="false">AVERAGE(AH3:AH26)</f>
        <v>4.67951649083541</v>
      </c>
    </row>
    <row r="61" s="106" customFormat="true" ht="15" hidden="false" customHeight="false" outlineLevel="0" collapsed="false">
      <c r="A61" s="22"/>
      <c r="B61" s="99"/>
      <c r="C61" s="21"/>
      <c r="D61" s="10"/>
      <c r="E61" s="21"/>
      <c r="F61" s="21"/>
      <c r="G61" s="24"/>
      <c r="H61" s="109" t="n">
        <f aca="false">STDEV(H3:H26)</f>
        <v>10.8493989917518</v>
      </c>
      <c r="I61" s="109" t="n">
        <f aca="false">STDEV(I3:I26)</f>
        <v>9.57554059797489</v>
      </c>
      <c r="J61" s="109" t="n">
        <f aca="false">STDEV(J3:J26)</f>
        <v>4.41893603327944</v>
      </c>
      <c r="K61" s="109" t="n">
        <f aca="false">STDEV(K3:K26)</f>
        <v>3.34106389858755</v>
      </c>
      <c r="L61" s="109" t="n">
        <f aca="false">STDEV(L3:L26)</f>
        <v>0.123681800843952</v>
      </c>
      <c r="M61" s="109" t="n">
        <f aca="false">STDEV(M3:M26)</f>
        <v>1.85677871042717</v>
      </c>
      <c r="N61" s="109" t="n">
        <f aca="false">STDEV(N3:N26)</f>
        <v>0.303947863470435</v>
      </c>
      <c r="O61" s="109" t="n">
        <f aca="false">STDEV(O3:O26)</f>
        <v>0.737294069978647</v>
      </c>
      <c r="P61" s="109" t="n">
        <f aca="false">STDEV(P3:P26)</f>
        <v>0.88200643842344</v>
      </c>
      <c r="Q61" s="109" t="n">
        <f aca="false">STDEV(Q3:Q26)</f>
        <v>0.918781179332493</v>
      </c>
      <c r="R61" s="109" t="n">
        <f aca="false">STDEV(R3:R26)</f>
        <v>0.0149844638130781</v>
      </c>
      <c r="S61" s="109" t="n">
        <f aca="false">STDEV(S3:S26)</f>
        <v>0.0129378445319223</v>
      </c>
      <c r="T61" s="109" t="n">
        <f aca="false">STDEV(T3:T26)</f>
        <v>0.0179769570763295</v>
      </c>
      <c r="U61" s="109" t="n">
        <f aca="false">STDEV(U3:U26)</f>
        <v>2.85512063948318</v>
      </c>
      <c r="V61" s="109" t="n">
        <f aca="false">STDEV(V3:V26)</f>
        <v>1.15569866578665</v>
      </c>
      <c r="W61" s="109" t="n">
        <f aca="false">STDEV(W3:W26)</f>
        <v>1.21536826708453</v>
      </c>
      <c r="X61" s="109" t="n">
        <f aca="false">STDEV(X3:X26)</f>
        <v>0</v>
      </c>
      <c r="Y61" s="109" t="n">
        <f aca="false">STDEV(Y3:Y26)</f>
        <v>0</v>
      </c>
      <c r="Z61" s="109" t="n">
        <f aca="false">STDEV(Z3:Z26)</f>
        <v>5.36431002184772</v>
      </c>
      <c r="AA61" s="109" t="n">
        <f aca="false">STDEV(AA3:AA26)</f>
        <v>3.55303739593755</v>
      </c>
      <c r="AB61" s="109" t="n">
        <f aca="false">STDEV(AB3:AB26)</f>
        <v>0.14743485056733</v>
      </c>
      <c r="AC61" s="109" t="n">
        <f aca="false">STDEV(AC3:AC26)</f>
        <v>0.0344417550541067</v>
      </c>
      <c r="AD61" s="109" t="n">
        <f aca="false">STDEV(AD3:AD26)</f>
        <v>0.108172238349491</v>
      </c>
      <c r="AE61" s="109" t="n">
        <f aca="false">STDEV(AE3:AE26)</f>
        <v>0.044141366940715</v>
      </c>
      <c r="AF61" s="109" t="n">
        <f aca="false">STDEV(AF3:AF26)</f>
        <v>0.018627051255414</v>
      </c>
      <c r="AG61" s="109" t="n">
        <f aca="false">STDEV(AG3:AG26)</f>
        <v>9.01717647104725</v>
      </c>
      <c r="AH61" s="109" t="n">
        <f aca="false">STDEV(AH3:AH26)</f>
        <v>1.50154675756987</v>
      </c>
    </row>
    <row r="62" s="108" customFormat="true" ht="15" hidden="false" customHeight="false" outlineLevel="0" collapsed="false">
      <c r="A62" s="40"/>
      <c r="B62" s="105"/>
      <c r="C62" s="41"/>
      <c r="D62" s="29"/>
      <c r="E62" s="41"/>
      <c r="F62" s="41"/>
      <c r="G62" s="42"/>
      <c r="H62" s="104" t="n">
        <f aca="false">AVERAGE(H27:H59)</f>
        <v>1.32936169532994</v>
      </c>
      <c r="I62" s="104" t="n">
        <f aca="false">AVERAGE(I27:I59)</f>
        <v>1.19276971151293</v>
      </c>
      <c r="J62" s="104" t="n">
        <f aca="false">AVERAGE(J27:J59)</f>
        <v>3.85890347486972</v>
      </c>
      <c r="K62" s="104" t="n">
        <f aca="false">AVERAGE(K27:K59)</f>
        <v>1.09352699404512</v>
      </c>
      <c r="L62" s="104" t="n">
        <f aca="false">AVERAGE(L27:L59)</f>
        <v>0.0129443971953389</v>
      </c>
      <c r="M62" s="104" t="n">
        <f aca="false">AVERAGE(M27:M59)</f>
        <v>19.2602521071377</v>
      </c>
      <c r="N62" s="104" t="n">
        <f aca="false">AVERAGE(N27:N59)</f>
        <v>0.616438668249975</v>
      </c>
      <c r="O62" s="104" t="n">
        <f aca="false">AVERAGE(O27:O59)</f>
        <v>14.6868435945398</v>
      </c>
      <c r="P62" s="104" t="n">
        <f aca="false">AVERAGE(P27:P59)</f>
        <v>8.69608204964946</v>
      </c>
      <c r="Q62" s="104" t="n">
        <f aca="false">AVERAGE(Q27:Q59)</f>
        <v>13.1160906356114</v>
      </c>
      <c r="R62" s="104" t="n">
        <f aca="false">AVERAGE(R27:R59)</f>
        <v>0.637748585688121</v>
      </c>
      <c r="S62" s="104" t="n">
        <f aca="false">AVERAGE(S27:S59)</f>
        <v>0.285837728282962</v>
      </c>
      <c r="T62" s="104" t="n">
        <f aca="false">AVERAGE(T27:T59)</f>
        <v>0.706716637277884</v>
      </c>
      <c r="U62" s="104" t="n">
        <f aca="false">AVERAGE(U27:U59)</f>
        <v>25.7658505061449</v>
      </c>
      <c r="V62" s="104" t="n">
        <f aca="false">AVERAGE(V27:V59)</f>
        <v>1.55402168547596</v>
      </c>
      <c r="W62" s="104" t="n">
        <f aca="false">AVERAGE(W27:W59)</f>
        <v>6.63397706239548</v>
      </c>
      <c r="X62" s="104" t="n">
        <f aca="false">AVERAGE(X27:X59)</f>
        <v>0.895802527321565</v>
      </c>
      <c r="Y62" s="104" t="n">
        <f aca="false">AVERAGE(Y27:Y59)</f>
        <v>100.343168060728</v>
      </c>
      <c r="Z62" s="104" t="n">
        <f aca="false">AVERAGE(Z27:Z59)</f>
        <v>7.48750627295305</v>
      </c>
      <c r="AA62" s="104" t="n">
        <f aca="false">AVERAGE(AA27:AA59)</f>
        <v>57.0134556408764</v>
      </c>
      <c r="AB62" s="104" t="n">
        <f aca="false">AVERAGE(AB27:AB59)</f>
        <v>0.497835337279901</v>
      </c>
      <c r="AC62" s="104" t="n">
        <f aca="false">AVERAGE(AC27:AC59)</f>
        <v>0.76577245202551</v>
      </c>
      <c r="AD62" s="104" t="n">
        <f aca="false">AVERAGE(AD27:AD59)</f>
        <v>0.308775605599913</v>
      </c>
      <c r="AE62" s="104" t="n">
        <f aca="false">AVERAGE(AE27:AE59)</f>
        <v>0.115615775098086</v>
      </c>
      <c r="AF62" s="104" t="n">
        <f aca="false">AVERAGE(AF27:AF59)</f>
        <v>0.6561584587601</v>
      </c>
      <c r="AG62" s="104" t="n">
        <f aca="false">AVERAGE(AG27:AG59)</f>
        <v>1.75049302218645</v>
      </c>
      <c r="AH62" s="104" t="n">
        <f aca="false">AVERAGE(AH27:AH59)</f>
        <v>0.116900287446208</v>
      </c>
    </row>
    <row r="63" customFormat="false" ht="15" hidden="false" customHeight="false" outlineLevel="0" collapsed="false">
      <c r="A63" s="30"/>
      <c r="B63" s="29"/>
      <c r="C63" s="29"/>
      <c r="D63" s="29"/>
      <c r="E63" s="29"/>
      <c r="F63" s="29"/>
      <c r="G63" s="29"/>
      <c r="H63" s="110" t="n">
        <f aca="false">STDEV(H27:H59)</f>
        <v>1.25694951822692</v>
      </c>
      <c r="I63" s="110" t="n">
        <f aca="false">STDEV(I27:I59)</f>
        <v>1.06647724427537</v>
      </c>
      <c r="J63" s="110" t="n">
        <f aca="false">STDEV(J27:J59)</f>
        <v>4.74804718495025</v>
      </c>
      <c r="K63" s="110" t="n">
        <f aca="false">STDEV(K27:K59)</f>
        <v>2.17281386619859</v>
      </c>
      <c r="L63" s="110" t="n">
        <f aca="false">STDEV(L27:L59)</f>
        <v>0.0427267850793161</v>
      </c>
      <c r="M63" s="110" t="n">
        <f aca="false">STDEV(M27:M59)</f>
        <v>5.42791257660799</v>
      </c>
      <c r="N63" s="110" t="n">
        <f aca="false">STDEV(N27:N59)</f>
        <v>1.6956319081868</v>
      </c>
      <c r="O63" s="110" t="n">
        <f aca="false">STDEV(O27:O59)</f>
        <v>7.8701048658633</v>
      </c>
      <c r="P63" s="110" t="n">
        <f aca="false">STDEV(P27:P59)</f>
        <v>4.41164574836558</v>
      </c>
      <c r="Q63" s="110" t="n">
        <f aca="false">STDEV(Q27:Q59)</f>
        <v>10.5849367877243</v>
      </c>
      <c r="R63" s="110" t="n">
        <f aca="false">STDEV(R27:R59)</f>
        <v>1.77622122987994</v>
      </c>
      <c r="S63" s="110" t="n">
        <f aca="false">STDEV(S27:S59)</f>
        <v>0.720675746617915</v>
      </c>
      <c r="T63" s="110" t="n">
        <f aca="false">STDEV(T27:T59)</f>
        <v>1.53470097915475</v>
      </c>
      <c r="U63" s="110" t="n">
        <f aca="false">STDEV(U27:U59)</f>
        <v>11.6711357963255</v>
      </c>
      <c r="V63" s="110" t="n">
        <f aca="false">STDEV(V27:V59)</f>
        <v>2.18408228519888</v>
      </c>
      <c r="W63" s="110" t="n">
        <f aca="false">STDEV(W27:W59)</f>
        <v>7.52946063349543</v>
      </c>
      <c r="X63" s="110" t="n">
        <f aca="false">STDEV(X27:X59)</f>
        <v>3.39621262491361</v>
      </c>
      <c r="Y63" s="110" t="n">
        <f aca="false">STDEV(Y27:Y59)</f>
        <v>1.97135042314411</v>
      </c>
      <c r="Z63" s="110" t="n">
        <f aca="false">STDEV(Z27:Z59)</f>
        <v>7.00014412865786</v>
      </c>
      <c r="AA63" s="110" t="n">
        <f aca="false">STDEV(AA27:AA59)</f>
        <v>13.1766097978804</v>
      </c>
      <c r="AB63" s="110" t="n">
        <f aca="false">STDEV(AB27:AB59)</f>
        <v>0.167669638596366</v>
      </c>
      <c r="AC63" s="110" t="n">
        <f aca="false">STDEV(AC27:AC59)</f>
        <v>0.190902881670748</v>
      </c>
      <c r="AD63" s="110" t="n">
        <f aca="false">STDEV(AD27:AD59)</f>
        <v>0.121535819389744</v>
      </c>
      <c r="AE63" s="110" t="n">
        <f aca="false">STDEV(AE27:AE59)</f>
        <v>0.104860561512479</v>
      </c>
      <c r="AF63" s="110" t="n">
        <f aca="false">STDEV(AF27:AF59)</f>
        <v>0.224345909061132</v>
      </c>
      <c r="AG63" s="110" t="n">
        <f aca="false">STDEV(AG27:AG59)</f>
        <v>2.01746154071289</v>
      </c>
      <c r="AH63" s="110" t="n">
        <f aca="false">STDEV(AH27:AH59)</f>
        <v>0.116618751018261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G4" activeCellId="1" sqref="H2:AA59 G4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B1" s="0" t="s">
        <v>126</v>
      </c>
    </row>
    <row r="2" customFormat="false" ht="15" hidden="false" customHeight="false" outlineLevel="0" collapsed="false">
      <c r="B2" s="0" t="s">
        <v>127</v>
      </c>
    </row>
    <row r="3" customFormat="false" ht="15" hidden="false" customHeight="false" outlineLevel="0" collapsed="false">
      <c r="B3" s="0" t="s">
        <v>128</v>
      </c>
    </row>
    <row r="4" customFormat="false" ht="15" hidden="false" customHeight="false" outlineLevel="0" collapsed="false">
      <c r="B4" s="0" t="s">
        <v>129</v>
      </c>
    </row>
    <row r="5" customFormat="false" ht="15" hidden="false" customHeight="false" outlineLevel="0" collapsed="false">
      <c r="B5" s="0" t="s">
        <v>130</v>
      </c>
    </row>
    <row r="6" customFormat="false" ht="15" hidden="false" customHeight="false" outlineLevel="0" collapsed="false">
      <c r="B6" s="0" t="s">
        <v>131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132</v>
      </c>
    </row>
    <row r="11" customFormat="false" ht="15" hidden="false" customHeight="false" outlineLevel="0" collapsed="false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customFormat="false" ht="15" hidden="false" customHeight="false" outlineLevel="0" collapsed="false">
      <c r="B12" s="112" t="s">
        <v>141</v>
      </c>
      <c r="C12" s="113" t="n">
        <v>24</v>
      </c>
      <c r="D12" s="113" t="n">
        <v>0</v>
      </c>
      <c r="E12" s="113" t="n">
        <v>24</v>
      </c>
      <c r="F12" s="114" t="n">
        <v>64.3501411195872</v>
      </c>
      <c r="G12" s="114" t="n">
        <v>85.4399625436716</v>
      </c>
      <c r="H12" s="114" t="n">
        <v>74.5237123168382</v>
      </c>
      <c r="I12" s="114" t="n">
        <v>5.75928494339139</v>
      </c>
    </row>
    <row r="13" customFormat="false" ht="15" hidden="false" customHeight="false" outlineLevel="0" collapsed="false">
      <c r="B13" s="115" t="s">
        <v>142</v>
      </c>
      <c r="C13" s="116" t="n">
        <v>33</v>
      </c>
      <c r="D13" s="116" t="n">
        <v>0</v>
      </c>
      <c r="E13" s="116" t="n">
        <v>33</v>
      </c>
      <c r="F13" s="117" t="n">
        <v>0.804930950151475</v>
      </c>
      <c r="G13" s="117" t="n">
        <v>30.4133017597775</v>
      </c>
      <c r="H13" s="117" t="n">
        <v>7.50697100567289</v>
      </c>
      <c r="I13" s="117" t="n">
        <v>7.0131733346167</v>
      </c>
    </row>
    <row r="14" customFormat="false" ht="15" hidden="false" customHeight="false" outlineLevel="0" collapsed="false">
      <c r="B14" s="115" t="s">
        <v>143</v>
      </c>
      <c r="C14" s="116" t="n">
        <v>24</v>
      </c>
      <c r="D14" s="116" t="n">
        <v>0</v>
      </c>
      <c r="E14" s="116" t="n">
        <v>24</v>
      </c>
      <c r="F14" s="117" t="n">
        <v>3.04673576015892</v>
      </c>
      <c r="G14" s="117" t="n">
        <v>15.0761218113009</v>
      </c>
      <c r="H14" s="117" t="n">
        <v>8.11143133103079</v>
      </c>
      <c r="I14" s="117" t="n">
        <v>3.48680050699641</v>
      </c>
    </row>
    <row r="15" customFormat="false" ht="15" hidden="false" customHeight="false" outlineLevel="0" collapsed="false">
      <c r="B15" s="115" t="s">
        <v>144</v>
      </c>
      <c r="C15" s="116" t="n">
        <v>33</v>
      </c>
      <c r="D15" s="116" t="n">
        <v>0</v>
      </c>
      <c r="E15" s="116" t="n">
        <v>33</v>
      </c>
      <c r="F15" s="117" t="n">
        <v>28.9060384497014</v>
      </c>
      <c r="G15" s="117" t="n">
        <v>88.200080359098</v>
      </c>
      <c r="H15" s="117" t="n">
        <v>57.1905648743078</v>
      </c>
      <c r="I15" s="117" t="n">
        <v>13.2870426221696</v>
      </c>
    </row>
    <row r="16" customFormat="false" ht="15" hidden="false" customHeight="false" outlineLevel="0" collapsed="false">
      <c r="B16" s="115" t="s">
        <v>145</v>
      </c>
      <c r="C16" s="116" t="n">
        <v>24</v>
      </c>
      <c r="D16" s="116" t="n">
        <v>0</v>
      </c>
      <c r="E16" s="116" t="n">
        <v>24</v>
      </c>
      <c r="F16" s="117" t="n">
        <v>0.0076707054468955</v>
      </c>
      <c r="G16" s="117" t="n">
        <v>0.49757086008981</v>
      </c>
      <c r="H16" s="117" t="n">
        <v>0.150427337713836</v>
      </c>
      <c r="I16" s="117" t="n">
        <v>0.147558455732607</v>
      </c>
    </row>
    <row r="17" customFormat="false" ht="15" hidden="false" customHeight="false" outlineLevel="0" collapsed="false">
      <c r="B17" s="115" t="s">
        <v>146</v>
      </c>
      <c r="C17" s="116" t="n">
        <v>33</v>
      </c>
      <c r="D17" s="116" t="n">
        <v>0</v>
      </c>
      <c r="E17" s="116" t="n">
        <v>33</v>
      </c>
      <c r="F17" s="117" t="n">
        <v>0.160895051831394</v>
      </c>
      <c r="G17" s="117" t="n">
        <v>0.692266889005782</v>
      </c>
      <c r="H17" s="117" t="n">
        <v>0.497835337279901</v>
      </c>
      <c r="I17" s="117" t="n">
        <v>0.167669638596366</v>
      </c>
    </row>
    <row r="18" customFormat="false" ht="15" hidden="false" customHeight="false" outlineLevel="0" collapsed="false">
      <c r="B18" s="115" t="s">
        <v>147</v>
      </c>
      <c r="C18" s="116" t="n">
        <v>24</v>
      </c>
      <c r="D18" s="116" t="n">
        <v>0</v>
      </c>
      <c r="E18" s="116" t="n">
        <v>24</v>
      </c>
      <c r="F18" s="117" t="n">
        <v>0.0585342152237877</v>
      </c>
      <c r="G18" s="117" t="n">
        <v>0.256419776115961</v>
      </c>
      <c r="H18" s="117" t="n">
        <v>0.147590286872332</v>
      </c>
      <c r="I18" s="117" t="n">
        <v>0.0412709494801049</v>
      </c>
    </row>
    <row r="19" customFormat="false" ht="15" hidden="false" customHeight="false" outlineLevel="0" collapsed="false">
      <c r="B19" s="115" t="s">
        <v>148</v>
      </c>
      <c r="C19" s="116" t="n">
        <v>33</v>
      </c>
      <c r="D19" s="116" t="n">
        <v>0</v>
      </c>
      <c r="E19" s="116" t="n">
        <v>33</v>
      </c>
      <c r="F19" s="117" t="n">
        <v>0.306559219038954</v>
      </c>
      <c r="G19" s="117" t="n">
        <v>0.983010863907263</v>
      </c>
      <c r="H19" s="117" t="n">
        <v>0.76577245202551</v>
      </c>
      <c r="I19" s="117" t="n">
        <v>0.190902881670748</v>
      </c>
    </row>
    <row r="20" customFormat="false" ht="15" hidden="false" customHeight="false" outlineLevel="0" collapsed="false">
      <c r="B20" s="115" t="s">
        <v>149</v>
      </c>
      <c r="C20" s="116" t="n">
        <v>24</v>
      </c>
      <c r="D20" s="116" t="n">
        <v>0</v>
      </c>
      <c r="E20" s="116" t="n">
        <v>24</v>
      </c>
      <c r="F20" s="117" t="n">
        <v>0.474424149076867</v>
      </c>
      <c r="G20" s="117" t="n">
        <v>0.803410963524301</v>
      </c>
      <c r="H20" s="117" t="n">
        <v>0.622924158610342</v>
      </c>
      <c r="I20" s="117" t="n">
        <v>0.106940090056106</v>
      </c>
    </row>
    <row r="21" customFormat="false" ht="15" hidden="false" customHeight="false" outlineLevel="0" collapsed="false">
      <c r="B21" s="115" t="s">
        <v>150</v>
      </c>
      <c r="C21" s="116" t="n">
        <v>33</v>
      </c>
      <c r="D21" s="116" t="n">
        <v>0</v>
      </c>
      <c r="E21" s="116" t="n">
        <v>33</v>
      </c>
      <c r="F21" s="117" t="n">
        <v>0.0954308058125352</v>
      </c>
      <c r="G21" s="117" t="n">
        <v>0.686901704205656</v>
      </c>
      <c r="H21" s="117" t="n">
        <v>0.308775605599913</v>
      </c>
      <c r="I21" s="117" t="n">
        <v>0.121535819389744</v>
      </c>
    </row>
    <row r="22" customFormat="false" ht="15" hidden="false" customHeight="false" outlineLevel="0" collapsed="false">
      <c r="B22" s="115" t="s">
        <v>151</v>
      </c>
      <c r="C22" s="116" t="n">
        <v>24</v>
      </c>
      <c r="D22" s="116" t="n">
        <v>0</v>
      </c>
      <c r="E22" s="116" t="n">
        <v>24</v>
      </c>
      <c r="F22" s="117" t="n">
        <v>0.811647880321595</v>
      </c>
      <c r="G22" s="117" t="n">
        <v>0.964328390155814</v>
      </c>
      <c r="H22" s="117" t="n">
        <v>0.901192582659026</v>
      </c>
      <c r="I22" s="117" t="n">
        <v>0.0433902435372525</v>
      </c>
    </row>
    <row r="23" customFormat="false" ht="15" hidden="false" customHeight="false" outlineLevel="0" collapsed="false">
      <c r="B23" s="115" t="s">
        <v>152</v>
      </c>
      <c r="C23" s="116" t="n">
        <v>33</v>
      </c>
      <c r="D23" s="116" t="n">
        <v>0</v>
      </c>
      <c r="E23" s="116" t="n">
        <v>33</v>
      </c>
      <c r="F23" s="117" t="n">
        <v>0.0124847864782517</v>
      </c>
      <c r="G23" s="117" t="n">
        <v>0.415057447504504</v>
      </c>
      <c r="H23" s="117" t="n">
        <v>0.115615775098086</v>
      </c>
      <c r="I23" s="117" t="n">
        <v>0.104860561512478</v>
      </c>
    </row>
    <row r="24" customFormat="false" ht="15" hidden="false" customHeight="false" outlineLevel="0" collapsed="false">
      <c r="B24" s="115" t="s">
        <v>153</v>
      </c>
      <c r="C24" s="116" t="n">
        <v>24</v>
      </c>
      <c r="D24" s="116" t="n">
        <v>0</v>
      </c>
      <c r="E24" s="116" t="n">
        <v>24</v>
      </c>
      <c r="F24" s="117" t="n">
        <v>0.931832037747976</v>
      </c>
      <c r="G24" s="117" t="n">
        <v>1</v>
      </c>
      <c r="H24" s="117" t="n">
        <v>0.974226018486796</v>
      </c>
      <c r="I24" s="117" t="n">
        <v>0.0191893004682624</v>
      </c>
    </row>
    <row r="25" customFormat="false" ht="15" hidden="false" customHeight="false" outlineLevel="0" collapsed="false">
      <c r="B25" s="115" t="s">
        <v>154</v>
      </c>
      <c r="C25" s="116" t="n">
        <v>33</v>
      </c>
      <c r="D25" s="116" t="n">
        <v>0</v>
      </c>
      <c r="E25" s="116" t="n">
        <v>33</v>
      </c>
      <c r="F25" s="117" t="n">
        <v>0.137942903388972</v>
      </c>
      <c r="G25" s="117" t="n">
        <v>0.964972943616979</v>
      </c>
      <c r="H25" s="117" t="n">
        <v>0.6561584587601</v>
      </c>
      <c r="I25" s="117" t="n">
        <v>0.224345909061132</v>
      </c>
    </row>
    <row r="26" customFormat="false" ht="15" hidden="false" customHeight="false" outlineLevel="0" collapsed="false">
      <c r="B26" s="115" t="s">
        <v>155</v>
      </c>
      <c r="C26" s="116" t="n">
        <v>24</v>
      </c>
      <c r="D26" s="116" t="n">
        <v>6</v>
      </c>
      <c r="E26" s="116" t="n">
        <v>18</v>
      </c>
      <c r="F26" s="117" t="n">
        <v>9.77889532012418</v>
      </c>
      <c r="G26" s="117" t="n">
        <v>41.8319884145514</v>
      </c>
      <c r="H26" s="117" t="n">
        <v>27.3071988174701</v>
      </c>
      <c r="I26" s="117" t="n">
        <v>9.01717647104726</v>
      </c>
    </row>
    <row r="27" customFormat="false" ht="15" hidden="false" customHeight="false" outlineLevel="0" collapsed="false">
      <c r="B27" s="115" t="s">
        <v>156</v>
      </c>
      <c r="C27" s="116" t="n">
        <v>33</v>
      </c>
      <c r="D27" s="116" t="n">
        <v>2</v>
      </c>
      <c r="E27" s="116" t="n">
        <v>31</v>
      </c>
      <c r="F27" s="117" t="n">
        <v>0.0537390479431652</v>
      </c>
      <c r="G27" s="117" t="n">
        <v>7.92150074953981</v>
      </c>
      <c r="H27" s="117" t="n">
        <v>1.75049302218645</v>
      </c>
      <c r="I27" s="117" t="n">
        <v>2.01746154071289</v>
      </c>
    </row>
    <row r="28" customFormat="false" ht="15" hidden="false" customHeight="false" outlineLevel="0" collapsed="false">
      <c r="B28" s="115" t="s">
        <v>157</v>
      </c>
      <c r="C28" s="116" t="n">
        <v>24</v>
      </c>
      <c r="D28" s="116" t="n">
        <v>0</v>
      </c>
      <c r="E28" s="116" t="n">
        <v>24</v>
      </c>
      <c r="F28" s="117" t="n">
        <v>1.92307090984064</v>
      </c>
      <c r="G28" s="117" t="n">
        <v>8.3355961447074</v>
      </c>
      <c r="H28" s="117" t="n">
        <v>4.51287192534621</v>
      </c>
      <c r="I28" s="117" t="n">
        <v>1.57760378325075</v>
      </c>
    </row>
    <row r="29" customFormat="false" ht="15" hidden="false" customHeight="false" outlineLevel="0" collapsed="false">
      <c r="B29" s="118" t="s">
        <v>158</v>
      </c>
      <c r="C29" s="119" t="n">
        <v>33</v>
      </c>
      <c r="D29" s="119" t="n">
        <v>0</v>
      </c>
      <c r="E29" s="119" t="n">
        <v>33</v>
      </c>
      <c r="F29" s="120" t="n">
        <v>0.00940843165643629</v>
      </c>
      <c r="G29" s="120" t="n">
        <v>0.514605484926164</v>
      </c>
      <c r="H29" s="120" t="n">
        <v>0.116900287446208</v>
      </c>
      <c r="I29" s="120" t="n">
        <v>0.116618751018261</v>
      </c>
    </row>
    <row r="32" customFormat="false" ht="15" hidden="false" customHeight="false" outlineLevel="0" collapsed="false">
      <c r="B32" s="0" t="s">
        <v>159</v>
      </c>
    </row>
    <row r="34" customFormat="false" ht="15" hidden="false" customHeight="false" outlineLevel="0" collapsed="false">
      <c r="B34" s="0" t="s">
        <v>160</v>
      </c>
    </row>
    <row r="35" customFormat="false" ht="15" hidden="false" customHeight="false" outlineLevel="0" collapsed="false">
      <c r="B35" s="121" t="n">
        <v>63.6949063535504</v>
      </c>
      <c r="C35" s="122" t="n">
        <v>70.3385762687803</v>
      </c>
    </row>
    <row r="37" customFormat="false" ht="15" hidden="false" customHeight="false" outlineLevel="0" collapsed="false">
      <c r="B37" s="123" t="s">
        <v>161</v>
      </c>
      <c r="C37" s="124" t="n">
        <v>67.0167413111653</v>
      </c>
    </row>
    <row r="38" customFormat="false" ht="15" hidden="false" customHeight="false" outlineLevel="0" collapsed="false">
      <c r="B38" s="115" t="s">
        <v>162</v>
      </c>
      <c r="C38" s="125" t="n">
        <v>39.5415187711283</v>
      </c>
    </row>
    <row r="39" customFormat="false" ht="15" hidden="false" customHeight="false" outlineLevel="0" collapsed="false">
      <c r="B39" s="115" t="s">
        <v>163</v>
      </c>
      <c r="C39" s="125" t="n">
        <v>1.95996398454005</v>
      </c>
    </row>
    <row r="40" customFormat="false" ht="15" hidden="false" customHeight="false" outlineLevel="0" collapsed="false">
      <c r="B40" s="115" t="s">
        <v>164</v>
      </c>
      <c r="C40" s="125" t="s">
        <v>165</v>
      </c>
    </row>
    <row r="41" customFormat="false" ht="15" hidden="false" customHeight="false" outlineLevel="0" collapsed="false">
      <c r="B41" s="118" t="s">
        <v>166</v>
      </c>
      <c r="C41" s="126" t="n">
        <v>0.05</v>
      </c>
    </row>
    <row r="43" customFormat="false" ht="15" hidden="false" customHeight="false" outlineLevel="0" collapsed="false">
      <c r="B43" s="127" t="s">
        <v>167</v>
      </c>
    </row>
    <row r="44" customFormat="false" ht="15" hidden="false" customHeight="false" outlineLevel="0" collapsed="false">
      <c r="B44" s="127" t="s">
        <v>168</v>
      </c>
    </row>
    <row r="45" customFormat="false" ht="15" hidden="false" customHeight="false" outlineLevel="0" collapsed="false">
      <c r="B45" s="127" t="s">
        <v>169</v>
      </c>
    </row>
    <row r="46" customFormat="false" ht="15" hidden="false" customHeight="false" outlineLevel="0" collapsed="false">
      <c r="B46" s="127" t="s">
        <v>170</v>
      </c>
    </row>
    <row r="47" customFormat="false" ht="15" hidden="false" customHeight="false" outlineLevel="0" collapsed="false">
      <c r="B47" s="127" t="s">
        <v>171</v>
      </c>
    </row>
    <row r="50" customFormat="false" ht="15" hidden="false" customHeight="false" outlineLevel="0" collapsed="false">
      <c r="B50" s="0" t="s">
        <v>172</v>
      </c>
    </row>
    <row r="52" customFormat="false" ht="15" hidden="false" customHeight="false" outlineLevel="0" collapsed="false">
      <c r="B52" s="0" t="s">
        <v>160</v>
      </c>
    </row>
    <row r="53" customFormat="false" ht="15" hidden="false" customHeight="false" outlineLevel="0" collapsed="false">
      <c r="B53" s="121" t="n">
        <v>63.5123554119518</v>
      </c>
      <c r="C53" s="122" t="n">
        <v>70.5211272103788</v>
      </c>
    </row>
    <row r="55" customFormat="false" ht="15" hidden="false" customHeight="false" outlineLevel="0" collapsed="false">
      <c r="B55" s="123" t="s">
        <v>161</v>
      </c>
      <c r="C55" s="124" t="n">
        <v>67.0167413111653</v>
      </c>
    </row>
    <row r="56" customFormat="false" ht="15" hidden="false" customHeight="false" outlineLevel="0" collapsed="false">
      <c r="B56" s="115" t="s">
        <v>173</v>
      </c>
      <c r="C56" s="125" t="n">
        <v>38.324703580088</v>
      </c>
    </row>
    <row r="57" customFormat="false" ht="15" hidden="false" customHeight="false" outlineLevel="0" collapsed="false">
      <c r="B57" s="115" t="s">
        <v>174</v>
      </c>
      <c r="C57" s="125" t="n">
        <v>2.00404478328794</v>
      </c>
    </row>
    <row r="58" customFormat="false" ht="15" hidden="false" customHeight="false" outlineLevel="0" collapsed="false">
      <c r="B58" s="115" t="s">
        <v>175</v>
      </c>
      <c r="C58" s="128" t="n">
        <v>55</v>
      </c>
    </row>
    <row r="59" customFormat="false" ht="15" hidden="false" customHeight="false" outlineLevel="0" collapsed="false">
      <c r="B59" s="115" t="s">
        <v>164</v>
      </c>
      <c r="C59" s="125" t="s">
        <v>165</v>
      </c>
    </row>
    <row r="60" customFormat="false" ht="15" hidden="false" customHeight="false" outlineLevel="0" collapsed="false">
      <c r="B60" s="118" t="s">
        <v>166</v>
      </c>
      <c r="C60" s="126" t="n">
        <v>0.05</v>
      </c>
    </row>
    <row r="62" customFormat="false" ht="15" hidden="false" customHeight="false" outlineLevel="0" collapsed="false">
      <c r="B62" s="127" t="s">
        <v>167</v>
      </c>
    </row>
    <row r="63" customFormat="false" ht="15" hidden="false" customHeight="false" outlineLevel="0" collapsed="false">
      <c r="B63" s="127" t="s">
        <v>168</v>
      </c>
    </row>
    <row r="64" customFormat="false" ht="15" hidden="false" customHeight="false" outlineLevel="0" collapsed="false">
      <c r="B64" s="127" t="s">
        <v>169</v>
      </c>
    </row>
    <row r="65" customFormat="false" ht="15" hidden="false" customHeight="false" outlineLevel="0" collapsed="false">
      <c r="B65" s="127" t="s">
        <v>170</v>
      </c>
    </row>
    <row r="66" customFormat="false" ht="15" hidden="false" customHeight="false" outlineLevel="0" collapsed="false">
      <c r="B66" s="127" t="s">
        <v>171</v>
      </c>
    </row>
    <row r="69" customFormat="false" ht="15" hidden="false" customHeight="false" outlineLevel="0" collapsed="false">
      <c r="B69" s="0" t="s">
        <v>176</v>
      </c>
    </row>
    <row r="90" customFormat="false" ht="15" hidden="false" customHeight="false" outlineLevel="0" collapsed="false">
      <c r="B90" s="0" t="s">
        <v>177</v>
      </c>
    </row>
    <row r="92" customFormat="false" ht="15" hidden="false" customHeight="false" outlineLevel="0" collapsed="false">
      <c r="B92" s="0" t="s">
        <v>160</v>
      </c>
    </row>
    <row r="93" customFormat="false" ht="15" hidden="false" customHeight="false" outlineLevel="0" collapsed="false">
      <c r="B93" s="121" t="n">
        <v>-53.8222616768567</v>
      </c>
      <c r="C93" s="122" t="n">
        <v>-44.3360054096972</v>
      </c>
    </row>
    <row r="95" customFormat="false" ht="15" hidden="false" customHeight="false" outlineLevel="0" collapsed="false">
      <c r="B95" s="123" t="s">
        <v>161</v>
      </c>
      <c r="C95" s="124" t="n">
        <v>-49.079133543277</v>
      </c>
    </row>
    <row r="96" customFormat="false" ht="15" hidden="false" customHeight="false" outlineLevel="0" collapsed="false">
      <c r="B96" s="115" t="s">
        <v>162</v>
      </c>
      <c r="C96" s="125" t="n">
        <v>-20.2805683144502</v>
      </c>
    </row>
    <row r="97" customFormat="false" ht="15" hidden="false" customHeight="false" outlineLevel="0" collapsed="false">
      <c r="B97" s="115" t="s">
        <v>163</v>
      </c>
      <c r="C97" s="125" t="n">
        <v>1.95996398454005</v>
      </c>
    </row>
    <row r="98" customFormat="false" ht="15" hidden="false" customHeight="false" outlineLevel="0" collapsed="false">
      <c r="B98" s="115" t="s">
        <v>164</v>
      </c>
      <c r="C98" s="125" t="s">
        <v>165</v>
      </c>
    </row>
    <row r="99" customFormat="false" ht="15" hidden="false" customHeight="false" outlineLevel="0" collapsed="false">
      <c r="B99" s="118" t="s">
        <v>166</v>
      </c>
      <c r="C99" s="126" t="n">
        <v>0.05</v>
      </c>
    </row>
    <row r="101" customFormat="false" ht="15" hidden="false" customHeight="false" outlineLevel="0" collapsed="false">
      <c r="B101" s="127" t="s">
        <v>167</v>
      </c>
    </row>
    <row r="102" customFormat="false" ht="15" hidden="false" customHeight="false" outlineLevel="0" collapsed="false">
      <c r="B102" s="127" t="s">
        <v>168</v>
      </c>
    </row>
    <row r="103" customFormat="false" ht="15" hidden="false" customHeight="false" outlineLevel="0" collapsed="false">
      <c r="B103" s="127" t="s">
        <v>169</v>
      </c>
    </row>
    <row r="104" customFormat="false" ht="15" hidden="false" customHeight="false" outlineLevel="0" collapsed="false">
      <c r="B104" s="127" t="s">
        <v>170</v>
      </c>
    </row>
    <row r="105" customFormat="false" ht="15" hidden="false" customHeight="false" outlineLevel="0" collapsed="false">
      <c r="B105" s="127" t="s">
        <v>171</v>
      </c>
    </row>
    <row r="108" customFormat="false" ht="15" hidden="false" customHeight="false" outlineLevel="0" collapsed="false">
      <c r="B108" s="0" t="s">
        <v>178</v>
      </c>
    </row>
    <row r="110" customFormat="false" ht="15" hidden="false" customHeight="false" outlineLevel="0" collapsed="false">
      <c r="B110" s="0" t="s">
        <v>160</v>
      </c>
    </row>
    <row r="111" customFormat="false" ht="15" hidden="false" customHeight="false" outlineLevel="0" collapsed="false">
      <c r="B111" s="121" t="n">
        <v>-54.6611967610239</v>
      </c>
      <c r="C111" s="122" t="n">
        <v>-43.4970703255301</v>
      </c>
    </row>
    <row r="113" customFormat="false" ht="15" hidden="false" customHeight="false" outlineLevel="0" collapsed="false">
      <c r="B113" s="123" t="s">
        <v>161</v>
      </c>
      <c r="C113" s="124" t="n">
        <v>-49.079133543277</v>
      </c>
    </row>
    <row r="114" customFormat="false" ht="15" hidden="false" customHeight="false" outlineLevel="0" collapsed="false">
      <c r="B114" s="115" t="s">
        <v>173</v>
      </c>
      <c r="C114" s="125" t="n">
        <v>-17.6201482693698</v>
      </c>
    </row>
    <row r="115" customFormat="false" ht="15" hidden="false" customHeight="false" outlineLevel="0" collapsed="false">
      <c r="B115" s="115" t="s">
        <v>174</v>
      </c>
      <c r="C115" s="125" t="n">
        <v>2.00404478328794</v>
      </c>
    </row>
    <row r="116" customFormat="false" ht="15" hidden="false" customHeight="false" outlineLevel="0" collapsed="false">
      <c r="B116" s="115" t="s">
        <v>175</v>
      </c>
      <c r="C116" s="128" t="n">
        <v>55</v>
      </c>
    </row>
    <row r="117" customFormat="false" ht="15" hidden="false" customHeight="false" outlineLevel="0" collapsed="false">
      <c r="B117" s="115" t="s">
        <v>164</v>
      </c>
      <c r="C117" s="125" t="s">
        <v>165</v>
      </c>
    </row>
    <row r="118" customFormat="false" ht="15" hidden="false" customHeight="false" outlineLevel="0" collapsed="false">
      <c r="B118" s="118" t="s">
        <v>166</v>
      </c>
      <c r="C118" s="126" t="n">
        <v>0.05</v>
      </c>
    </row>
    <row r="120" customFormat="false" ht="15" hidden="false" customHeight="false" outlineLevel="0" collapsed="false">
      <c r="B120" s="127" t="s">
        <v>167</v>
      </c>
    </row>
    <row r="121" customFormat="false" ht="15" hidden="false" customHeight="false" outlineLevel="0" collapsed="false">
      <c r="B121" s="127" t="s">
        <v>168</v>
      </c>
    </row>
    <row r="122" customFormat="false" ht="15" hidden="false" customHeight="false" outlineLevel="0" collapsed="false">
      <c r="B122" s="127" t="s">
        <v>169</v>
      </c>
    </row>
    <row r="123" customFormat="false" ht="15" hidden="false" customHeight="false" outlineLevel="0" collapsed="false">
      <c r="B123" s="127" t="s">
        <v>170</v>
      </c>
    </row>
    <row r="124" customFormat="false" ht="15" hidden="false" customHeight="false" outlineLevel="0" collapsed="false">
      <c r="B124" s="127" t="s">
        <v>171</v>
      </c>
    </row>
    <row r="127" customFormat="false" ht="15" hidden="false" customHeight="false" outlineLevel="0" collapsed="false">
      <c r="B127" s="0" t="s">
        <v>176</v>
      </c>
    </row>
    <row r="148" customFormat="false" ht="15" hidden="false" customHeight="false" outlineLevel="0" collapsed="false">
      <c r="B148" s="0" t="s">
        <v>179</v>
      </c>
    </row>
    <row r="150" customFormat="false" ht="15" hidden="false" customHeight="false" outlineLevel="0" collapsed="false">
      <c r="B150" s="0" t="s">
        <v>160</v>
      </c>
    </row>
    <row r="151" customFormat="false" ht="15" hidden="false" customHeight="false" outlineLevel="0" collapsed="false">
      <c r="B151" s="121" t="n">
        <v>-0.429613044250129</v>
      </c>
      <c r="C151" s="122" t="n">
        <v>-0.265202954882</v>
      </c>
    </row>
    <row r="153" customFormat="false" ht="15" hidden="false" customHeight="false" outlineLevel="0" collapsed="false">
      <c r="B153" s="123" t="s">
        <v>161</v>
      </c>
      <c r="C153" s="124" t="n">
        <v>-0.347407999566064</v>
      </c>
    </row>
    <row r="154" customFormat="false" ht="15" hidden="false" customHeight="false" outlineLevel="0" collapsed="false">
      <c r="B154" s="115" t="s">
        <v>162</v>
      </c>
      <c r="C154" s="125" t="n">
        <v>-8.28303384187059</v>
      </c>
    </row>
    <row r="155" customFormat="false" ht="15" hidden="false" customHeight="false" outlineLevel="0" collapsed="false">
      <c r="B155" s="115" t="s">
        <v>163</v>
      </c>
      <c r="C155" s="125" t="n">
        <v>1.95996398454005</v>
      </c>
    </row>
    <row r="156" customFormat="false" ht="15" hidden="false" customHeight="false" outlineLevel="0" collapsed="false">
      <c r="B156" s="115" t="s">
        <v>164</v>
      </c>
      <c r="C156" s="125" t="s">
        <v>165</v>
      </c>
    </row>
    <row r="157" customFormat="false" ht="15" hidden="false" customHeight="false" outlineLevel="0" collapsed="false">
      <c r="B157" s="118" t="s">
        <v>166</v>
      </c>
      <c r="C157" s="126" t="n">
        <v>0.05</v>
      </c>
    </row>
    <row r="159" customFormat="false" ht="15" hidden="false" customHeight="false" outlineLevel="0" collapsed="false">
      <c r="B159" s="127" t="s">
        <v>167</v>
      </c>
    </row>
    <row r="160" customFormat="false" ht="15" hidden="false" customHeight="false" outlineLevel="0" collapsed="false">
      <c r="B160" s="127" t="s">
        <v>168</v>
      </c>
    </row>
    <row r="161" customFormat="false" ht="15" hidden="false" customHeight="false" outlineLevel="0" collapsed="false">
      <c r="B161" s="127" t="s">
        <v>169</v>
      </c>
    </row>
    <row r="162" customFormat="false" ht="15" hidden="false" customHeight="false" outlineLevel="0" collapsed="false">
      <c r="B162" s="127" t="s">
        <v>170</v>
      </c>
    </row>
    <row r="163" customFormat="false" ht="15" hidden="false" customHeight="false" outlineLevel="0" collapsed="false">
      <c r="B163" s="127" t="s">
        <v>171</v>
      </c>
    </row>
    <row r="166" customFormat="false" ht="15" hidden="false" customHeight="false" outlineLevel="0" collapsed="false">
      <c r="B166" s="0" t="s">
        <v>180</v>
      </c>
    </row>
    <row r="168" customFormat="false" ht="15" hidden="false" customHeight="false" outlineLevel="0" collapsed="false">
      <c r="B168" s="0" t="s">
        <v>160</v>
      </c>
    </row>
    <row r="169" customFormat="false" ht="15" hidden="false" customHeight="false" outlineLevel="0" collapsed="false">
      <c r="B169" s="121" t="n">
        <v>-0.433196386172788</v>
      </c>
      <c r="C169" s="122" t="n">
        <v>-0.261619612959341</v>
      </c>
    </row>
    <row r="171" customFormat="false" ht="15" hidden="false" customHeight="false" outlineLevel="0" collapsed="false">
      <c r="B171" s="123" t="s">
        <v>161</v>
      </c>
      <c r="C171" s="124" t="n">
        <v>-0.347407999566064</v>
      </c>
    </row>
    <row r="172" customFormat="false" ht="15" hidden="false" customHeight="false" outlineLevel="0" collapsed="false">
      <c r="B172" s="115" t="s">
        <v>173</v>
      </c>
      <c r="C172" s="125" t="n">
        <v>-8.11556455064869</v>
      </c>
    </row>
    <row r="173" customFormat="false" ht="15" hidden="false" customHeight="false" outlineLevel="0" collapsed="false">
      <c r="B173" s="115" t="s">
        <v>174</v>
      </c>
      <c r="C173" s="125" t="n">
        <v>2.00404478328794</v>
      </c>
    </row>
    <row r="174" customFormat="false" ht="15" hidden="false" customHeight="false" outlineLevel="0" collapsed="false">
      <c r="B174" s="115" t="s">
        <v>175</v>
      </c>
      <c r="C174" s="128" t="n">
        <v>55</v>
      </c>
    </row>
    <row r="175" customFormat="false" ht="15" hidden="false" customHeight="false" outlineLevel="0" collapsed="false">
      <c r="B175" s="115" t="s">
        <v>164</v>
      </c>
      <c r="C175" s="125" t="s">
        <v>165</v>
      </c>
    </row>
    <row r="176" customFormat="false" ht="15" hidden="false" customHeight="false" outlineLevel="0" collapsed="false">
      <c r="B176" s="118" t="s">
        <v>166</v>
      </c>
      <c r="C176" s="126" t="n">
        <v>0.05</v>
      </c>
    </row>
    <row r="178" customFormat="false" ht="15" hidden="false" customHeight="false" outlineLevel="0" collapsed="false">
      <c r="B178" s="127" t="s">
        <v>167</v>
      </c>
    </row>
    <row r="179" customFormat="false" ht="15" hidden="false" customHeight="false" outlineLevel="0" collapsed="false">
      <c r="B179" s="127" t="s">
        <v>168</v>
      </c>
    </row>
    <row r="180" customFormat="false" ht="15" hidden="false" customHeight="false" outlineLevel="0" collapsed="false">
      <c r="B180" s="127" t="s">
        <v>169</v>
      </c>
    </row>
    <row r="181" customFormat="false" ht="15" hidden="false" customHeight="false" outlineLevel="0" collapsed="false">
      <c r="B181" s="127" t="s">
        <v>170</v>
      </c>
    </row>
    <row r="182" customFormat="false" ht="15" hidden="false" customHeight="false" outlineLevel="0" collapsed="false">
      <c r="B182" s="127" t="s">
        <v>171</v>
      </c>
    </row>
    <row r="185" customFormat="false" ht="15" hidden="false" customHeight="false" outlineLevel="0" collapsed="false">
      <c r="B185" s="0" t="s">
        <v>176</v>
      </c>
    </row>
    <row r="206" customFormat="false" ht="15" hidden="false" customHeight="false" outlineLevel="0" collapsed="false">
      <c r="B206" s="0" t="s">
        <v>181</v>
      </c>
    </row>
    <row r="208" customFormat="false" ht="15" hidden="false" customHeight="false" outlineLevel="0" collapsed="false">
      <c r="B208" s="0" t="s">
        <v>160</v>
      </c>
    </row>
    <row r="209" customFormat="false" ht="15" hidden="false" customHeight="false" outlineLevel="0" collapsed="false">
      <c r="B209" s="121" t="n">
        <v>-0.685375819011275</v>
      </c>
      <c r="C209" s="122" t="n">
        <v>-0.550988511295082</v>
      </c>
    </row>
    <row r="211" customFormat="false" ht="15" hidden="false" customHeight="false" outlineLevel="0" collapsed="false">
      <c r="B211" s="123" t="s">
        <v>161</v>
      </c>
      <c r="C211" s="124" t="n">
        <v>-0.618182165153178</v>
      </c>
    </row>
    <row r="212" customFormat="false" ht="15" hidden="false" customHeight="false" outlineLevel="0" collapsed="false">
      <c r="B212" s="115" t="s">
        <v>162</v>
      </c>
      <c r="C212" s="125" t="n">
        <v>-18.0316846906998</v>
      </c>
    </row>
    <row r="213" customFormat="false" ht="15" hidden="false" customHeight="false" outlineLevel="0" collapsed="false">
      <c r="B213" s="115" t="s">
        <v>163</v>
      </c>
      <c r="C213" s="125" t="n">
        <v>1.95996398454005</v>
      </c>
    </row>
    <row r="214" customFormat="false" ht="15" hidden="false" customHeight="false" outlineLevel="0" collapsed="false">
      <c r="B214" s="115" t="s">
        <v>164</v>
      </c>
      <c r="C214" s="125" t="s">
        <v>165</v>
      </c>
    </row>
    <row r="215" customFormat="false" ht="15" hidden="false" customHeight="false" outlineLevel="0" collapsed="false">
      <c r="B215" s="118" t="s">
        <v>166</v>
      </c>
      <c r="C215" s="126" t="n">
        <v>0.05</v>
      </c>
    </row>
    <row r="217" customFormat="false" ht="15" hidden="false" customHeight="false" outlineLevel="0" collapsed="false">
      <c r="B217" s="127" t="s">
        <v>167</v>
      </c>
    </row>
    <row r="218" customFormat="false" ht="15" hidden="false" customHeight="false" outlineLevel="0" collapsed="false">
      <c r="B218" s="127" t="s">
        <v>168</v>
      </c>
    </row>
    <row r="219" customFormat="false" ht="15" hidden="false" customHeight="false" outlineLevel="0" collapsed="false">
      <c r="B219" s="127" t="s">
        <v>169</v>
      </c>
    </row>
    <row r="220" customFormat="false" ht="15" hidden="false" customHeight="false" outlineLevel="0" collapsed="false">
      <c r="B220" s="127" t="s">
        <v>170</v>
      </c>
    </row>
    <row r="221" customFormat="false" ht="15" hidden="false" customHeight="false" outlineLevel="0" collapsed="false">
      <c r="B221" s="127" t="s">
        <v>171</v>
      </c>
    </row>
    <row r="224" customFormat="false" ht="15" hidden="false" customHeight="false" outlineLevel="0" collapsed="false">
      <c r="B224" s="0" t="s">
        <v>182</v>
      </c>
    </row>
    <row r="226" customFormat="false" ht="15" hidden="false" customHeight="false" outlineLevel="0" collapsed="false">
      <c r="B226" s="0" t="s">
        <v>160</v>
      </c>
    </row>
    <row r="227" customFormat="false" ht="15" hidden="false" customHeight="false" outlineLevel="0" collapsed="false">
      <c r="B227" s="121" t="n">
        <v>-0.697772998888531</v>
      </c>
      <c r="C227" s="122" t="n">
        <v>-0.538591331417826</v>
      </c>
    </row>
    <row r="229" customFormat="false" ht="15" hidden="false" customHeight="false" outlineLevel="0" collapsed="false">
      <c r="B229" s="123" t="s">
        <v>161</v>
      </c>
      <c r="C229" s="124" t="n">
        <v>-0.618182165153178</v>
      </c>
    </row>
    <row r="230" customFormat="false" ht="15" hidden="false" customHeight="false" outlineLevel="0" collapsed="false">
      <c r="B230" s="115" t="s">
        <v>173</v>
      </c>
      <c r="C230" s="125" t="n">
        <v>-15.5654198486753</v>
      </c>
    </row>
    <row r="231" customFormat="false" ht="15" hidden="false" customHeight="false" outlineLevel="0" collapsed="false">
      <c r="B231" s="115" t="s">
        <v>174</v>
      </c>
      <c r="C231" s="125" t="n">
        <v>2.00404478328794</v>
      </c>
    </row>
    <row r="232" customFormat="false" ht="15" hidden="false" customHeight="false" outlineLevel="0" collapsed="false">
      <c r="B232" s="115" t="s">
        <v>175</v>
      </c>
      <c r="C232" s="128" t="n">
        <v>55</v>
      </c>
    </row>
    <row r="233" customFormat="false" ht="15" hidden="false" customHeight="false" outlineLevel="0" collapsed="false">
      <c r="B233" s="115" t="s">
        <v>164</v>
      </c>
      <c r="C233" s="125" t="s">
        <v>165</v>
      </c>
    </row>
    <row r="234" customFormat="false" ht="15" hidden="false" customHeight="false" outlineLevel="0" collapsed="false">
      <c r="B234" s="118" t="s">
        <v>166</v>
      </c>
      <c r="C234" s="126" t="n">
        <v>0.05</v>
      </c>
    </row>
    <row r="236" customFormat="false" ht="15" hidden="false" customHeight="false" outlineLevel="0" collapsed="false">
      <c r="B236" s="127" t="s">
        <v>167</v>
      </c>
    </row>
    <row r="237" customFormat="false" ht="15" hidden="false" customHeight="false" outlineLevel="0" collapsed="false">
      <c r="B237" s="127" t="s">
        <v>168</v>
      </c>
    </row>
    <row r="238" customFormat="false" ht="15" hidden="false" customHeight="false" outlineLevel="0" collapsed="false">
      <c r="B238" s="127" t="s">
        <v>169</v>
      </c>
    </row>
    <row r="239" customFormat="false" ht="15" hidden="false" customHeight="false" outlineLevel="0" collapsed="false">
      <c r="B239" s="127" t="s">
        <v>170</v>
      </c>
    </row>
    <row r="240" customFormat="false" ht="15" hidden="false" customHeight="false" outlineLevel="0" collapsed="false">
      <c r="B240" s="127" t="s">
        <v>171</v>
      </c>
    </row>
    <row r="243" customFormat="false" ht="15" hidden="false" customHeight="false" outlineLevel="0" collapsed="false">
      <c r="B243" s="0" t="s">
        <v>176</v>
      </c>
    </row>
    <row r="264" customFormat="false" ht="15" hidden="false" customHeight="false" outlineLevel="0" collapsed="false">
      <c r="B264" s="0" t="s">
        <v>183</v>
      </c>
    </row>
    <row r="266" customFormat="false" ht="15" hidden="false" customHeight="false" outlineLevel="0" collapsed="false">
      <c r="B266" s="0" t="s">
        <v>160</v>
      </c>
    </row>
    <row r="267" customFormat="false" ht="15" hidden="false" customHeight="false" outlineLevel="0" collapsed="false">
      <c r="B267" s="121" t="n">
        <v>0.254567184661943</v>
      </c>
      <c r="C267" s="122" t="n">
        <v>0.373729921358914</v>
      </c>
    </row>
    <row r="269" customFormat="false" ht="15" hidden="false" customHeight="false" outlineLevel="0" collapsed="false">
      <c r="B269" s="123" t="s">
        <v>161</v>
      </c>
      <c r="C269" s="124" t="n">
        <v>0.314148553010429</v>
      </c>
    </row>
    <row r="270" customFormat="false" ht="15" hidden="false" customHeight="false" outlineLevel="0" collapsed="false">
      <c r="B270" s="115" t="s">
        <v>162</v>
      </c>
      <c r="C270" s="125" t="n">
        <v>10.3341005210644</v>
      </c>
    </row>
    <row r="271" customFormat="false" ht="15" hidden="false" customHeight="false" outlineLevel="0" collapsed="false">
      <c r="B271" s="115" t="s">
        <v>163</v>
      </c>
      <c r="C271" s="125" t="n">
        <v>1.95996398454005</v>
      </c>
    </row>
    <row r="272" customFormat="false" ht="15" hidden="false" customHeight="false" outlineLevel="0" collapsed="false">
      <c r="B272" s="115" t="s">
        <v>164</v>
      </c>
      <c r="C272" s="125" t="s">
        <v>165</v>
      </c>
    </row>
    <row r="273" customFormat="false" ht="15" hidden="false" customHeight="false" outlineLevel="0" collapsed="false">
      <c r="B273" s="118" t="s">
        <v>166</v>
      </c>
      <c r="C273" s="126" t="n">
        <v>0.05</v>
      </c>
    </row>
    <row r="275" customFormat="false" ht="15" hidden="false" customHeight="false" outlineLevel="0" collapsed="false">
      <c r="B275" s="127" t="s">
        <v>167</v>
      </c>
    </row>
    <row r="276" customFormat="false" ht="15" hidden="false" customHeight="false" outlineLevel="0" collapsed="false">
      <c r="B276" s="127" t="s">
        <v>168</v>
      </c>
    </row>
    <row r="277" customFormat="false" ht="15" hidden="false" customHeight="false" outlineLevel="0" collapsed="false">
      <c r="B277" s="127" t="s">
        <v>169</v>
      </c>
    </row>
    <row r="278" customFormat="false" ht="15" hidden="false" customHeight="false" outlineLevel="0" collapsed="false">
      <c r="B278" s="127" t="s">
        <v>170</v>
      </c>
    </row>
    <row r="279" customFormat="false" ht="15" hidden="false" customHeight="false" outlineLevel="0" collapsed="false">
      <c r="B279" s="127" t="s">
        <v>171</v>
      </c>
    </row>
    <row r="282" customFormat="false" ht="15" hidden="false" customHeight="false" outlineLevel="0" collapsed="false">
      <c r="B282" s="0" t="s">
        <v>184</v>
      </c>
    </row>
    <row r="284" customFormat="false" ht="15" hidden="false" customHeight="false" outlineLevel="0" collapsed="false">
      <c r="B284" s="0" t="s">
        <v>160</v>
      </c>
    </row>
    <row r="285" customFormat="false" ht="15" hidden="false" customHeight="false" outlineLevel="0" collapsed="false">
      <c r="B285" s="121" t="n">
        <v>0.251968353291725</v>
      </c>
      <c r="C285" s="122" t="n">
        <v>0.376328752729132</v>
      </c>
    </row>
    <row r="287" customFormat="false" ht="15" hidden="false" customHeight="false" outlineLevel="0" collapsed="false">
      <c r="B287" s="123" t="s">
        <v>161</v>
      </c>
      <c r="C287" s="124" t="n">
        <v>0.314148553010429</v>
      </c>
    </row>
    <row r="288" customFormat="false" ht="15" hidden="false" customHeight="false" outlineLevel="0" collapsed="false">
      <c r="B288" s="115" t="s">
        <v>173</v>
      </c>
      <c r="C288" s="125" t="n">
        <v>10.1248913912484</v>
      </c>
    </row>
    <row r="289" customFormat="false" ht="15" hidden="false" customHeight="false" outlineLevel="0" collapsed="false">
      <c r="B289" s="115" t="s">
        <v>174</v>
      </c>
      <c r="C289" s="125" t="n">
        <v>2.00404478328794</v>
      </c>
    </row>
    <row r="290" customFormat="false" ht="15" hidden="false" customHeight="false" outlineLevel="0" collapsed="false">
      <c r="B290" s="115" t="s">
        <v>175</v>
      </c>
      <c r="C290" s="128" t="n">
        <v>55</v>
      </c>
    </row>
    <row r="291" customFormat="false" ht="15" hidden="false" customHeight="false" outlineLevel="0" collapsed="false">
      <c r="B291" s="115" t="s">
        <v>164</v>
      </c>
      <c r="C291" s="125" t="s">
        <v>165</v>
      </c>
    </row>
    <row r="292" customFormat="false" ht="15" hidden="false" customHeight="false" outlineLevel="0" collapsed="false">
      <c r="B292" s="118" t="s">
        <v>166</v>
      </c>
      <c r="C292" s="126" t="n">
        <v>0.05</v>
      </c>
    </row>
    <row r="294" customFormat="false" ht="15" hidden="false" customHeight="false" outlineLevel="0" collapsed="false">
      <c r="B294" s="127" t="s">
        <v>167</v>
      </c>
    </row>
    <row r="295" customFormat="false" ht="15" hidden="false" customHeight="false" outlineLevel="0" collapsed="false">
      <c r="B295" s="127" t="s">
        <v>168</v>
      </c>
    </row>
    <row r="296" customFormat="false" ht="15" hidden="false" customHeight="false" outlineLevel="0" collapsed="false">
      <c r="B296" s="127" t="s">
        <v>169</v>
      </c>
    </row>
    <row r="297" customFormat="false" ht="15" hidden="false" customHeight="false" outlineLevel="0" collapsed="false">
      <c r="B297" s="127" t="s">
        <v>170</v>
      </c>
    </row>
    <row r="298" customFormat="false" ht="15" hidden="false" customHeight="false" outlineLevel="0" collapsed="false">
      <c r="B298" s="127" t="s">
        <v>171</v>
      </c>
    </row>
    <row r="301" customFormat="false" ht="15" hidden="false" customHeight="false" outlineLevel="0" collapsed="false">
      <c r="B301" s="0" t="s">
        <v>176</v>
      </c>
    </row>
    <row r="322" customFormat="false" ht="15" hidden="false" customHeight="false" outlineLevel="0" collapsed="false">
      <c r="B322" s="0" t="s">
        <v>185</v>
      </c>
    </row>
    <row r="324" customFormat="false" ht="15" hidden="false" customHeight="false" outlineLevel="0" collapsed="false">
      <c r="B324" s="0" t="s">
        <v>160</v>
      </c>
    </row>
    <row r="325" customFormat="false" ht="15" hidden="false" customHeight="false" outlineLevel="0" collapsed="false">
      <c r="B325" s="121" t="n">
        <v>0.745810758906283</v>
      </c>
      <c r="C325" s="122" t="n">
        <v>0.825342856215596</v>
      </c>
    </row>
    <row r="327" customFormat="false" ht="15" hidden="false" customHeight="false" outlineLevel="0" collapsed="false">
      <c r="B327" s="123" t="s">
        <v>161</v>
      </c>
      <c r="C327" s="124" t="n">
        <v>0.78557680756094</v>
      </c>
    </row>
    <row r="328" customFormat="false" ht="15" hidden="false" customHeight="false" outlineLevel="0" collapsed="false">
      <c r="B328" s="115" t="s">
        <v>162</v>
      </c>
      <c r="C328" s="125" t="n">
        <v>38.7190153912638</v>
      </c>
    </row>
    <row r="329" customFormat="false" ht="15" hidden="false" customHeight="false" outlineLevel="0" collapsed="false">
      <c r="B329" s="115" t="s">
        <v>163</v>
      </c>
      <c r="C329" s="125" t="n">
        <v>1.95996398454005</v>
      </c>
    </row>
    <row r="330" customFormat="false" ht="15" hidden="false" customHeight="false" outlineLevel="0" collapsed="false">
      <c r="B330" s="115" t="s">
        <v>164</v>
      </c>
      <c r="C330" s="125" t="s">
        <v>165</v>
      </c>
    </row>
    <row r="331" customFormat="false" ht="15" hidden="false" customHeight="false" outlineLevel="0" collapsed="false">
      <c r="B331" s="118" t="s">
        <v>166</v>
      </c>
      <c r="C331" s="126" t="n">
        <v>0.05</v>
      </c>
    </row>
    <row r="333" customFormat="false" ht="15" hidden="false" customHeight="false" outlineLevel="0" collapsed="false">
      <c r="B333" s="127" t="s">
        <v>167</v>
      </c>
    </row>
    <row r="334" customFormat="false" ht="15" hidden="false" customHeight="false" outlineLevel="0" collapsed="false">
      <c r="B334" s="127" t="s">
        <v>168</v>
      </c>
    </row>
    <row r="335" customFormat="false" ht="15" hidden="false" customHeight="false" outlineLevel="0" collapsed="false">
      <c r="B335" s="127" t="s">
        <v>169</v>
      </c>
    </row>
    <row r="336" customFormat="false" ht="15" hidden="false" customHeight="false" outlineLevel="0" collapsed="false">
      <c r="B336" s="127" t="s">
        <v>170</v>
      </c>
    </row>
    <row r="337" customFormat="false" ht="15" hidden="false" customHeight="false" outlineLevel="0" collapsed="false">
      <c r="B337" s="127" t="s">
        <v>171</v>
      </c>
    </row>
    <row r="340" customFormat="false" ht="15" hidden="false" customHeight="false" outlineLevel="0" collapsed="false">
      <c r="B340" s="0" t="s">
        <v>186</v>
      </c>
    </row>
    <row r="342" customFormat="false" ht="15" hidden="false" customHeight="false" outlineLevel="0" collapsed="false">
      <c r="B342" s="0" t="s">
        <v>160</v>
      </c>
    </row>
    <row r="343" customFormat="false" ht="15" hidden="false" customHeight="false" outlineLevel="0" collapsed="false">
      <c r="B343" s="121" t="n">
        <v>0.740005582881018</v>
      </c>
      <c r="C343" s="122" t="n">
        <v>0.831148032240862</v>
      </c>
    </row>
    <row r="345" customFormat="false" ht="15" hidden="false" customHeight="false" outlineLevel="0" collapsed="false">
      <c r="B345" s="123" t="s">
        <v>161</v>
      </c>
      <c r="C345" s="124" t="n">
        <v>0.78557680756094</v>
      </c>
    </row>
    <row r="346" customFormat="false" ht="15" hidden="false" customHeight="false" outlineLevel="0" collapsed="false">
      <c r="B346" s="115" t="s">
        <v>173</v>
      </c>
      <c r="C346" s="125" t="n">
        <v>34.546605102718</v>
      </c>
    </row>
    <row r="347" customFormat="false" ht="15" hidden="false" customHeight="false" outlineLevel="0" collapsed="false">
      <c r="B347" s="115" t="s">
        <v>174</v>
      </c>
      <c r="C347" s="125" t="n">
        <v>2.00404478328794</v>
      </c>
    </row>
    <row r="348" customFormat="false" ht="15" hidden="false" customHeight="false" outlineLevel="0" collapsed="false">
      <c r="B348" s="115" t="s">
        <v>175</v>
      </c>
      <c r="C348" s="128" t="n">
        <v>55</v>
      </c>
    </row>
    <row r="349" customFormat="false" ht="15" hidden="false" customHeight="false" outlineLevel="0" collapsed="false">
      <c r="B349" s="115" t="s">
        <v>164</v>
      </c>
      <c r="C349" s="125" t="s">
        <v>165</v>
      </c>
    </row>
    <row r="350" customFormat="false" ht="15" hidden="false" customHeight="false" outlineLevel="0" collapsed="false">
      <c r="B350" s="118" t="s">
        <v>166</v>
      </c>
      <c r="C350" s="126" t="n">
        <v>0.05</v>
      </c>
    </row>
    <row r="352" customFormat="false" ht="15" hidden="false" customHeight="false" outlineLevel="0" collapsed="false">
      <c r="B352" s="127" t="s">
        <v>167</v>
      </c>
    </row>
    <row r="353" customFormat="false" ht="15" hidden="false" customHeight="false" outlineLevel="0" collapsed="false">
      <c r="B353" s="127" t="s">
        <v>168</v>
      </c>
    </row>
    <row r="354" customFormat="false" ht="15" hidden="false" customHeight="false" outlineLevel="0" collapsed="false">
      <c r="B354" s="127" t="s">
        <v>169</v>
      </c>
    </row>
    <row r="355" customFormat="false" ht="15" hidden="false" customHeight="false" outlineLevel="0" collapsed="false">
      <c r="B355" s="127" t="s">
        <v>170</v>
      </c>
    </row>
    <row r="356" customFormat="false" ht="15" hidden="false" customHeight="false" outlineLevel="0" collapsed="false">
      <c r="B356" s="127" t="s">
        <v>171</v>
      </c>
    </row>
    <row r="359" customFormat="false" ht="15" hidden="false" customHeight="false" outlineLevel="0" collapsed="false">
      <c r="B359" s="0" t="s">
        <v>176</v>
      </c>
    </row>
    <row r="380" customFormat="false" ht="15" hidden="false" customHeight="false" outlineLevel="0" collapsed="false">
      <c r="B380" s="0" t="s">
        <v>187</v>
      </c>
    </row>
    <row r="382" customFormat="false" ht="15" hidden="false" customHeight="false" outlineLevel="0" collapsed="false">
      <c r="B382" s="0" t="s">
        <v>160</v>
      </c>
    </row>
    <row r="383" customFormat="false" ht="15" hidden="false" customHeight="false" outlineLevel="0" collapsed="false">
      <c r="B383" s="121" t="n">
        <v>0.241139851267245</v>
      </c>
      <c r="C383" s="122" t="n">
        <v>0.394995268186146</v>
      </c>
    </row>
    <row r="385" customFormat="false" ht="15" hidden="false" customHeight="false" outlineLevel="0" collapsed="false">
      <c r="B385" s="123" t="s">
        <v>161</v>
      </c>
      <c r="C385" s="124" t="n">
        <v>0.318067559726696</v>
      </c>
    </row>
    <row r="386" customFormat="false" ht="15" hidden="false" customHeight="false" outlineLevel="0" collapsed="false">
      <c r="B386" s="115" t="s">
        <v>162</v>
      </c>
      <c r="C386" s="125" t="n">
        <v>8.10372457725642</v>
      </c>
    </row>
    <row r="387" customFormat="false" ht="15" hidden="false" customHeight="false" outlineLevel="0" collapsed="false">
      <c r="B387" s="115" t="s">
        <v>163</v>
      </c>
      <c r="C387" s="125" t="n">
        <v>1.95996398454005</v>
      </c>
    </row>
    <row r="388" customFormat="false" ht="15" hidden="false" customHeight="false" outlineLevel="0" collapsed="false">
      <c r="B388" s="115" t="s">
        <v>164</v>
      </c>
      <c r="C388" s="125" t="s">
        <v>165</v>
      </c>
    </row>
    <row r="389" customFormat="false" ht="15" hidden="false" customHeight="false" outlineLevel="0" collapsed="false">
      <c r="B389" s="118" t="s">
        <v>166</v>
      </c>
      <c r="C389" s="126" t="n">
        <v>0.05</v>
      </c>
    </row>
    <row r="391" customFormat="false" ht="15" hidden="false" customHeight="false" outlineLevel="0" collapsed="false">
      <c r="B391" s="127" t="s">
        <v>167</v>
      </c>
    </row>
    <row r="392" customFormat="false" ht="15" hidden="false" customHeight="false" outlineLevel="0" collapsed="false">
      <c r="B392" s="127" t="s">
        <v>168</v>
      </c>
    </row>
    <row r="393" customFormat="false" ht="15" hidden="false" customHeight="false" outlineLevel="0" collapsed="false">
      <c r="B393" s="127" t="s">
        <v>169</v>
      </c>
    </row>
    <row r="394" customFormat="false" ht="15" hidden="false" customHeight="false" outlineLevel="0" collapsed="false">
      <c r="B394" s="127" t="s">
        <v>170</v>
      </c>
    </row>
    <row r="395" customFormat="false" ht="15" hidden="false" customHeight="false" outlineLevel="0" collapsed="false">
      <c r="B395" s="127" t="s">
        <v>171</v>
      </c>
    </row>
    <row r="398" customFormat="false" ht="15" hidden="false" customHeight="false" outlineLevel="0" collapsed="false">
      <c r="B398" s="0" t="s">
        <v>188</v>
      </c>
    </row>
    <row r="400" customFormat="false" ht="15" hidden="false" customHeight="false" outlineLevel="0" collapsed="false">
      <c r="B400" s="0" t="s">
        <v>160</v>
      </c>
    </row>
    <row r="401" customFormat="false" ht="15" hidden="false" customHeight="false" outlineLevel="0" collapsed="false">
      <c r="B401" s="121" t="n">
        <v>0.225824663597925</v>
      </c>
      <c r="C401" s="122" t="n">
        <v>0.410310455855467</v>
      </c>
    </row>
    <row r="403" customFormat="false" ht="15" hidden="false" customHeight="false" outlineLevel="0" collapsed="false">
      <c r="B403" s="123" t="s">
        <v>161</v>
      </c>
      <c r="C403" s="124" t="n">
        <v>0.318067559726696</v>
      </c>
    </row>
    <row r="404" customFormat="false" ht="15" hidden="false" customHeight="false" outlineLevel="0" collapsed="false">
      <c r="B404" s="115" t="s">
        <v>173</v>
      </c>
      <c r="C404" s="125" t="n">
        <v>6.91025174354425</v>
      </c>
    </row>
    <row r="405" customFormat="false" ht="15" hidden="false" customHeight="false" outlineLevel="0" collapsed="false">
      <c r="B405" s="115" t="s">
        <v>174</v>
      </c>
      <c r="C405" s="125" t="n">
        <v>2.00404478328794</v>
      </c>
    </row>
    <row r="406" customFormat="false" ht="15" hidden="false" customHeight="false" outlineLevel="0" collapsed="false">
      <c r="B406" s="115" t="s">
        <v>175</v>
      </c>
      <c r="C406" s="128" t="n">
        <v>55</v>
      </c>
    </row>
    <row r="407" customFormat="false" ht="15" hidden="false" customHeight="false" outlineLevel="0" collapsed="false">
      <c r="B407" s="115" t="s">
        <v>164</v>
      </c>
      <c r="C407" s="125" t="s">
        <v>165</v>
      </c>
    </row>
    <row r="408" customFormat="false" ht="15" hidden="false" customHeight="false" outlineLevel="0" collapsed="false">
      <c r="B408" s="118" t="s">
        <v>166</v>
      </c>
      <c r="C408" s="126" t="n">
        <v>0.05</v>
      </c>
    </row>
    <row r="410" customFormat="false" ht="15" hidden="false" customHeight="false" outlineLevel="0" collapsed="false">
      <c r="B410" s="127" t="s">
        <v>167</v>
      </c>
    </row>
    <row r="411" customFormat="false" ht="15" hidden="false" customHeight="false" outlineLevel="0" collapsed="false">
      <c r="B411" s="127" t="s">
        <v>168</v>
      </c>
    </row>
    <row r="412" customFormat="false" ht="15" hidden="false" customHeight="false" outlineLevel="0" collapsed="false">
      <c r="B412" s="127" t="s">
        <v>169</v>
      </c>
    </row>
    <row r="413" customFormat="false" ht="15" hidden="false" customHeight="false" outlineLevel="0" collapsed="false">
      <c r="B413" s="127" t="s">
        <v>170</v>
      </c>
    </row>
    <row r="414" customFormat="false" ht="15" hidden="false" customHeight="false" outlineLevel="0" collapsed="false">
      <c r="B414" s="127" t="s">
        <v>171</v>
      </c>
    </row>
    <row r="417" customFormat="false" ht="15" hidden="false" customHeight="false" outlineLevel="0" collapsed="false">
      <c r="B417" s="0" t="s">
        <v>176</v>
      </c>
    </row>
    <row r="438" customFormat="false" ht="15" hidden="false" customHeight="false" outlineLevel="0" collapsed="false">
      <c r="B438" s="0" t="s">
        <v>189</v>
      </c>
    </row>
    <row r="440" customFormat="false" ht="15" hidden="false" customHeight="false" outlineLevel="0" collapsed="false">
      <c r="B440" s="0" t="s">
        <v>160</v>
      </c>
    </row>
    <row r="441" customFormat="false" ht="15" hidden="false" customHeight="false" outlineLevel="0" collapsed="false">
      <c r="B441" s="121" t="n">
        <v>21.3309543294427</v>
      </c>
      <c r="C441" s="122" t="n">
        <v>29.7824572611246</v>
      </c>
    </row>
    <row r="443" customFormat="false" ht="15" hidden="false" customHeight="false" outlineLevel="0" collapsed="false">
      <c r="B443" s="123" t="s">
        <v>161</v>
      </c>
      <c r="C443" s="124" t="n">
        <v>25.5567057952837</v>
      </c>
    </row>
    <row r="444" customFormat="false" ht="15" hidden="false" customHeight="false" outlineLevel="0" collapsed="false">
      <c r="B444" s="115" t="s">
        <v>162</v>
      </c>
      <c r="C444" s="125" t="n">
        <v>11.8535657686328</v>
      </c>
    </row>
    <row r="445" customFormat="false" ht="15" hidden="false" customHeight="false" outlineLevel="0" collapsed="false">
      <c r="B445" s="115" t="s">
        <v>163</v>
      </c>
      <c r="C445" s="125" t="n">
        <v>1.95996398454005</v>
      </c>
    </row>
    <row r="446" customFormat="false" ht="15" hidden="false" customHeight="false" outlineLevel="0" collapsed="false">
      <c r="B446" s="115" t="s">
        <v>164</v>
      </c>
      <c r="C446" s="125" t="s">
        <v>165</v>
      </c>
    </row>
    <row r="447" customFormat="false" ht="15" hidden="false" customHeight="false" outlineLevel="0" collapsed="false">
      <c r="B447" s="118" t="s">
        <v>166</v>
      </c>
      <c r="C447" s="126" t="n">
        <v>0.05</v>
      </c>
    </row>
    <row r="449" customFormat="false" ht="15" hidden="false" customHeight="false" outlineLevel="0" collapsed="false">
      <c r="B449" s="127" t="s">
        <v>167</v>
      </c>
    </row>
    <row r="450" customFormat="false" ht="15" hidden="false" customHeight="false" outlineLevel="0" collapsed="false">
      <c r="B450" s="127" t="s">
        <v>168</v>
      </c>
    </row>
    <row r="451" customFormat="false" ht="15" hidden="false" customHeight="false" outlineLevel="0" collapsed="false">
      <c r="B451" s="127" t="s">
        <v>169</v>
      </c>
    </row>
    <row r="452" customFormat="false" ht="15" hidden="false" customHeight="false" outlineLevel="0" collapsed="false">
      <c r="B452" s="127" t="s">
        <v>170</v>
      </c>
    </row>
    <row r="453" customFormat="false" ht="15" hidden="false" customHeight="false" outlineLevel="0" collapsed="false">
      <c r="B453" s="127" t="s">
        <v>171</v>
      </c>
    </row>
    <row r="456" customFormat="false" ht="15" hidden="false" customHeight="false" outlineLevel="0" collapsed="false">
      <c r="B456" s="0" t="s">
        <v>190</v>
      </c>
    </row>
    <row r="458" customFormat="false" ht="15" hidden="false" customHeight="false" outlineLevel="0" collapsed="false">
      <c r="B458" s="0" t="s">
        <v>160</v>
      </c>
    </row>
    <row r="459" customFormat="false" ht="15" hidden="false" customHeight="false" outlineLevel="0" collapsed="false">
      <c r="B459" s="121" t="n">
        <v>22.1839828819543</v>
      </c>
      <c r="C459" s="122" t="n">
        <v>28.9294287086131</v>
      </c>
    </row>
    <row r="461" customFormat="false" ht="15" hidden="false" customHeight="false" outlineLevel="0" collapsed="false">
      <c r="B461" s="123" t="s">
        <v>161</v>
      </c>
      <c r="C461" s="124" t="n">
        <v>25.5567057952837</v>
      </c>
    </row>
    <row r="462" customFormat="false" ht="15" hidden="false" customHeight="false" outlineLevel="0" collapsed="false">
      <c r="B462" s="115" t="s">
        <v>173</v>
      </c>
      <c r="C462" s="125" t="n">
        <v>15.2439028544507</v>
      </c>
    </row>
    <row r="463" customFormat="false" ht="15" hidden="false" customHeight="false" outlineLevel="0" collapsed="false">
      <c r="B463" s="115" t="s">
        <v>174</v>
      </c>
      <c r="C463" s="125" t="n">
        <v>2.01174051372697</v>
      </c>
    </row>
    <row r="464" customFormat="false" ht="15" hidden="false" customHeight="false" outlineLevel="0" collapsed="false">
      <c r="B464" s="115" t="s">
        <v>175</v>
      </c>
      <c r="C464" s="128" t="n">
        <v>47</v>
      </c>
    </row>
    <row r="465" customFormat="false" ht="15" hidden="false" customHeight="false" outlineLevel="0" collapsed="false">
      <c r="B465" s="115" t="s">
        <v>164</v>
      </c>
      <c r="C465" s="125" t="s">
        <v>165</v>
      </c>
    </row>
    <row r="466" customFormat="false" ht="15" hidden="false" customHeight="false" outlineLevel="0" collapsed="false">
      <c r="B466" s="118" t="s">
        <v>166</v>
      </c>
      <c r="C466" s="126" t="n">
        <v>0.05</v>
      </c>
    </row>
    <row r="468" customFormat="false" ht="15" hidden="false" customHeight="false" outlineLevel="0" collapsed="false">
      <c r="B468" s="127" t="s">
        <v>167</v>
      </c>
    </row>
    <row r="469" customFormat="false" ht="15" hidden="false" customHeight="false" outlineLevel="0" collapsed="false">
      <c r="B469" s="127" t="s">
        <v>168</v>
      </c>
    </row>
    <row r="470" customFormat="false" ht="15" hidden="false" customHeight="false" outlineLevel="0" collapsed="false">
      <c r="B470" s="127" t="s">
        <v>169</v>
      </c>
    </row>
    <row r="471" customFormat="false" ht="15" hidden="false" customHeight="false" outlineLevel="0" collapsed="false">
      <c r="B471" s="127" t="s">
        <v>170</v>
      </c>
    </row>
    <row r="472" customFormat="false" ht="15" hidden="false" customHeight="false" outlineLevel="0" collapsed="false">
      <c r="B472" s="127" t="s">
        <v>171</v>
      </c>
    </row>
    <row r="475" customFormat="false" ht="15" hidden="false" customHeight="false" outlineLevel="0" collapsed="false">
      <c r="B475" s="0" t="s">
        <v>176</v>
      </c>
    </row>
    <row r="496" customFormat="false" ht="15" hidden="false" customHeight="false" outlineLevel="0" collapsed="false">
      <c r="B496" s="0" t="s">
        <v>191</v>
      </c>
    </row>
    <row r="498" customFormat="false" ht="15" hidden="false" customHeight="false" outlineLevel="0" collapsed="false">
      <c r="B498" s="0" t="s">
        <v>160</v>
      </c>
    </row>
    <row r="499" customFormat="false" ht="15" hidden="false" customHeight="false" outlineLevel="0" collapsed="false">
      <c r="B499" s="121" t="n">
        <v>3.76355736533882</v>
      </c>
      <c r="C499" s="122" t="n">
        <v>5.02838591046119</v>
      </c>
    </row>
    <row r="501" customFormat="false" ht="15" hidden="false" customHeight="false" outlineLevel="0" collapsed="false">
      <c r="B501" s="123" t="s">
        <v>161</v>
      </c>
      <c r="C501" s="124" t="n">
        <v>4.39597163790001</v>
      </c>
    </row>
    <row r="502" customFormat="false" ht="15" hidden="false" customHeight="false" outlineLevel="0" collapsed="false">
      <c r="B502" s="115" t="s">
        <v>162</v>
      </c>
      <c r="C502" s="125" t="n">
        <v>13.6238956980686</v>
      </c>
    </row>
    <row r="503" customFormat="false" ht="15" hidden="false" customHeight="false" outlineLevel="0" collapsed="false">
      <c r="B503" s="115" t="s">
        <v>163</v>
      </c>
      <c r="C503" s="125" t="n">
        <v>1.95996398454005</v>
      </c>
    </row>
    <row r="504" customFormat="false" ht="15" hidden="false" customHeight="false" outlineLevel="0" collapsed="false">
      <c r="B504" s="115" t="s">
        <v>164</v>
      </c>
      <c r="C504" s="125" t="s">
        <v>165</v>
      </c>
    </row>
    <row r="505" customFormat="false" ht="15" hidden="false" customHeight="false" outlineLevel="0" collapsed="false">
      <c r="B505" s="118" t="s">
        <v>166</v>
      </c>
      <c r="C505" s="126" t="n">
        <v>0.05</v>
      </c>
    </row>
    <row r="507" customFormat="false" ht="15" hidden="false" customHeight="false" outlineLevel="0" collapsed="false">
      <c r="B507" s="127" t="s">
        <v>167</v>
      </c>
    </row>
    <row r="508" customFormat="false" ht="15" hidden="false" customHeight="false" outlineLevel="0" collapsed="false">
      <c r="B508" s="127" t="s">
        <v>168</v>
      </c>
    </row>
    <row r="509" customFormat="false" ht="15" hidden="false" customHeight="false" outlineLevel="0" collapsed="false">
      <c r="B509" s="127" t="s">
        <v>169</v>
      </c>
    </row>
    <row r="510" customFormat="false" ht="15" hidden="false" customHeight="false" outlineLevel="0" collapsed="false">
      <c r="B510" s="127" t="s">
        <v>170</v>
      </c>
    </row>
    <row r="511" customFormat="false" ht="15" hidden="false" customHeight="false" outlineLevel="0" collapsed="false">
      <c r="B511" s="127" t="s">
        <v>171</v>
      </c>
    </row>
    <row r="514" customFormat="false" ht="15" hidden="false" customHeight="false" outlineLevel="0" collapsed="false">
      <c r="B514" s="0" t="s">
        <v>192</v>
      </c>
    </row>
    <row r="516" customFormat="false" ht="15" hidden="false" customHeight="false" outlineLevel="0" collapsed="false">
      <c r="B516" s="0" t="s">
        <v>160</v>
      </c>
    </row>
    <row r="517" customFormat="false" ht="15" hidden="false" customHeight="false" outlineLevel="0" collapsed="false">
      <c r="B517" s="121" t="n">
        <v>3.84540813968881</v>
      </c>
      <c r="C517" s="122" t="n">
        <v>4.9465351361112</v>
      </c>
    </row>
    <row r="519" customFormat="false" ht="15" hidden="false" customHeight="false" outlineLevel="0" collapsed="false">
      <c r="B519" s="123" t="s">
        <v>161</v>
      </c>
      <c r="C519" s="124" t="n">
        <v>4.39597163790001</v>
      </c>
    </row>
    <row r="520" customFormat="false" ht="15" hidden="false" customHeight="false" outlineLevel="0" collapsed="false">
      <c r="B520" s="115" t="s">
        <v>173</v>
      </c>
      <c r="C520" s="125" t="n">
        <v>16.0012860588077</v>
      </c>
    </row>
    <row r="521" customFormat="false" ht="15" hidden="false" customHeight="false" outlineLevel="0" collapsed="false">
      <c r="B521" s="115" t="s">
        <v>174</v>
      </c>
      <c r="C521" s="125" t="n">
        <v>2.00404478328794</v>
      </c>
    </row>
    <row r="522" customFormat="false" ht="15" hidden="false" customHeight="false" outlineLevel="0" collapsed="false">
      <c r="B522" s="115" t="s">
        <v>175</v>
      </c>
      <c r="C522" s="128" t="n">
        <v>55</v>
      </c>
    </row>
    <row r="523" customFormat="false" ht="15" hidden="false" customHeight="false" outlineLevel="0" collapsed="false">
      <c r="B523" s="115" t="s">
        <v>164</v>
      </c>
      <c r="C523" s="125" t="s">
        <v>165</v>
      </c>
    </row>
    <row r="524" customFormat="false" ht="15" hidden="false" customHeight="false" outlineLevel="0" collapsed="false">
      <c r="B524" s="118" t="s">
        <v>166</v>
      </c>
      <c r="C524" s="126" t="n">
        <v>0.05</v>
      </c>
    </row>
    <row r="526" customFormat="false" ht="15" hidden="false" customHeight="false" outlineLevel="0" collapsed="false">
      <c r="B526" s="127" t="s">
        <v>167</v>
      </c>
    </row>
    <row r="527" customFormat="false" ht="15" hidden="false" customHeight="false" outlineLevel="0" collapsed="false">
      <c r="B527" s="127" t="s">
        <v>168</v>
      </c>
    </row>
    <row r="528" customFormat="false" ht="15" hidden="false" customHeight="false" outlineLevel="0" collapsed="false">
      <c r="B528" s="127" t="s">
        <v>169</v>
      </c>
    </row>
    <row r="529" customFormat="false" ht="15" hidden="false" customHeight="false" outlineLevel="0" collapsed="false">
      <c r="B529" s="127" t="s">
        <v>170</v>
      </c>
    </row>
    <row r="530" customFormat="false" ht="15" hidden="false" customHeight="false" outlineLevel="0" collapsed="false">
      <c r="B530" s="127" t="s">
        <v>171</v>
      </c>
    </row>
    <row r="533" customFormat="false" ht="15" hidden="false" customHeight="false" outlineLevel="0" collapsed="false">
      <c r="B533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AA59 A1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B1" s="0" t="s">
        <v>193</v>
      </c>
    </row>
    <row r="2" customFormat="false" ht="15" hidden="false" customHeight="false" outlineLevel="0" collapsed="false">
      <c r="B2" s="0" t="s">
        <v>194</v>
      </c>
    </row>
    <row r="3" customFormat="false" ht="15" hidden="false" customHeight="false" outlineLevel="0" collapsed="false">
      <c r="B3" s="0" t="s">
        <v>195</v>
      </c>
    </row>
    <row r="4" customFormat="false" ht="15" hidden="false" customHeight="false" outlineLevel="0" collapsed="false">
      <c r="B4" s="0" t="s">
        <v>129</v>
      </c>
    </row>
    <row r="5" customFormat="false" ht="15" hidden="false" customHeight="false" outlineLevel="0" collapsed="false">
      <c r="B5" s="0" t="s">
        <v>130</v>
      </c>
    </row>
    <row r="6" customFormat="false" ht="15" hidden="false" customHeight="false" outlineLevel="0" collapsed="false">
      <c r="B6" s="0" t="s">
        <v>131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132</v>
      </c>
    </row>
    <row r="11" customFormat="false" ht="15" hidden="false" customHeight="false" outlineLevel="0" collapsed="false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customFormat="false" ht="15" hidden="false" customHeight="false" outlineLevel="0" collapsed="false">
      <c r="B12" s="112" t="s">
        <v>196</v>
      </c>
      <c r="C12" s="113" t="n">
        <v>24</v>
      </c>
      <c r="D12" s="113" t="n">
        <v>0</v>
      </c>
      <c r="E12" s="113" t="n">
        <v>24</v>
      </c>
      <c r="F12" s="114" t="n">
        <v>0.50242913991019</v>
      </c>
      <c r="G12" s="114" t="n">
        <v>0.992329294553105</v>
      </c>
      <c r="H12" s="114" t="n">
        <v>0.849572662286164</v>
      </c>
      <c r="I12" s="114" t="n">
        <v>0.147558455732607</v>
      </c>
    </row>
    <row r="13" customFormat="false" ht="15" hidden="false" customHeight="false" outlineLevel="0" collapsed="false">
      <c r="B13" s="115" t="s">
        <v>197</v>
      </c>
      <c r="C13" s="116" t="n">
        <v>33</v>
      </c>
      <c r="D13" s="116" t="n">
        <v>0</v>
      </c>
      <c r="E13" s="116" t="n">
        <v>33</v>
      </c>
      <c r="F13" s="117" t="n">
        <v>0.307733110994218</v>
      </c>
      <c r="G13" s="117" t="n">
        <v>0.839104948168606</v>
      </c>
      <c r="H13" s="117" t="n">
        <v>0.502164662720099</v>
      </c>
      <c r="I13" s="117" t="n">
        <v>0.167669638596366</v>
      </c>
    </row>
    <row r="14" customFormat="false" ht="15" hidden="false" customHeight="false" outlineLevel="0" collapsed="false">
      <c r="B14" s="115" t="s">
        <v>147</v>
      </c>
      <c r="C14" s="116" t="n">
        <v>24</v>
      </c>
      <c r="D14" s="116" t="n">
        <v>1</v>
      </c>
      <c r="E14" s="116" t="n">
        <v>23</v>
      </c>
      <c r="F14" s="117" t="n">
        <v>0.0585342152237877</v>
      </c>
      <c r="G14" s="117" t="n">
        <v>0.256419776115961</v>
      </c>
      <c r="H14" s="117" t="n">
        <v>0.145222849416606</v>
      </c>
      <c r="I14" s="117" t="n">
        <v>0.0429431939194945</v>
      </c>
    </row>
    <row r="15" customFormat="false" ht="15" hidden="false" customHeight="false" outlineLevel="0" collapsed="false">
      <c r="B15" s="115" t="s">
        <v>148</v>
      </c>
      <c r="C15" s="116" t="n">
        <v>33</v>
      </c>
      <c r="D15" s="116" t="n">
        <v>0</v>
      </c>
      <c r="E15" s="116" t="n">
        <v>33</v>
      </c>
      <c r="F15" s="117" t="n">
        <v>0.306559219038954</v>
      </c>
      <c r="G15" s="117" t="n">
        <v>0.983010863907263</v>
      </c>
      <c r="H15" s="117" t="n">
        <v>0.76577245202551</v>
      </c>
      <c r="I15" s="117" t="n">
        <v>0.190902881670748</v>
      </c>
    </row>
    <row r="16" customFormat="false" ht="15" hidden="false" customHeight="false" outlineLevel="0" collapsed="false">
      <c r="B16" s="115" t="s">
        <v>198</v>
      </c>
      <c r="C16" s="116" t="n">
        <v>24</v>
      </c>
      <c r="D16" s="116" t="n">
        <v>0</v>
      </c>
      <c r="E16" s="116" t="n">
        <v>24</v>
      </c>
      <c r="F16" s="117" t="n">
        <v>0.197982338261842</v>
      </c>
      <c r="G16" s="117" t="n">
        <v>0.525575850923133</v>
      </c>
      <c r="H16" s="117" t="n">
        <v>0.377247682853777</v>
      </c>
      <c r="I16" s="117" t="n">
        <v>0.106834015324888</v>
      </c>
    </row>
    <row r="17" customFormat="false" ht="15" hidden="false" customHeight="false" outlineLevel="0" collapsed="false">
      <c r="B17" s="115" t="s">
        <v>199</v>
      </c>
      <c r="C17" s="116" t="n">
        <v>33</v>
      </c>
      <c r="D17" s="116" t="n">
        <v>1</v>
      </c>
      <c r="E17" s="116" t="n">
        <v>32</v>
      </c>
      <c r="F17" s="117" t="n">
        <v>0.313098295794344</v>
      </c>
      <c r="G17" s="117" t="n">
        <v>0.904569194187465</v>
      </c>
      <c r="H17" s="117" t="n">
        <v>0.702033399599705</v>
      </c>
      <c r="I17" s="117" t="n">
        <v>0.114289209598095</v>
      </c>
    </row>
    <row r="18" customFormat="false" ht="15" hidden="false" customHeight="false" outlineLevel="0" collapsed="false">
      <c r="B18" s="115" t="s">
        <v>200</v>
      </c>
      <c r="C18" s="116" t="n">
        <v>24</v>
      </c>
      <c r="D18" s="116" t="n">
        <v>1</v>
      </c>
      <c r="E18" s="116" t="n">
        <v>23</v>
      </c>
      <c r="F18" s="117" t="n">
        <v>0.138809527253761</v>
      </c>
      <c r="G18" s="117" t="n">
        <v>0.357834302560888</v>
      </c>
      <c r="H18" s="117" t="n">
        <v>0.250624502044161</v>
      </c>
      <c r="I18" s="117" t="n">
        <v>0.069817351207288</v>
      </c>
    </row>
    <row r="19" customFormat="false" ht="15" hidden="false" customHeight="false" outlineLevel="0" collapsed="false">
      <c r="B19" s="115" t="s">
        <v>201</v>
      </c>
      <c r="C19" s="116" t="n">
        <v>33</v>
      </c>
      <c r="D19" s="116" t="n">
        <v>0</v>
      </c>
      <c r="E19" s="116" t="n">
        <v>33</v>
      </c>
      <c r="F19" s="117" t="n">
        <v>0.226415754471391</v>
      </c>
      <c r="G19" s="117" t="n">
        <v>0.682589092783917</v>
      </c>
      <c r="H19" s="117" t="n">
        <v>0.443904260113684</v>
      </c>
      <c r="I19" s="117" t="n">
        <v>0.11395765486354</v>
      </c>
    </row>
    <row r="20" customFormat="false" ht="15" hidden="false" customHeight="false" outlineLevel="0" collapsed="false">
      <c r="B20" s="115" t="s">
        <v>202</v>
      </c>
      <c r="C20" s="116" t="n">
        <v>24</v>
      </c>
      <c r="D20" s="116" t="n">
        <v>1</v>
      </c>
      <c r="E20" s="116" t="n">
        <v>23</v>
      </c>
      <c r="F20" s="117" t="n">
        <v>0.811647880321595</v>
      </c>
      <c r="G20" s="117" t="n">
        <v>0.964328390155814</v>
      </c>
      <c r="H20" s="117" t="n">
        <v>0.902664993127084</v>
      </c>
      <c r="I20" s="117" t="n">
        <v>0.0439502366474403</v>
      </c>
    </row>
    <row r="21" customFormat="false" ht="15" hidden="false" customHeight="false" outlineLevel="0" collapsed="false">
      <c r="B21" s="115" t="s">
        <v>203</v>
      </c>
      <c r="C21" s="116" t="n">
        <v>33</v>
      </c>
      <c r="D21" s="116" t="n">
        <v>0</v>
      </c>
      <c r="E21" s="116" t="n">
        <v>33</v>
      </c>
      <c r="F21" s="117" t="n">
        <v>0.0124847864782517</v>
      </c>
      <c r="G21" s="117" t="n">
        <v>0.398673461425525</v>
      </c>
      <c r="H21" s="117" t="n">
        <v>0.113363193653591</v>
      </c>
      <c r="I21" s="117" t="n">
        <v>0.101356048431299</v>
      </c>
    </row>
    <row r="22" customFormat="false" ht="15" hidden="false" customHeight="false" outlineLevel="0" collapsed="false">
      <c r="B22" s="115" t="s">
        <v>153</v>
      </c>
      <c r="C22" s="116" t="n">
        <v>24</v>
      </c>
      <c r="D22" s="116" t="n">
        <v>6</v>
      </c>
      <c r="E22" s="116" t="n">
        <v>18</v>
      </c>
      <c r="F22" s="117" t="n">
        <v>0.931832037747976</v>
      </c>
      <c r="G22" s="117" t="n">
        <v>0.981766345126688</v>
      </c>
      <c r="H22" s="117" t="n">
        <v>0.965634691315728</v>
      </c>
      <c r="I22" s="117" t="n">
        <v>0.0136228351162238</v>
      </c>
    </row>
    <row r="23" customFormat="false" ht="15" hidden="false" customHeight="false" outlineLevel="0" collapsed="false">
      <c r="B23" s="115" t="s">
        <v>154</v>
      </c>
      <c r="C23" s="116" t="n">
        <v>33</v>
      </c>
      <c r="D23" s="116" t="n">
        <v>9</v>
      </c>
      <c r="E23" s="116" t="n">
        <v>24</v>
      </c>
      <c r="F23" s="117" t="n">
        <v>0.219110413616591</v>
      </c>
      <c r="G23" s="117" t="n">
        <v>0.964972943616979</v>
      </c>
      <c r="H23" s="117" t="n">
        <v>0.631828414550445</v>
      </c>
      <c r="I23" s="117" t="n">
        <v>0.22029672618145</v>
      </c>
    </row>
    <row r="24" customFormat="false" ht="15" hidden="false" customHeight="false" outlineLevel="0" collapsed="false">
      <c r="B24" s="115" t="s">
        <v>155</v>
      </c>
      <c r="C24" s="116" t="n">
        <v>24</v>
      </c>
      <c r="D24" s="116" t="n">
        <v>0</v>
      </c>
      <c r="E24" s="116" t="n">
        <v>24</v>
      </c>
      <c r="F24" s="117" t="n">
        <v>0.491406515404193</v>
      </c>
      <c r="G24" s="117" t="n">
        <v>0.889272527736508</v>
      </c>
      <c r="H24" s="117" t="n">
        <v>0.792695624438038</v>
      </c>
      <c r="I24" s="117" t="n">
        <v>0.0791120718905139</v>
      </c>
    </row>
    <row r="25" customFormat="false" ht="15" hidden="false" customHeight="false" outlineLevel="0" collapsed="false">
      <c r="B25" s="115" t="s">
        <v>156</v>
      </c>
      <c r="C25" s="116" t="n">
        <v>33</v>
      </c>
      <c r="D25" s="116" t="n">
        <v>2</v>
      </c>
      <c r="E25" s="116" t="n">
        <v>31</v>
      </c>
      <c r="F25" s="117" t="n">
        <v>0.00361277759742417</v>
      </c>
      <c r="G25" s="117" t="n">
        <v>0.305568796778944</v>
      </c>
      <c r="H25" s="117" t="n">
        <v>0.0628050388724393</v>
      </c>
      <c r="I25" s="117" t="n">
        <v>0.0688047379183879</v>
      </c>
    </row>
    <row r="26" customFormat="false" ht="15" hidden="false" customHeight="false" outlineLevel="0" collapsed="false">
      <c r="B26" s="115" t="s">
        <v>204</v>
      </c>
      <c r="C26" s="116" t="n">
        <v>24</v>
      </c>
      <c r="D26" s="116" t="n">
        <v>0</v>
      </c>
      <c r="E26" s="116" t="n">
        <v>24</v>
      </c>
      <c r="F26" s="117" t="n">
        <v>0.580635834244413</v>
      </c>
      <c r="G26" s="117" t="n">
        <v>0.947351489497517</v>
      </c>
      <c r="H26" s="117" t="n">
        <v>0.844828750823639</v>
      </c>
      <c r="I26" s="117" t="n">
        <v>0.0840022596677583</v>
      </c>
    </row>
    <row r="27" customFormat="false" ht="15" hidden="false" customHeight="false" outlineLevel="0" collapsed="false">
      <c r="B27" s="115" t="s">
        <v>205</v>
      </c>
      <c r="C27" s="116" t="n">
        <v>33</v>
      </c>
      <c r="D27" s="116" t="n">
        <v>1</v>
      </c>
      <c r="E27" s="116" t="n">
        <v>32</v>
      </c>
      <c r="F27" s="117" t="n">
        <v>0.0254982777130885</v>
      </c>
      <c r="G27" s="117" t="n">
        <v>0.945360214624125</v>
      </c>
      <c r="H27" s="117" t="n">
        <v>0.338524922658883</v>
      </c>
      <c r="I27" s="117" t="n">
        <v>0.193547470364947</v>
      </c>
    </row>
    <row r="28" customFormat="false" ht="15" hidden="false" customHeight="false" outlineLevel="0" collapsed="false">
      <c r="B28" s="115" t="s">
        <v>157</v>
      </c>
      <c r="C28" s="116" t="n">
        <v>24</v>
      </c>
      <c r="D28" s="116" t="n">
        <v>0</v>
      </c>
      <c r="E28" s="116" t="n">
        <v>24</v>
      </c>
      <c r="F28" s="117" t="n">
        <v>1.92307090984064</v>
      </c>
      <c r="G28" s="117" t="n">
        <v>8.3355961447074</v>
      </c>
      <c r="H28" s="117" t="n">
        <v>4.51287192534621</v>
      </c>
      <c r="I28" s="117" t="n">
        <v>1.57760378325075</v>
      </c>
    </row>
    <row r="29" customFormat="false" ht="15" hidden="false" customHeight="false" outlineLevel="0" collapsed="false">
      <c r="B29" s="115" t="s">
        <v>158</v>
      </c>
      <c r="C29" s="116" t="n">
        <v>33</v>
      </c>
      <c r="D29" s="116" t="n">
        <v>0</v>
      </c>
      <c r="E29" s="116" t="n">
        <v>33</v>
      </c>
      <c r="F29" s="117" t="n">
        <v>0.00943255275087394</v>
      </c>
      <c r="G29" s="117" t="n">
        <v>0.514605484926164</v>
      </c>
      <c r="H29" s="117" t="n">
        <v>0.122168767667661</v>
      </c>
      <c r="I29" s="117" t="n">
        <v>0.120795839580879</v>
      </c>
    </row>
    <row r="30" customFormat="false" ht="15" hidden="false" customHeight="false" outlineLevel="0" collapsed="false">
      <c r="B30" s="115" t="s">
        <v>206</v>
      </c>
      <c r="C30" s="116" t="n">
        <v>24</v>
      </c>
      <c r="D30" s="116" t="n">
        <v>0</v>
      </c>
      <c r="E30" s="116" t="n">
        <v>24</v>
      </c>
      <c r="F30" s="117" t="n">
        <v>0.0736169678784646</v>
      </c>
      <c r="G30" s="117" t="n">
        <v>0.601722490129149</v>
      </c>
      <c r="H30" s="117" t="n">
        <v>0.344521102848555</v>
      </c>
      <c r="I30" s="117" t="n">
        <v>0.142832354602611</v>
      </c>
    </row>
    <row r="31" customFormat="false" ht="15" hidden="false" customHeight="false" outlineLevel="0" collapsed="false">
      <c r="B31" s="115" t="s">
        <v>207</v>
      </c>
      <c r="C31" s="116" t="n">
        <v>33</v>
      </c>
      <c r="D31" s="116" t="n">
        <v>2</v>
      </c>
      <c r="E31" s="116" t="n">
        <v>31</v>
      </c>
      <c r="F31" s="117" t="n">
        <v>0.391859015583592</v>
      </c>
      <c r="G31" s="117" t="n">
        <v>1</v>
      </c>
      <c r="H31" s="117" t="n">
        <v>0.838415141881365</v>
      </c>
      <c r="I31" s="117" t="n">
        <v>0.168249039260963</v>
      </c>
    </row>
    <row r="32" customFormat="false" ht="15" hidden="false" customHeight="false" outlineLevel="0" collapsed="false">
      <c r="B32" s="115" t="s">
        <v>208</v>
      </c>
      <c r="C32" s="116" t="n">
        <v>24</v>
      </c>
      <c r="D32" s="116" t="n">
        <v>7</v>
      </c>
      <c r="E32" s="116" t="n">
        <v>17</v>
      </c>
      <c r="F32" s="117" t="n">
        <v>0.0954803264969858</v>
      </c>
      <c r="G32" s="117" t="n">
        <v>0.251079566344999</v>
      </c>
      <c r="H32" s="117" t="n">
        <v>0.143764785902653</v>
      </c>
      <c r="I32" s="117" t="n">
        <v>0.0425779133512276</v>
      </c>
    </row>
    <row r="33" customFormat="false" ht="15" hidden="false" customHeight="false" outlineLevel="0" collapsed="false">
      <c r="B33" s="118" t="s">
        <v>209</v>
      </c>
      <c r="C33" s="119" t="n">
        <v>33</v>
      </c>
      <c r="D33" s="119" t="n">
        <v>9</v>
      </c>
      <c r="E33" s="119" t="n">
        <v>24</v>
      </c>
      <c r="F33" s="120" t="n">
        <v>0.0063497826494831</v>
      </c>
      <c r="G33" s="120" t="n">
        <v>0.160444853214013</v>
      </c>
      <c r="H33" s="120" t="n">
        <v>0.0476965206858774</v>
      </c>
      <c r="I33" s="120" t="n">
        <v>0.0431332569125064</v>
      </c>
    </row>
    <row r="36" customFormat="false" ht="15" hidden="false" customHeight="false" outlineLevel="0" collapsed="false">
      <c r="B36" s="0" t="s">
        <v>210</v>
      </c>
    </row>
    <row r="38" customFormat="false" ht="15" hidden="false" customHeight="false" outlineLevel="0" collapsed="false">
      <c r="B38" s="0" t="s">
        <v>160</v>
      </c>
    </row>
    <row r="39" customFormat="false" ht="15" hidden="false" customHeight="false" outlineLevel="0" collapsed="false">
      <c r="B39" s="121" t="n">
        <v>0.265202954882</v>
      </c>
      <c r="C39" s="122" t="n">
        <v>0.429613044250129</v>
      </c>
    </row>
    <row r="41" customFormat="false" ht="15" hidden="false" customHeight="false" outlineLevel="0" collapsed="false">
      <c r="B41" s="123" t="s">
        <v>161</v>
      </c>
      <c r="C41" s="124" t="n">
        <v>0.347407999566064</v>
      </c>
    </row>
    <row r="42" customFormat="false" ht="15" hidden="false" customHeight="false" outlineLevel="0" collapsed="false">
      <c r="B42" s="115" t="s">
        <v>162</v>
      </c>
      <c r="C42" s="125" t="n">
        <v>8.28303384187059</v>
      </c>
    </row>
    <row r="43" customFormat="false" ht="15" hidden="false" customHeight="false" outlineLevel="0" collapsed="false">
      <c r="B43" s="115" t="s">
        <v>163</v>
      </c>
      <c r="C43" s="125" t="n">
        <v>1.95996398454005</v>
      </c>
    </row>
    <row r="44" customFormat="false" ht="15" hidden="false" customHeight="false" outlineLevel="0" collapsed="false">
      <c r="B44" s="115" t="s">
        <v>164</v>
      </c>
      <c r="C44" s="125" t="s">
        <v>165</v>
      </c>
    </row>
    <row r="45" customFormat="false" ht="15" hidden="false" customHeight="false" outlineLevel="0" collapsed="false">
      <c r="B45" s="118" t="s">
        <v>166</v>
      </c>
      <c r="C45" s="126" t="n">
        <v>0.05</v>
      </c>
    </row>
    <row r="47" customFormat="false" ht="15" hidden="false" customHeight="false" outlineLevel="0" collapsed="false">
      <c r="B47" s="127" t="s">
        <v>167</v>
      </c>
    </row>
    <row r="48" customFormat="false" ht="15" hidden="false" customHeight="false" outlineLevel="0" collapsed="false">
      <c r="B48" s="127" t="s">
        <v>168</v>
      </c>
    </row>
    <row r="49" customFormat="false" ht="15" hidden="false" customHeight="false" outlineLevel="0" collapsed="false">
      <c r="B49" s="127" t="s">
        <v>169</v>
      </c>
    </row>
    <row r="50" customFormat="false" ht="15" hidden="false" customHeight="false" outlineLevel="0" collapsed="false">
      <c r="B50" s="127" t="s">
        <v>170</v>
      </c>
    </row>
    <row r="51" customFormat="false" ht="15" hidden="false" customHeight="false" outlineLevel="0" collapsed="false">
      <c r="B51" s="127" t="s">
        <v>171</v>
      </c>
    </row>
    <row r="54" customFormat="false" ht="15" hidden="false" customHeight="false" outlineLevel="0" collapsed="false">
      <c r="B54" s="0" t="s">
        <v>211</v>
      </c>
    </row>
    <row r="56" customFormat="false" ht="15" hidden="false" customHeight="false" outlineLevel="0" collapsed="false">
      <c r="B56" s="0" t="s">
        <v>160</v>
      </c>
    </row>
    <row r="57" customFormat="false" ht="15" hidden="false" customHeight="false" outlineLevel="0" collapsed="false">
      <c r="B57" s="121" t="n">
        <v>0.261619612959341</v>
      </c>
      <c r="C57" s="122" t="n">
        <v>0.433196386172788</v>
      </c>
    </row>
    <row r="59" customFormat="false" ht="15" hidden="false" customHeight="false" outlineLevel="0" collapsed="false">
      <c r="B59" s="123" t="s">
        <v>161</v>
      </c>
      <c r="C59" s="124" t="n">
        <v>0.347407999566064</v>
      </c>
    </row>
    <row r="60" customFormat="false" ht="15" hidden="false" customHeight="false" outlineLevel="0" collapsed="false">
      <c r="B60" s="115" t="s">
        <v>173</v>
      </c>
      <c r="C60" s="125" t="n">
        <v>8.11556455064869</v>
      </c>
    </row>
    <row r="61" customFormat="false" ht="15" hidden="false" customHeight="false" outlineLevel="0" collapsed="false">
      <c r="B61" s="115" t="s">
        <v>174</v>
      </c>
      <c r="C61" s="125" t="n">
        <v>2.00404478328794</v>
      </c>
    </row>
    <row r="62" customFormat="false" ht="15" hidden="false" customHeight="false" outlineLevel="0" collapsed="false">
      <c r="B62" s="115" t="s">
        <v>175</v>
      </c>
      <c r="C62" s="128" t="n">
        <v>55</v>
      </c>
    </row>
    <row r="63" customFormat="false" ht="15" hidden="false" customHeight="false" outlineLevel="0" collapsed="false">
      <c r="B63" s="115" t="s">
        <v>164</v>
      </c>
      <c r="C63" s="125" t="s">
        <v>165</v>
      </c>
    </row>
    <row r="64" customFormat="false" ht="15" hidden="false" customHeight="false" outlineLevel="0" collapsed="false">
      <c r="B64" s="118" t="s">
        <v>166</v>
      </c>
      <c r="C64" s="126" t="n">
        <v>0.05</v>
      </c>
    </row>
    <row r="66" customFormat="false" ht="15" hidden="false" customHeight="false" outlineLevel="0" collapsed="false">
      <c r="B66" s="127" t="s">
        <v>167</v>
      </c>
    </row>
    <row r="67" customFormat="false" ht="15" hidden="false" customHeight="false" outlineLevel="0" collapsed="false">
      <c r="B67" s="127" t="s">
        <v>168</v>
      </c>
    </row>
    <row r="68" customFormat="false" ht="15" hidden="false" customHeight="false" outlineLevel="0" collapsed="false">
      <c r="B68" s="127" t="s">
        <v>169</v>
      </c>
    </row>
    <row r="69" customFormat="false" ht="15" hidden="false" customHeight="false" outlineLevel="0" collapsed="false">
      <c r="B69" s="127" t="s">
        <v>170</v>
      </c>
    </row>
    <row r="70" customFormat="false" ht="15" hidden="false" customHeight="false" outlineLevel="0" collapsed="false">
      <c r="B70" s="127" t="s">
        <v>171</v>
      </c>
    </row>
    <row r="73" customFormat="false" ht="15" hidden="false" customHeight="false" outlineLevel="0" collapsed="false">
      <c r="B73" s="0" t="s">
        <v>176</v>
      </c>
    </row>
    <row r="94" customFormat="false" ht="15" hidden="false" customHeight="false" outlineLevel="0" collapsed="false">
      <c r="B94" s="0" t="s">
        <v>181</v>
      </c>
    </row>
    <row r="96" customFormat="false" ht="15" hidden="false" customHeight="false" outlineLevel="0" collapsed="false">
      <c r="B96" s="0" t="s">
        <v>160</v>
      </c>
    </row>
    <row r="97" customFormat="false" ht="15" hidden="false" customHeight="false" outlineLevel="0" collapsed="false">
      <c r="B97" s="121" t="n">
        <v>-0.688005969691822</v>
      </c>
      <c r="C97" s="122" t="n">
        <v>-0.553093235525987</v>
      </c>
    </row>
    <row r="99" customFormat="false" ht="15" hidden="false" customHeight="false" outlineLevel="0" collapsed="false">
      <c r="B99" s="123" t="s">
        <v>161</v>
      </c>
      <c r="C99" s="124" t="n">
        <v>-0.620549602608904</v>
      </c>
    </row>
    <row r="100" customFormat="false" ht="15" hidden="false" customHeight="false" outlineLevel="0" collapsed="false">
      <c r="B100" s="115" t="s">
        <v>162</v>
      </c>
      <c r="C100" s="125" t="n">
        <v>-18.030245688136</v>
      </c>
    </row>
    <row r="101" customFormat="false" ht="15" hidden="false" customHeight="false" outlineLevel="0" collapsed="false">
      <c r="B101" s="115" t="s">
        <v>163</v>
      </c>
      <c r="C101" s="125" t="n">
        <v>1.95996398454005</v>
      </c>
    </row>
    <row r="102" customFormat="false" ht="15" hidden="false" customHeight="false" outlineLevel="0" collapsed="false">
      <c r="B102" s="115" t="s">
        <v>164</v>
      </c>
      <c r="C102" s="125" t="s">
        <v>165</v>
      </c>
    </row>
    <row r="103" customFormat="false" ht="15" hidden="false" customHeight="false" outlineLevel="0" collapsed="false">
      <c r="B103" s="118" t="s">
        <v>166</v>
      </c>
      <c r="C103" s="126" t="n">
        <v>0.05</v>
      </c>
    </row>
    <row r="105" customFormat="false" ht="15" hidden="false" customHeight="false" outlineLevel="0" collapsed="false">
      <c r="B105" s="127" t="s">
        <v>167</v>
      </c>
    </row>
    <row r="106" customFormat="false" ht="15" hidden="false" customHeight="false" outlineLevel="0" collapsed="false">
      <c r="B106" s="127" t="s">
        <v>168</v>
      </c>
    </row>
    <row r="107" customFormat="false" ht="15" hidden="false" customHeight="false" outlineLevel="0" collapsed="false">
      <c r="B107" s="127" t="s">
        <v>169</v>
      </c>
    </row>
    <row r="108" customFormat="false" ht="15" hidden="false" customHeight="false" outlineLevel="0" collapsed="false">
      <c r="B108" s="127" t="s">
        <v>170</v>
      </c>
    </row>
    <row r="109" customFormat="false" ht="15" hidden="false" customHeight="false" outlineLevel="0" collapsed="false">
      <c r="B109" s="127" t="s">
        <v>171</v>
      </c>
    </row>
    <row r="112" customFormat="false" ht="15" hidden="false" customHeight="false" outlineLevel="0" collapsed="false">
      <c r="B112" s="0" t="s">
        <v>182</v>
      </c>
    </row>
    <row r="114" customFormat="false" ht="15" hidden="false" customHeight="false" outlineLevel="0" collapsed="false">
      <c r="B114" s="0" t="s">
        <v>160</v>
      </c>
    </row>
    <row r="115" customFormat="false" ht="15" hidden="false" customHeight="false" outlineLevel="0" collapsed="false">
      <c r="B115" s="121" t="n">
        <v>-0.701959603035887</v>
      </c>
      <c r="C115" s="122" t="n">
        <v>-0.539139602181921</v>
      </c>
    </row>
    <row r="117" customFormat="false" ht="15" hidden="false" customHeight="false" outlineLevel="0" collapsed="false">
      <c r="B117" s="123" t="s">
        <v>161</v>
      </c>
      <c r="C117" s="124" t="n">
        <v>-0.620549602608904</v>
      </c>
    </row>
    <row r="118" customFormat="false" ht="15" hidden="false" customHeight="false" outlineLevel="0" collapsed="false">
      <c r="B118" s="115" t="s">
        <v>173</v>
      </c>
      <c r="C118" s="125" t="n">
        <v>-15.2822385338145</v>
      </c>
    </row>
    <row r="119" customFormat="false" ht="15" hidden="false" customHeight="false" outlineLevel="0" collapsed="false">
      <c r="B119" s="115" t="s">
        <v>174</v>
      </c>
      <c r="C119" s="125" t="n">
        <v>2.00487928818672</v>
      </c>
    </row>
    <row r="120" customFormat="false" ht="15" hidden="false" customHeight="false" outlineLevel="0" collapsed="false">
      <c r="B120" s="115" t="s">
        <v>175</v>
      </c>
      <c r="C120" s="128" t="n">
        <v>54</v>
      </c>
    </row>
    <row r="121" customFormat="false" ht="15" hidden="false" customHeight="false" outlineLevel="0" collapsed="false">
      <c r="B121" s="115" t="s">
        <v>164</v>
      </c>
      <c r="C121" s="125" t="s">
        <v>165</v>
      </c>
    </row>
    <row r="122" customFormat="false" ht="15" hidden="false" customHeight="false" outlineLevel="0" collapsed="false">
      <c r="B122" s="118" t="s">
        <v>166</v>
      </c>
      <c r="C122" s="126" t="n">
        <v>0.05</v>
      </c>
    </row>
    <row r="124" customFormat="false" ht="15" hidden="false" customHeight="false" outlineLevel="0" collapsed="false">
      <c r="B124" s="127" t="s">
        <v>167</v>
      </c>
    </row>
    <row r="125" customFormat="false" ht="15" hidden="false" customHeight="false" outlineLevel="0" collapsed="false">
      <c r="B125" s="127" t="s">
        <v>168</v>
      </c>
    </row>
    <row r="126" customFormat="false" ht="15" hidden="false" customHeight="false" outlineLevel="0" collapsed="false">
      <c r="B126" s="127" t="s">
        <v>169</v>
      </c>
    </row>
    <row r="127" customFormat="false" ht="15" hidden="false" customHeight="false" outlineLevel="0" collapsed="false">
      <c r="B127" s="127" t="s">
        <v>170</v>
      </c>
    </row>
    <row r="128" customFormat="false" ht="15" hidden="false" customHeight="false" outlineLevel="0" collapsed="false">
      <c r="B128" s="127" t="s">
        <v>171</v>
      </c>
    </row>
    <row r="131" customFormat="false" ht="15" hidden="false" customHeight="false" outlineLevel="0" collapsed="false">
      <c r="B131" s="0" t="s">
        <v>176</v>
      </c>
    </row>
    <row r="152" customFormat="false" ht="15" hidden="false" customHeight="false" outlineLevel="0" collapsed="false">
      <c r="B152" s="0" t="s">
        <v>212</v>
      </c>
    </row>
    <row r="154" customFormat="false" ht="15" hidden="false" customHeight="false" outlineLevel="0" collapsed="false">
      <c r="B154" s="0" t="s">
        <v>160</v>
      </c>
    </row>
    <row r="155" customFormat="false" ht="15" hidden="false" customHeight="false" outlineLevel="0" collapsed="false">
      <c r="B155" s="121" t="n">
        <v>-0.383051428264872</v>
      </c>
      <c r="C155" s="122" t="n">
        <v>-0.266520005226984</v>
      </c>
    </row>
    <row r="157" customFormat="false" ht="15" hidden="false" customHeight="false" outlineLevel="0" collapsed="false">
      <c r="B157" s="123" t="s">
        <v>161</v>
      </c>
      <c r="C157" s="124" t="n">
        <v>-0.324785716745928</v>
      </c>
    </row>
    <row r="158" customFormat="false" ht="15" hidden="false" customHeight="false" outlineLevel="0" collapsed="false">
      <c r="B158" s="115" t="s">
        <v>162</v>
      </c>
      <c r="C158" s="125" t="n">
        <v>-10.9252644637846</v>
      </c>
    </row>
    <row r="159" customFormat="false" ht="15" hidden="false" customHeight="false" outlineLevel="0" collapsed="false">
      <c r="B159" s="115" t="s">
        <v>163</v>
      </c>
      <c r="C159" s="125" t="n">
        <v>1.95996398454005</v>
      </c>
    </row>
    <row r="160" customFormat="false" ht="15" hidden="false" customHeight="false" outlineLevel="0" collapsed="false">
      <c r="B160" s="115" t="s">
        <v>164</v>
      </c>
      <c r="C160" s="125" t="s">
        <v>165</v>
      </c>
    </row>
    <row r="161" customFormat="false" ht="15" hidden="false" customHeight="false" outlineLevel="0" collapsed="false">
      <c r="B161" s="118" t="s">
        <v>166</v>
      </c>
      <c r="C161" s="126" t="n">
        <v>0.05</v>
      </c>
    </row>
    <row r="163" customFormat="false" ht="15" hidden="false" customHeight="false" outlineLevel="0" collapsed="false">
      <c r="B163" s="127" t="s">
        <v>167</v>
      </c>
    </row>
    <row r="164" customFormat="false" ht="15" hidden="false" customHeight="false" outlineLevel="0" collapsed="false">
      <c r="B164" s="127" t="s">
        <v>168</v>
      </c>
    </row>
    <row r="165" customFormat="false" ht="15" hidden="false" customHeight="false" outlineLevel="0" collapsed="false">
      <c r="B165" s="127" t="s">
        <v>169</v>
      </c>
    </row>
    <row r="166" customFormat="false" ht="15" hidden="false" customHeight="false" outlineLevel="0" collapsed="false">
      <c r="B166" s="127" t="s">
        <v>170</v>
      </c>
    </row>
    <row r="167" customFormat="false" ht="15" hidden="false" customHeight="false" outlineLevel="0" collapsed="false">
      <c r="B167" s="127" t="s">
        <v>171</v>
      </c>
    </row>
    <row r="170" customFormat="false" ht="15" hidden="false" customHeight="false" outlineLevel="0" collapsed="false">
      <c r="B170" s="0" t="s">
        <v>213</v>
      </c>
    </row>
    <row r="172" customFormat="false" ht="15" hidden="false" customHeight="false" outlineLevel="0" collapsed="false">
      <c r="B172" s="0" t="s">
        <v>160</v>
      </c>
    </row>
    <row r="173" customFormat="false" ht="15" hidden="false" customHeight="false" outlineLevel="0" collapsed="false">
      <c r="B173" s="121" t="n">
        <v>-0.384973550884074</v>
      </c>
      <c r="C173" s="122" t="n">
        <v>-0.264597882607782</v>
      </c>
    </row>
    <row r="175" customFormat="false" ht="15" hidden="false" customHeight="false" outlineLevel="0" collapsed="false">
      <c r="B175" s="123" t="s">
        <v>161</v>
      </c>
      <c r="C175" s="124" t="n">
        <v>-0.324785716745928</v>
      </c>
    </row>
    <row r="176" customFormat="false" ht="15" hidden="false" customHeight="false" outlineLevel="0" collapsed="false">
      <c r="B176" s="115" t="s">
        <v>173</v>
      </c>
      <c r="C176" s="125" t="n">
        <v>-10.8187338176719</v>
      </c>
    </row>
    <row r="177" customFormat="false" ht="15" hidden="false" customHeight="false" outlineLevel="0" collapsed="false">
      <c r="B177" s="115" t="s">
        <v>174</v>
      </c>
      <c r="C177" s="125" t="n">
        <v>2.00487928818672</v>
      </c>
    </row>
    <row r="178" customFormat="false" ht="15" hidden="false" customHeight="false" outlineLevel="0" collapsed="false">
      <c r="B178" s="115" t="s">
        <v>175</v>
      </c>
      <c r="C178" s="128" t="n">
        <v>54</v>
      </c>
    </row>
    <row r="179" customFormat="false" ht="15" hidden="false" customHeight="false" outlineLevel="0" collapsed="false">
      <c r="B179" s="115" t="s">
        <v>164</v>
      </c>
      <c r="C179" s="125" t="s">
        <v>165</v>
      </c>
    </row>
    <row r="180" customFormat="false" ht="15" hidden="false" customHeight="false" outlineLevel="0" collapsed="false">
      <c r="B180" s="118" t="s">
        <v>166</v>
      </c>
      <c r="C180" s="126" t="n">
        <v>0.05</v>
      </c>
    </row>
    <row r="182" customFormat="false" ht="15" hidden="false" customHeight="false" outlineLevel="0" collapsed="false">
      <c r="B182" s="127" t="s">
        <v>167</v>
      </c>
    </row>
    <row r="183" customFormat="false" ht="15" hidden="false" customHeight="false" outlineLevel="0" collapsed="false">
      <c r="B183" s="127" t="s">
        <v>168</v>
      </c>
    </row>
    <row r="184" customFormat="false" ht="15" hidden="false" customHeight="false" outlineLevel="0" collapsed="false">
      <c r="B184" s="127" t="s">
        <v>169</v>
      </c>
    </row>
    <row r="185" customFormat="false" ht="15" hidden="false" customHeight="false" outlineLevel="0" collapsed="false">
      <c r="B185" s="127" t="s">
        <v>170</v>
      </c>
    </row>
    <row r="186" customFormat="false" ht="15" hidden="false" customHeight="false" outlineLevel="0" collapsed="false">
      <c r="B186" s="127" t="s">
        <v>171</v>
      </c>
    </row>
    <row r="189" customFormat="false" ht="15" hidden="false" customHeight="false" outlineLevel="0" collapsed="false">
      <c r="B189" s="0" t="s">
        <v>176</v>
      </c>
    </row>
    <row r="210" customFormat="false" ht="15" hidden="false" customHeight="false" outlineLevel="0" collapsed="false">
      <c r="B210" s="0" t="s">
        <v>214</v>
      </c>
    </row>
    <row r="212" customFormat="false" ht="15" hidden="false" customHeight="false" outlineLevel="0" collapsed="false">
      <c r="B212" s="0" t="s">
        <v>160</v>
      </c>
    </row>
    <row r="213" customFormat="false" ht="15" hidden="false" customHeight="false" outlineLevel="0" collapsed="false">
      <c r="B213" s="121" t="n">
        <v>-0.241506774740882</v>
      </c>
      <c r="C213" s="122" t="n">
        <v>-0.145052741398163</v>
      </c>
    </row>
    <row r="215" customFormat="false" ht="15" hidden="false" customHeight="false" outlineLevel="0" collapsed="false">
      <c r="B215" s="123" t="s">
        <v>161</v>
      </c>
      <c r="C215" s="124" t="n">
        <v>-0.193279758069523</v>
      </c>
    </row>
    <row r="216" customFormat="false" ht="15" hidden="false" customHeight="false" outlineLevel="0" collapsed="false">
      <c r="B216" s="115" t="s">
        <v>162</v>
      </c>
      <c r="C216" s="125" t="n">
        <v>-7.85496161494576</v>
      </c>
    </row>
    <row r="217" customFormat="false" ht="15" hidden="false" customHeight="false" outlineLevel="0" collapsed="false">
      <c r="B217" s="115" t="s">
        <v>163</v>
      </c>
      <c r="C217" s="125" t="n">
        <v>1.95996398454005</v>
      </c>
    </row>
    <row r="218" customFormat="false" ht="15" hidden="false" customHeight="false" outlineLevel="0" collapsed="false">
      <c r="B218" s="115" t="s">
        <v>164</v>
      </c>
      <c r="C218" s="125" t="s">
        <v>165</v>
      </c>
    </row>
    <row r="219" customFormat="false" ht="15" hidden="false" customHeight="false" outlineLevel="0" collapsed="false">
      <c r="B219" s="118" t="s">
        <v>166</v>
      </c>
      <c r="C219" s="126" t="n">
        <v>0.05</v>
      </c>
    </row>
    <row r="221" customFormat="false" ht="15" hidden="false" customHeight="false" outlineLevel="0" collapsed="false">
      <c r="B221" s="127" t="s">
        <v>167</v>
      </c>
    </row>
    <row r="222" customFormat="false" ht="15" hidden="false" customHeight="false" outlineLevel="0" collapsed="false">
      <c r="B222" s="127" t="s">
        <v>168</v>
      </c>
    </row>
    <row r="223" customFormat="false" ht="15" hidden="false" customHeight="false" outlineLevel="0" collapsed="false">
      <c r="B223" s="127" t="s">
        <v>169</v>
      </c>
    </row>
    <row r="224" customFormat="false" ht="15" hidden="false" customHeight="false" outlineLevel="0" collapsed="false">
      <c r="B224" s="127" t="s">
        <v>170</v>
      </c>
    </row>
    <row r="225" customFormat="false" ht="15" hidden="false" customHeight="false" outlineLevel="0" collapsed="false">
      <c r="B225" s="127" t="s">
        <v>171</v>
      </c>
    </row>
    <row r="228" customFormat="false" ht="15" hidden="false" customHeight="false" outlineLevel="0" collapsed="false">
      <c r="B228" s="0" t="s">
        <v>215</v>
      </c>
    </row>
    <row r="230" customFormat="false" ht="15" hidden="false" customHeight="false" outlineLevel="0" collapsed="false">
      <c r="B230" s="0" t="s">
        <v>160</v>
      </c>
    </row>
    <row r="231" customFormat="false" ht="15" hidden="false" customHeight="false" outlineLevel="0" collapsed="false">
      <c r="B231" s="121" t="n">
        <v>-0.246863470228775</v>
      </c>
      <c r="C231" s="122" t="n">
        <v>-0.13969604591027</v>
      </c>
    </row>
    <row r="233" customFormat="false" ht="15" hidden="false" customHeight="false" outlineLevel="0" collapsed="false">
      <c r="B233" s="123" t="s">
        <v>161</v>
      </c>
      <c r="C233" s="124" t="n">
        <v>-0.193279758069523</v>
      </c>
    </row>
    <row r="234" customFormat="false" ht="15" hidden="false" customHeight="false" outlineLevel="0" collapsed="false">
      <c r="B234" s="115" t="s">
        <v>173</v>
      </c>
      <c r="C234" s="125" t="n">
        <v>-7.23172337570893</v>
      </c>
    </row>
    <row r="235" customFormat="false" ht="15" hidden="false" customHeight="false" outlineLevel="0" collapsed="false">
      <c r="B235" s="115" t="s">
        <v>174</v>
      </c>
      <c r="C235" s="125" t="n">
        <v>2.00487928818672</v>
      </c>
    </row>
    <row r="236" customFormat="false" ht="15" hidden="false" customHeight="false" outlineLevel="0" collapsed="false">
      <c r="B236" s="115" t="s">
        <v>175</v>
      </c>
      <c r="C236" s="128" t="n">
        <v>54</v>
      </c>
    </row>
    <row r="237" customFormat="false" ht="15" hidden="false" customHeight="false" outlineLevel="0" collapsed="false">
      <c r="B237" s="115" t="s">
        <v>164</v>
      </c>
      <c r="C237" s="125" t="s">
        <v>165</v>
      </c>
    </row>
    <row r="238" customFormat="false" ht="15" hidden="false" customHeight="false" outlineLevel="0" collapsed="false">
      <c r="B238" s="118" t="s">
        <v>166</v>
      </c>
      <c r="C238" s="126" t="n">
        <v>0.05</v>
      </c>
    </row>
    <row r="240" customFormat="false" ht="15" hidden="false" customHeight="false" outlineLevel="0" collapsed="false">
      <c r="B240" s="127" t="s">
        <v>167</v>
      </c>
    </row>
    <row r="241" customFormat="false" ht="15" hidden="false" customHeight="false" outlineLevel="0" collapsed="false">
      <c r="B241" s="127" t="s">
        <v>168</v>
      </c>
    </row>
    <row r="242" customFormat="false" ht="15" hidden="false" customHeight="false" outlineLevel="0" collapsed="false">
      <c r="B242" s="127" t="s">
        <v>169</v>
      </c>
    </row>
    <row r="243" customFormat="false" ht="15" hidden="false" customHeight="false" outlineLevel="0" collapsed="false">
      <c r="B243" s="127" t="s">
        <v>170</v>
      </c>
    </row>
    <row r="244" customFormat="false" ht="15" hidden="false" customHeight="false" outlineLevel="0" collapsed="false">
      <c r="B244" s="127" t="s">
        <v>171</v>
      </c>
    </row>
    <row r="247" customFormat="false" ht="15" hidden="false" customHeight="false" outlineLevel="0" collapsed="false">
      <c r="B247" s="0" t="s">
        <v>176</v>
      </c>
    </row>
    <row r="268" customFormat="false" ht="15" hidden="false" customHeight="false" outlineLevel="0" collapsed="false">
      <c r="B268" s="0" t="s">
        <v>216</v>
      </c>
    </row>
    <row r="270" customFormat="false" ht="15" hidden="false" customHeight="false" outlineLevel="0" collapsed="false">
      <c r="B270" s="0" t="s">
        <v>160</v>
      </c>
    </row>
    <row r="271" customFormat="false" ht="15" hidden="false" customHeight="false" outlineLevel="0" collapsed="false">
      <c r="B271" s="121" t="n">
        <v>0.750334081443835</v>
      </c>
      <c r="C271" s="122" t="n">
        <v>0.82826951750315</v>
      </c>
    </row>
    <row r="273" customFormat="false" ht="15" hidden="false" customHeight="false" outlineLevel="0" collapsed="false">
      <c r="B273" s="123" t="s">
        <v>161</v>
      </c>
      <c r="C273" s="124" t="n">
        <v>0.789301799473493</v>
      </c>
    </row>
    <row r="274" customFormat="false" ht="15" hidden="false" customHeight="false" outlineLevel="0" collapsed="false">
      <c r="B274" s="115" t="s">
        <v>162</v>
      </c>
      <c r="C274" s="125" t="n">
        <v>39.699607216499</v>
      </c>
    </row>
    <row r="275" customFormat="false" ht="15" hidden="false" customHeight="false" outlineLevel="0" collapsed="false">
      <c r="B275" s="115" t="s">
        <v>163</v>
      </c>
      <c r="C275" s="125" t="n">
        <v>1.95996398454005</v>
      </c>
    </row>
    <row r="276" customFormat="false" ht="15" hidden="false" customHeight="false" outlineLevel="0" collapsed="false">
      <c r="B276" s="115" t="s">
        <v>164</v>
      </c>
      <c r="C276" s="125" t="s">
        <v>165</v>
      </c>
    </row>
    <row r="277" customFormat="false" ht="15" hidden="false" customHeight="false" outlineLevel="0" collapsed="false">
      <c r="B277" s="118" t="s">
        <v>166</v>
      </c>
      <c r="C277" s="126" t="n">
        <v>0.05</v>
      </c>
    </row>
    <row r="279" customFormat="false" ht="15" hidden="false" customHeight="false" outlineLevel="0" collapsed="false">
      <c r="B279" s="127" t="s">
        <v>167</v>
      </c>
    </row>
    <row r="280" customFormat="false" ht="15" hidden="false" customHeight="false" outlineLevel="0" collapsed="false">
      <c r="B280" s="127" t="s">
        <v>168</v>
      </c>
    </row>
    <row r="281" customFormat="false" ht="15" hidden="false" customHeight="false" outlineLevel="0" collapsed="false">
      <c r="B281" s="127" t="s">
        <v>169</v>
      </c>
    </row>
    <row r="282" customFormat="false" ht="15" hidden="false" customHeight="false" outlineLevel="0" collapsed="false">
      <c r="B282" s="127" t="s">
        <v>170</v>
      </c>
    </row>
    <row r="283" customFormat="false" ht="15" hidden="false" customHeight="false" outlineLevel="0" collapsed="false">
      <c r="B283" s="127" t="s">
        <v>171</v>
      </c>
    </row>
    <row r="286" customFormat="false" ht="15" hidden="false" customHeight="false" outlineLevel="0" collapsed="false">
      <c r="B286" s="0" t="s">
        <v>217</v>
      </c>
    </row>
    <row r="288" customFormat="false" ht="15" hidden="false" customHeight="false" outlineLevel="0" collapsed="false">
      <c r="B288" s="0" t="s">
        <v>160</v>
      </c>
    </row>
    <row r="289" customFormat="false" ht="15" hidden="false" customHeight="false" outlineLevel="0" collapsed="false">
      <c r="B289" s="121" t="n">
        <v>0.744148663506975</v>
      </c>
      <c r="C289" s="122" t="n">
        <v>0.83445493544001</v>
      </c>
    </row>
    <row r="291" customFormat="false" ht="15" hidden="false" customHeight="false" outlineLevel="0" collapsed="false">
      <c r="B291" s="123" t="s">
        <v>161</v>
      </c>
      <c r="C291" s="124" t="n">
        <v>0.789301799473493</v>
      </c>
    </row>
    <row r="292" customFormat="false" ht="15" hidden="false" customHeight="false" outlineLevel="0" collapsed="false">
      <c r="B292" s="115" t="s">
        <v>173</v>
      </c>
      <c r="C292" s="125" t="n">
        <v>35.0463992371724</v>
      </c>
    </row>
    <row r="293" customFormat="false" ht="15" hidden="false" customHeight="false" outlineLevel="0" collapsed="false">
      <c r="B293" s="115" t="s">
        <v>174</v>
      </c>
      <c r="C293" s="125" t="n">
        <v>2.00487928818672</v>
      </c>
    </row>
    <row r="294" customFormat="false" ht="15" hidden="false" customHeight="false" outlineLevel="0" collapsed="false">
      <c r="B294" s="115" t="s">
        <v>175</v>
      </c>
      <c r="C294" s="128" t="n">
        <v>54</v>
      </c>
    </row>
    <row r="295" customFormat="false" ht="15" hidden="false" customHeight="false" outlineLevel="0" collapsed="false">
      <c r="B295" s="115" t="s">
        <v>164</v>
      </c>
      <c r="C295" s="125" t="s">
        <v>165</v>
      </c>
    </row>
    <row r="296" customFormat="false" ht="15" hidden="false" customHeight="false" outlineLevel="0" collapsed="false">
      <c r="B296" s="118" t="s">
        <v>166</v>
      </c>
      <c r="C296" s="126" t="n">
        <v>0.05</v>
      </c>
    </row>
    <row r="298" customFormat="false" ht="15" hidden="false" customHeight="false" outlineLevel="0" collapsed="false">
      <c r="B298" s="127" t="s">
        <v>167</v>
      </c>
    </row>
    <row r="299" customFormat="false" ht="15" hidden="false" customHeight="false" outlineLevel="0" collapsed="false">
      <c r="B299" s="127" t="s">
        <v>168</v>
      </c>
    </row>
    <row r="300" customFormat="false" ht="15" hidden="false" customHeight="false" outlineLevel="0" collapsed="false">
      <c r="B300" s="127" t="s">
        <v>169</v>
      </c>
    </row>
    <row r="301" customFormat="false" ht="15" hidden="false" customHeight="false" outlineLevel="0" collapsed="false">
      <c r="B301" s="127" t="s">
        <v>170</v>
      </c>
    </row>
    <row r="302" customFormat="false" ht="15" hidden="false" customHeight="false" outlineLevel="0" collapsed="false">
      <c r="B302" s="127" t="s">
        <v>171</v>
      </c>
    </row>
    <row r="305" customFormat="false" ht="15" hidden="false" customHeight="false" outlineLevel="0" collapsed="false">
      <c r="B305" s="0" t="s">
        <v>176</v>
      </c>
    </row>
    <row r="326" customFormat="false" ht="15" hidden="false" customHeight="false" outlineLevel="0" collapsed="false">
      <c r="B326" s="0" t="s">
        <v>187</v>
      </c>
    </row>
    <row r="328" customFormat="false" ht="15" hidden="false" customHeight="false" outlineLevel="0" collapsed="false">
      <c r="B328" s="0" t="s">
        <v>160</v>
      </c>
    </row>
    <row r="329" customFormat="false" ht="15" hidden="false" customHeight="false" outlineLevel="0" collapsed="false">
      <c r="B329" s="121" t="n">
        <v>0.24544644824184</v>
      </c>
      <c r="C329" s="122" t="n">
        <v>0.422166105288726</v>
      </c>
    </row>
    <row r="331" customFormat="false" ht="15" hidden="false" customHeight="false" outlineLevel="0" collapsed="false">
      <c r="B331" s="123" t="s">
        <v>161</v>
      </c>
      <c r="C331" s="124" t="n">
        <v>0.333806276765283</v>
      </c>
    </row>
    <row r="332" customFormat="false" ht="15" hidden="false" customHeight="false" outlineLevel="0" collapsed="false">
      <c r="B332" s="115" t="s">
        <v>162</v>
      </c>
      <c r="C332" s="125" t="n">
        <v>7.4043633991411</v>
      </c>
    </row>
    <row r="333" customFormat="false" ht="15" hidden="false" customHeight="false" outlineLevel="0" collapsed="false">
      <c r="B333" s="115" t="s">
        <v>163</v>
      </c>
      <c r="C333" s="125" t="n">
        <v>1.95996398454005</v>
      </c>
    </row>
    <row r="334" customFormat="false" ht="15" hidden="false" customHeight="false" outlineLevel="0" collapsed="false">
      <c r="B334" s="115" t="s">
        <v>164</v>
      </c>
      <c r="C334" s="125" t="s">
        <v>165</v>
      </c>
    </row>
    <row r="335" customFormat="false" ht="15" hidden="false" customHeight="false" outlineLevel="0" collapsed="false">
      <c r="B335" s="118" t="s">
        <v>166</v>
      </c>
      <c r="C335" s="126" t="n">
        <v>0.05</v>
      </c>
    </row>
    <row r="337" customFormat="false" ht="15" hidden="false" customHeight="false" outlineLevel="0" collapsed="false">
      <c r="B337" s="127" t="s">
        <v>167</v>
      </c>
    </row>
    <row r="338" customFormat="false" ht="15" hidden="false" customHeight="false" outlineLevel="0" collapsed="false">
      <c r="B338" s="127" t="s">
        <v>168</v>
      </c>
    </row>
    <row r="339" customFormat="false" ht="15" hidden="false" customHeight="false" outlineLevel="0" collapsed="false">
      <c r="B339" s="127" t="s">
        <v>169</v>
      </c>
    </row>
    <row r="340" customFormat="false" ht="15" hidden="false" customHeight="false" outlineLevel="0" collapsed="false">
      <c r="B340" s="127" t="s">
        <v>170</v>
      </c>
    </row>
    <row r="341" customFormat="false" ht="15" hidden="false" customHeight="false" outlineLevel="0" collapsed="false">
      <c r="B341" s="127" t="s">
        <v>171</v>
      </c>
    </row>
    <row r="344" customFormat="false" ht="15" hidden="false" customHeight="false" outlineLevel="0" collapsed="false">
      <c r="B344" s="0" t="s">
        <v>188</v>
      </c>
    </row>
    <row r="346" customFormat="false" ht="15" hidden="false" customHeight="false" outlineLevel="0" collapsed="false">
      <c r="B346" s="0" t="s">
        <v>160</v>
      </c>
    </row>
    <row r="347" customFormat="false" ht="15" hidden="false" customHeight="false" outlineLevel="0" collapsed="false">
      <c r="B347" s="121" t="n">
        <v>0.228386974014521</v>
      </c>
      <c r="C347" s="122" t="n">
        <v>0.439225579516045</v>
      </c>
    </row>
    <row r="349" customFormat="false" ht="15" hidden="false" customHeight="false" outlineLevel="0" collapsed="false">
      <c r="B349" s="123" t="s">
        <v>161</v>
      </c>
      <c r="C349" s="124" t="n">
        <v>0.333806276765283</v>
      </c>
    </row>
    <row r="350" customFormat="false" ht="15" hidden="false" customHeight="false" outlineLevel="0" collapsed="false">
      <c r="B350" s="115" t="s">
        <v>173</v>
      </c>
      <c r="C350" s="125" t="n">
        <v>6.39965958314972</v>
      </c>
    </row>
    <row r="351" customFormat="false" ht="15" hidden="false" customHeight="false" outlineLevel="0" collapsed="false">
      <c r="B351" s="115" t="s">
        <v>174</v>
      </c>
      <c r="C351" s="125" t="n">
        <v>2.02107539029967</v>
      </c>
    </row>
    <row r="352" customFormat="false" ht="15" hidden="false" customHeight="false" outlineLevel="0" collapsed="false">
      <c r="B352" s="115" t="s">
        <v>175</v>
      </c>
      <c r="C352" s="128" t="n">
        <v>40</v>
      </c>
    </row>
    <row r="353" customFormat="false" ht="15" hidden="false" customHeight="false" outlineLevel="0" collapsed="false">
      <c r="B353" s="115" t="s">
        <v>164</v>
      </c>
      <c r="C353" s="125" t="s">
        <v>165</v>
      </c>
    </row>
    <row r="354" customFormat="false" ht="15" hidden="false" customHeight="false" outlineLevel="0" collapsed="false">
      <c r="B354" s="118" t="s">
        <v>166</v>
      </c>
      <c r="C354" s="126" t="n">
        <v>0.05</v>
      </c>
    </row>
    <row r="356" customFormat="false" ht="15" hidden="false" customHeight="false" outlineLevel="0" collapsed="false">
      <c r="B356" s="127" t="s">
        <v>167</v>
      </c>
    </row>
    <row r="357" customFormat="false" ht="15" hidden="false" customHeight="false" outlineLevel="0" collapsed="false">
      <c r="B357" s="127" t="s">
        <v>168</v>
      </c>
    </row>
    <row r="358" customFormat="false" ht="15" hidden="false" customHeight="false" outlineLevel="0" collapsed="false">
      <c r="B358" s="127" t="s">
        <v>169</v>
      </c>
    </row>
    <row r="359" customFormat="false" ht="15" hidden="false" customHeight="false" outlineLevel="0" collapsed="false">
      <c r="B359" s="127" t="s">
        <v>170</v>
      </c>
    </row>
    <row r="360" customFormat="false" ht="15" hidden="false" customHeight="false" outlineLevel="0" collapsed="false">
      <c r="B360" s="127" t="s">
        <v>171</v>
      </c>
    </row>
    <row r="363" customFormat="false" ht="15" hidden="false" customHeight="false" outlineLevel="0" collapsed="false">
      <c r="B363" s="0" t="s">
        <v>176</v>
      </c>
    </row>
    <row r="384" customFormat="false" ht="15" hidden="false" customHeight="false" outlineLevel="0" collapsed="false">
      <c r="B384" s="0" t="s">
        <v>189</v>
      </c>
    </row>
    <row r="386" customFormat="false" ht="15" hidden="false" customHeight="false" outlineLevel="0" collapsed="false">
      <c r="B386" s="0" t="s">
        <v>160</v>
      </c>
    </row>
    <row r="387" customFormat="false" ht="15" hidden="false" customHeight="false" outlineLevel="0" collapsed="false">
      <c r="B387" s="121" t="n">
        <v>0.690035661765682</v>
      </c>
      <c r="C387" s="122" t="n">
        <v>0.769745509365515</v>
      </c>
    </row>
    <row r="389" customFormat="false" ht="15" hidden="false" customHeight="false" outlineLevel="0" collapsed="false">
      <c r="B389" s="123" t="s">
        <v>161</v>
      </c>
      <c r="C389" s="124" t="n">
        <v>0.729890585565599</v>
      </c>
    </row>
    <row r="390" customFormat="false" ht="15" hidden="false" customHeight="false" outlineLevel="0" collapsed="false">
      <c r="B390" s="115" t="s">
        <v>162</v>
      </c>
      <c r="C390" s="125" t="n">
        <v>35.894166240168</v>
      </c>
    </row>
    <row r="391" customFormat="false" ht="15" hidden="false" customHeight="false" outlineLevel="0" collapsed="false">
      <c r="B391" s="115" t="s">
        <v>163</v>
      </c>
      <c r="C391" s="125" t="n">
        <v>1.95996398454005</v>
      </c>
    </row>
    <row r="392" customFormat="false" ht="15" hidden="false" customHeight="false" outlineLevel="0" collapsed="false">
      <c r="B392" s="115" t="s">
        <v>164</v>
      </c>
      <c r="C392" s="125" t="s">
        <v>165</v>
      </c>
    </row>
    <row r="393" customFormat="false" ht="15" hidden="false" customHeight="false" outlineLevel="0" collapsed="false">
      <c r="B393" s="118" t="s">
        <v>166</v>
      </c>
      <c r="C393" s="126" t="n">
        <v>0.05</v>
      </c>
    </row>
    <row r="395" customFormat="false" ht="15" hidden="false" customHeight="false" outlineLevel="0" collapsed="false">
      <c r="B395" s="127" t="s">
        <v>167</v>
      </c>
    </row>
    <row r="396" customFormat="false" ht="15" hidden="false" customHeight="false" outlineLevel="0" collapsed="false">
      <c r="B396" s="127" t="s">
        <v>168</v>
      </c>
    </row>
    <row r="397" customFormat="false" ht="15" hidden="false" customHeight="false" outlineLevel="0" collapsed="false">
      <c r="B397" s="127" t="s">
        <v>169</v>
      </c>
    </row>
    <row r="398" customFormat="false" ht="15" hidden="false" customHeight="false" outlineLevel="0" collapsed="false">
      <c r="B398" s="127" t="s">
        <v>170</v>
      </c>
    </row>
    <row r="399" customFormat="false" ht="15" hidden="false" customHeight="false" outlineLevel="0" collapsed="false">
      <c r="B399" s="127" t="s">
        <v>171</v>
      </c>
    </row>
    <row r="402" customFormat="false" ht="15" hidden="false" customHeight="false" outlineLevel="0" collapsed="false">
      <c r="B402" s="0" t="s">
        <v>190</v>
      </c>
    </row>
    <row r="404" customFormat="false" ht="15" hidden="false" customHeight="false" outlineLevel="0" collapsed="false">
      <c r="B404" s="0" t="s">
        <v>160</v>
      </c>
    </row>
    <row r="405" customFormat="false" ht="15" hidden="false" customHeight="false" outlineLevel="0" collapsed="false">
      <c r="B405" s="121" t="n">
        <v>0.689831998006602</v>
      </c>
      <c r="C405" s="122" t="n">
        <v>0.769949173124595</v>
      </c>
    </row>
    <row r="407" customFormat="false" ht="15" hidden="false" customHeight="false" outlineLevel="0" collapsed="false">
      <c r="B407" s="123" t="s">
        <v>161</v>
      </c>
      <c r="C407" s="124" t="n">
        <v>0.729890585565599</v>
      </c>
    </row>
    <row r="408" customFormat="false" ht="15" hidden="false" customHeight="false" outlineLevel="0" collapsed="false">
      <c r="B408" s="115" t="s">
        <v>173</v>
      </c>
      <c r="C408" s="125" t="n">
        <v>36.5458496723396</v>
      </c>
    </row>
    <row r="409" customFormat="false" ht="15" hidden="false" customHeight="false" outlineLevel="0" collapsed="false">
      <c r="B409" s="115" t="s">
        <v>174</v>
      </c>
      <c r="C409" s="125" t="n">
        <v>2.0057459953164</v>
      </c>
    </row>
    <row r="410" customFormat="false" ht="15" hidden="false" customHeight="false" outlineLevel="0" collapsed="false">
      <c r="B410" s="115" t="s">
        <v>175</v>
      </c>
      <c r="C410" s="128" t="n">
        <v>53</v>
      </c>
    </row>
    <row r="411" customFormat="false" ht="15" hidden="false" customHeight="false" outlineLevel="0" collapsed="false">
      <c r="B411" s="115" t="s">
        <v>164</v>
      </c>
      <c r="C411" s="125" t="s">
        <v>165</v>
      </c>
    </row>
    <row r="412" customFormat="false" ht="15" hidden="false" customHeight="false" outlineLevel="0" collapsed="false">
      <c r="B412" s="118" t="s">
        <v>166</v>
      </c>
      <c r="C412" s="126" t="n">
        <v>0.05</v>
      </c>
    </row>
    <row r="414" customFormat="false" ht="15" hidden="false" customHeight="false" outlineLevel="0" collapsed="false">
      <c r="B414" s="127" t="s">
        <v>167</v>
      </c>
    </row>
    <row r="415" customFormat="false" ht="15" hidden="false" customHeight="false" outlineLevel="0" collapsed="false">
      <c r="B415" s="127" t="s">
        <v>168</v>
      </c>
    </row>
    <row r="416" customFormat="false" ht="15" hidden="false" customHeight="false" outlineLevel="0" collapsed="false">
      <c r="B416" s="127" t="s">
        <v>169</v>
      </c>
    </row>
    <row r="417" customFormat="false" ht="15" hidden="false" customHeight="false" outlineLevel="0" collapsed="false">
      <c r="B417" s="127" t="s">
        <v>170</v>
      </c>
    </row>
    <row r="418" customFormat="false" ht="15" hidden="false" customHeight="false" outlineLevel="0" collapsed="false">
      <c r="B418" s="127" t="s">
        <v>171</v>
      </c>
    </row>
    <row r="421" customFormat="false" ht="15" hidden="false" customHeight="false" outlineLevel="0" collapsed="false">
      <c r="B421" s="0" t="s">
        <v>176</v>
      </c>
    </row>
    <row r="442" customFormat="false" ht="15" hidden="false" customHeight="false" outlineLevel="0" collapsed="false">
      <c r="B442" s="0" t="s">
        <v>218</v>
      </c>
    </row>
    <row r="444" customFormat="false" ht="15" hidden="false" customHeight="false" outlineLevel="0" collapsed="false">
      <c r="B444" s="0" t="s">
        <v>160</v>
      </c>
    </row>
    <row r="445" customFormat="false" ht="15" hidden="false" customHeight="false" outlineLevel="0" collapsed="false">
      <c r="B445" s="121" t="n">
        <v>0.431294280695147</v>
      </c>
      <c r="C445" s="122" t="n">
        <v>0.581313375634367</v>
      </c>
    </row>
    <row r="447" customFormat="false" ht="15" hidden="false" customHeight="false" outlineLevel="0" collapsed="false">
      <c r="B447" s="123" t="s">
        <v>161</v>
      </c>
      <c r="C447" s="124" t="n">
        <v>0.506303828164757</v>
      </c>
    </row>
    <row r="448" customFormat="false" ht="15" hidden="false" customHeight="false" outlineLevel="0" collapsed="false">
      <c r="B448" s="115" t="s">
        <v>162</v>
      </c>
      <c r="C448" s="125" t="n">
        <v>13.2294794717929</v>
      </c>
    </row>
    <row r="449" customFormat="false" ht="15" hidden="false" customHeight="false" outlineLevel="0" collapsed="false">
      <c r="B449" s="115" t="s">
        <v>163</v>
      </c>
      <c r="C449" s="125" t="n">
        <v>1.95996398454005</v>
      </c>
    </row>
    <row r="450" customFormat="false" ht="15" hidden="false" customHeight="false" outlineLevel="0" collapsed="false">
      <c r="B450" s="115" t="s">
        <v>164</v>
      </c>
      <c r="C450" s="125" t="s">
        <v>165</v>
      </c>
    </row>
    <row r="451" customFormat="false" ht="15" hidden="false" customHeight="false" outlineLevel="0" collapsed="false">
      <c r="B451" s="118" t="s">
        <v>166</v>
      </c>
      <c r="C451" s="126" t="n">
        <v>0.05</v>
      </c>
    </row>
    <row r="453" customFormat="false" ht="15" hidden="false" customHeight="false" outlineLevel="0" collapsed="false">
      <c r="B453" s="127" t="s">
        <v>167</v>
      </c>
    </row>
    <row r="454" customFormat="false" ht="15" hidden="false" customHeight="false" outlineLevel="0" collapsed="false">
      <c r="B454" s="127" t="s">
        <v>168</v>
      </c>
    </row>
    <row r="455" customFormat="false" ht="15" hidden="false" customHeight="false" outlineLevel="0" collapsed="false">
      <c r="B455" s="127" t="s">
        <v>169</v>
      </c>
    </row>
    <row r="456" customFormat="false" ht="15" hidden="false" customHeight="false" outlineLevel="0" collapsed="false">
      <c r="B456" s="127" t="s">
        <v>170</v>
      </c>
    </row>
    <row r="457" customFormat="false" ht="15" hidden="false" customHeight="false" outlineLevel="0" collapsed="false">
      <c r="B457" s="127" t="s">
        <v>171</v>
      </c>
    </row>
    <row r="460" customFormat="false" ht="15" hidden="false" customHeight="false" outlineLevel="0" collapsed="false">
      <c r="B460" s="0" t="s">
        <v>219</v>
      </c>
    </row>
    <row r="462" customFormat="false" ht="15" hidden="false" customHeight="false" outlineLevel="0" collapsed="false">
      <c r="B462" s="0" t="s">
        <v>160</v>
      </c>
    </row>
    <row r="463" customFormat="false" ht="15" hidden="false" customHeight="false" outlineLevel="0" collapsed="false">
      <c r="B463" s="121" t="n">
        <v>0.42154612029436</v>
      </c>
      <c r="C463" s="122" t="n">
        <v>0.591061536035153</v>
      </c>
    </row>
    <row r="465" customFormat="false" ht="15" hidden="false" customHeight="false" outlineLevel="0" collapsed="false">
      <c r="B465" s="123" t="s">
        <v>161</v>
      </c>
      <c r="C465" s="124" t="n">
        <v>0.506303828164757</v>
      </c>
    </row>
    <row r="466" customFormat="false" ht="15" hidden="false" customHeight="false" outlineLevel="0" collapsed="false">
      <c r="B466" s="115" t="s">
        <v>173</v>
      </c>
      <c r="C466" s="125" t="n">
        <v>11.9762330072603</v>
      </c>
    </row>
    <row r="467" customFormat="false" ht="15" hidden="false" customHeight="false" outlineLevel="0" collapsed="false">
      <c r="B467" s="115" t="s">
        <v>174</v>
      </c>
      <c r="C467" s="125" t="n">
        <v>2.00487928818672</v>
      </c>
    </row>
    <row r="468" customFormat="false" ht="15" hidden="false" customHeight="false" outlineLevel="0" collapsed="false">
      <c r="B468" s="115" t="s">
        <v>175</v>
      </c>
      <c r="C468" s="128" t="n">
        <v>54</v>
      </c>
    </row>
    <row r="469" customFormat="false" ht="15" hidden="false" customHeight="false" outlineLevel="0" collapsed="false">
      <c r="B469" s="115" t="s">
        <v>164</v>
      </c>
      <c r="C469" s="125" t="s">
        <v>165</v>
      </c>
    </row>
    <row r="470" customFormat="false" ht="15" hidden="false" customHeight="false" outlineLevel="0" collapsed="false">
      <c r="B470" s="118" t="s">
        <v>166</v>
      </c>
      <c r="C470" s="126" t="n">
        <v>0.05</v>
      </c>
    </row>
    <row r="472" customFormat="false" ht="15" hidden="false" customHeight="false" outlineLevel="0" collapsed="false">
      <c r="B472" s="127" t="s">
        <v>167</v>
      </c>
    </row>
    <row r="473" customFormat="false" ht="15" hidden="false" customHeight="false" outlineLevel="0" collapsed="false">
      <c r="B473" s="127" t="s">
        <v>168</v>
      </c>
    </row>
    <row r="474" customFormat="false" ht="15" hidden="false" customHeight="false" outlineLevel="0" collapsed="false">
      <c r="B474" s="127" t="s">
        <v>169</v>
      </c>
    </row>
    <row r="475" customFormat="false" ht="15" hidden="false" customHeight="false" outlineLevel="0" collapsed="false">
      <c r="B475" s="127" t="s">
        <v>170</v>
      </c>
    </row>
    <row r="476" customFormat="false" ht="15" hidden="false" customHeight="false" outlineLevel="0" collapsed="false">
      <c r="B476" s="127" t="s">
        <v>171</v>
      </c>
    </row>
    <row r="479" customFormat="false" ht="15" hidden="false" customHeight="false" outlineLevel="0" collapsed="false">
      <c r="B479" s="0" t="s">
        <v>176</v>
      </c>
    </row>
    <row r="500" customFormat="false" ht="15" hidden="false" customHeight="false" outlineLevel="0" collapsed="false">
      <c r="B500" s="0" t="s">
        <v>191</v>
      </c>
    </row>
    <row r="502" customFormat="false" ht="15" hidden="false" customHeight="false" outlineLevel="0" collapsed="false">
      <c r="B502" s="0" t="s">
        <v>160</v>
      </c>
    </row>
    <row r="503" customFormat="false" ht="15" hidden="false" customHeight="false" outlineLevel="0" collapsed="false">
      <c r="B503" s="121" t="n">
        <v>3.75819762094136</v>
      </c>
      <c r="C503" s="122" t="n">
        <v>5.02320869441575</v>
      </c>
    </row>
    <row r="505" customFormat="false" ht="15" hidden="false" customHeight="false" outlineLevel="0" collapsed="false">
      <c r="B505" s="123" t="s">
        <v>161</v>
      </c>
      <c r="C505" s="124" t="n">
        <v>4.39070315767855</v>
      </c>
    </row>
    <row r="506" customFormat="false" ht="15" hidden="false" customHeight="false" outlineLevel="0" collapsed="false">
      <c r="B506" s="115" t="s">
        <v>162</v>
      </c>
      <c r="C506" s="125" t="n">
        <v>13.6056043086179</v>
      </c>
    </row>
    <row r="507" customFormat="false" ht="15" hidden="false" customHeight="false" outlineLevel="0" collapsed="false">
      <c r="B507" s="115" t="s">
        <v>163</v>
      </c>
      <c r="C507" s="125" t="n">
        <v>1.95996398454005</v>
      </c>
    </row>
    <row r="508" customFormat="false" ht="15" hidden="false" customHeight="false" outlineLevel="0" collapsed="false">
      <c r="B508" s="115" t="s">
        <v>164</v>
      </c>
      <c r="C508" s="125" t="s">
        <v>165</v>
      </c>
    </row>
    <row r="509" customFormat="false" ht="15" hidden="false" customHeight="false" outlineLevel="0" collapsed="false">
      <c r="B509" s="118" t="s">
        <v>166</v>
      </c>
      <c r="C509" s="126" t="n">
        <v>0.05</v>
      </c>
    </row>
    <row r="511" customFormat="false" ht="15" hidden="false" customHeight="false" outlineLevel="0" collapsed="false">
      <c r="B511" s="127" t="s">
        <v>167</v>
      </c>
    </row>
    <row r="512" customFormat="false" ht="15" hidden="false" customHeight="false" outlineLevel="0" collapsed="false">
      <c r="B512" s="127" t="s">
        <v>168</v>
      </c>
    </row>
    <row r="513" customFormat="false" ht="15" hidden="false" customHeight="false" outlineLevel="0" collapsed="false">
      <c r="B513" s="127" t="s">
        <v>169</v>
      </c>
    </row>
    <row r="514" customFormat="false" ht="15" hidden="false" customHeight="false" outlineLevel="0" collapsed="false">
      <c r="B514" s="127" t="s">
        <v>170</v>
      </c>
    </row>
    <row r="515" customFormat="false" ht="15" hidden="false" customHeight="false" outlineLevel="0" collapsed="false">
      <c r="B515" s="127" t="s">
        <v>171</v>
      </c>
    </row>
    <row r="518" customFormat="false" ht="15" hidden="false" customHeight="false" outlineLevel="0" collapsed="false">
      <c r="B518" s="0" t="s">
        <v>192</v>
      </c>
    </row>
    <row r="520" customFormat="false" ht="15" hidden="false" customHeight="false" outlineLevel="0" collapsed="false">
      <c r="B520" s="0" t="s">
        <v>160</v>
      </c>
    </row>
    <row r="521" customFormat="false" ht="15" hidden="false" customHeight="false" outlineLevel="0" collapsed="false">
      <c r="B521" s="121" t="n">
        <v>3.83998822115497</v>
      </c>
      <c r="C521" s="122" t="n">
        <v>4.94141809420214</v>
      </c>
    </row>
    <row r="523" customFormat="false" ht="15" hidden="false" customHeight="false" outlineLevel="0" collapsed="false">
      <c r="B523" s="123" t="s">
        <v>161</v>
      </c>
      <c r="C523" s="124" t="n">
        <v>4.39070315767855</v>
      </c>
    </row>
    <row r="524" customFormat="false" ht="15" hidden="false" customHeight="false" outlineLevel="0" collapsed="false">
      <c r="B524" s="115" t="s">
        <v>173</v>
      </c>
      <c r="C524" s="125" t="n">
        <v>15.977714012365</v>
      </c>
    </row>
    <row r="525" customFormat="false" ht="15" hidden="false" customHeight="false" outlineLevel="0" collapsed="false">
      <c r="B525" s="115" t="s">
        <v>174</v>
      </c>
      <c r="C525" s="125" t="n">
        <v>2.00404478328794</v>
      </c>
    </row>
    <row r="526" customFormat="false" ht="15" hidden="false" customHeight="false" outlineLevel="0" collapsed="false">
      <c r="B526" s="115" t="s">
        <v>175</v>
      </c>
      <c r="C526" s="128" t="n">
        <v>55</v>
      </c>
    </row>
    <row r="527" customFormat="false" ht="15" hidden="false" customHeight="false" outlineLevel="0" collapsed="false">
      <c r="B527" s="115" t="s">
        <v>164</v>
      </c>
      <c r="C527" s="125" t="s">
        <v>165</v>
      </c>
    </row>
    <row r="528" customFormat="false" ht="15" hidden="false" customHeight="false" outlineLevel="0" collapsed="false">
      <c r="B528" s="118" t="s">
        <v>166</v>
      </c>
      <c r="C528" s="126" t="n">
        <v>0.05</v>
      </c>
    </row>
    <row r="530" customFormat="false" ht="15" hidden="false" customHeight="false" outlineLevel="0" collapsed="false">
      <c r="B530" s="127" t="s">
        <v>167</v>
      </c>
    </row>
    <row r="531" customFormat="false" ht="15" hidden="false" customHeight="false" outlineLevel="0" collapsed="false">
      <c r="B531" s="127" t="s">
        <v>168</v>
      </c>
    </row>
    <row r="532" customFormat="false" ht="15" hidden="false" customHeight="false" outlineLevel="0" collapsed="false">
      <c r="B532" s="127" t="s">
        <v>169</v>
      </c>
    </row>
    <row r="533" customFormat="false" ht="15" hidden="false" customHeight="false" outlineLevel="0" collapsed="false">
      <c r="B533" s="127" t="s">
        <v>170</v>
      </c>
    </row>
    <row r="534" customFormat="false" ht="15" hidden="false" customHeight="false" outlineLevel="0" collapsed="false">
      <c r="B534" s="127" t="s">
        <v>171</v>
      </c>
    </row>
    <row r="537" customFormat="false" ht="15" hidden="false" customHeight="false" outlineLevel="0" collapsed="false">
      <c r="B537" s="0" t="s">
        <v>176</v>
      </c>
    </row>
    <row r="558" customFormat="false" ht="15" hidden="false" customHeight="false" outlineLevel="0" collapsed="false">
      <c r="B558" s="0" t="s">
        <v>220</v>
      </c>
    </row>
    <row r="560" customFormat="false" ht="15" hidden="false" customHeight="false" outlineLevel="0" collapsed="false">
      <c r="B560" s="0" t="s">
        <v>160</v>
      </c>
    </row>
    <row r="561" customFormat="false" ht="15" hidden="false" customHeight="false" outlineLevel="0" collapsed="false">
      <c r="B561" s="121" t="n">
        <v>-0.576193809894355</v>
      </c>
      <c r="C561" s="122" t="n">
        <v>-0.411594268171266</v>
      </c>
    </row>
    <row r="563" customFormat="false" ht="15" hidden="false" customHeight="false" outlineLevel="0" collapsed="false">
      <c r="B563" s="123" t="s">
        <v>161</v>
      </c>
      <c r="C563" s="124" t="n">
        <v>-0.49389403903281</v>
      </c>
    </row>
    <row r="564" customFormat="false" ht="15" hidden="false" customHeight="false" outlineLevel="0" collapsed="false">
      <c r="B564" s="115" t="s">
        <v>162</v>
      </c>
      <c r="C564" s="125" t="n">
        <v>-11.762056182536</v>
      </c>
    </row>
    <row r="565" customFormat="false" ht="15" hidden="false" customHeight="false" outlineLevel="0" collapsed="false">
      <c r="B565" s="115" t="s">
        <v>163</v>
      </c>
      <c r="C565" s="125" t="n">
        <v>1.95996398454005</v>
      </c>
    </row>
    <row r="566" customFormat="false" ht="15" hidden="false" customHeight="false" outlineLevel="0" collapsed="false">
      <c r="B566" s="115" t="s">
        <v>164</v>
      </c>
      <c r="C566" s="125" t="s">
        <v>165</v>
      </c>
    </row>
    <row r="567" customFormat="false" ht="15" hidden="false" customHeight="false" outlineLevel="0" collapsed="false">
      <c r="B567" s="118" t="s">
        <v>166</v>
      </c>
      <c r="C567" s="126" t="n">
        <v>0.05</v>
      </c>
    </row>
    <row r="569" customFormat="false" ht="15" hidden="false" customHeight="false" outlineLevel="0" collapsed="false">
      <c r="B569" s="127" t="s">
        <v>167</v>
      </c>
    </row>
    <row r="570" customFormat="false" ht="15" hidden="false" customHeight="false" outlineLevel="0" collapsed="false">
      <c r="B570" s="127" t="s">
        <v>168</v>
      </c>
    </row>
    <row r="571" customFormat="false" ht="15" hidden="false" customHeight="false" outlineLevel="0" collapsed="false">
      <c r="B571" s="127" t="s">
        <v>169</v>
      </c>
    </row>
    <row r="572" customFormat="false" ht="15" hidden="false" customHeight="false" outlineLevel="0" collapsed="false">
      <c r="B572" s="127" t="s">
        <v>170</v>
      </c>
    </row>
    <row r="573" customFormat="false" ht="15" hidden="false" customHeight="false" outlineLevel="0" collapsed="false">
      <c r="B573" s="127" t="s">
        <v>171</v>
      </c>
    </row>
    <row r="576" customFormat="false" ht="15" hidden="false" customHeight="false" outlineLevel="0" collapsed="false">
      <c r="B576" s="0" t="s">
        <v>221</v>
      </c>
    </row>
    <row r="578" customFormat="false" ht="15" hidden="false" customHeight="false" outlineLevel="0" collapsed="false">
      <c r="B578" s="0" t="s">
        <v>160</v>
      </c>
    </row>
    <row r="579" customFormat="false" ht="15" hidden="false" customHeight="false" outlineLevel="0" collapsed="false">
      <c r="B579" s="121" t="n">
        <v>-0.579907390400149</v>
      </c>
      <c r="C579" s="122" t="n">
        <v>-0.407880687665472</v>
      </c>
    </row>
    <row r="581" customFormat="false" ht="15" hidden="false" customHeight="false" outlineLevel="0" collapsed="false">
      <c r="B581" s="123" t="s">
        <v>161</v>
      </c>
      <c r="C581" s="124" t="n">
        <v>-0.49389403903281</v>
      </c>
    </row>
    <row r="582" customFormat="false" ht="15" hidden="false" customHeight="false" outlineLevel="0" collapsed="false">
      <c r="B582" s="115" t="s">
        <v>173</v>
      </c>
      <c r="C582" s="125" t="n">
        <v>-11.517118856002</v>
      </c>
    </row>
    <row r="583" customFormat="false" ht="15" hidden="false" customHeight="false" outlineLevel="0" collapsed="false">
      <c r="B583" s="115" t="s">
        <v>174</v>
      </c>
      <c r="C583" s="125" t="n">
        <v>2.0057459953164</v>
      </c>
    </row>
    <row r="584" customFormat="false" ht="15" hidden="false" customHeight="false" outlineLevel="0" collapsed="false">
      <c r="B584" s="115" t="s">
        <v>175</v>
      </c>
      <c r="C584" s="128" t="n">
        <v>53</v>
      </c>
    </row>
    <row r="585" customFormat="false" ht="15" hidden="false" customHeight="false" outlineLevel="0" collapsed="false">
      <c r="B585" s="115" t="s">
        <v>164</v>
      </c>
      <c r="C585" s="125" t="s">
        <v>165</v>
      </c>
    </row>
    <row r="586" customFormat="false" ht="15" hidden="false" customHeight="false" outlineLevel="0" collapsed="false">
      <c r="B586" s="118" t="s">
        <v>166</v>
      </c>
      <c r="C586" s="126" t="n">
        <v>0.05</v>
      </c>
    </row>
    <row r="588" customFormat="false" ht="15" hidden="false" customHeight="false" outlineLevel="0" collapsed="false">
      <c r="B588" s="127" t="s">
        <v>167</v>
      </c>
    </row>
    <row r="589" customFormat="false" ht="15" hidden="false" customHeight="false" outlineLevel="0" collapsed="false">
      <c r="B589" s="127" t="s">
        <v>168</v>
      </c>
    </row>
    <row r="590" customFormat="false" ht="15" hidden="false" customHeight="false" outlineLevel="0" collapsed="false">
      <c r="B590" s="127" t="s">
        <v>169</v>
      </c>
    </row>
    <row r="591" customFormat="false" ht="15" hidden="false" customHeight="false" outlineLevel="0" collapsed="false">
      <c r="B591" s="127" t="s">
        <v>170</v>
      </c>
    </row>
    <row r="592" customFormat="false" ht="15" hidden="false" customHeight="false" outlineLevel="0" collapsed="false">
      <c r="B592" s="127" t="s">
        <v>171</v>
      </c>
    </row>
    <row r="595" customFormat="false" ht="15" hidden="false" customHeight="false" outlineLevel="0" collapsed="false">
      <c r="B595" s="0" t="s">
        <v>176</v>
      </c>
    </row>
    <row r="616" customFormat="false" ht="15" hidden="false" customHeight="false" outlineLevel="0" collapsed="false">
      <c r="B616" s="0" t="s">
        <v>222</v>
      </c>
    </row>
    <row r="618" customFormat="false" ht="15" hidden="false" customHeight="false" outlineLevel="0" collapsed="false">
      <c r="B618" s="0" t="s">
        <v>160</v>
      </c>
    </row>
    <row r="619" customFormat="false" ht="15" hidden="false" customHeight="false" outlineLevel="0" collapsed="false">
      <c r="B619" s="121" t="n">
        <v>0.0694704754582558</v>
      </c>
      <c r="C619" s="122" t="n">
        <v>0.122666054975295</v>
      </c>
    </row>
    <row r="621" customFormat="false" ht="15" hidden="false" customHeight="false" outlineLevel="0" collapsed="false">
      <c r="B621" s="123" t="s">
        <v>161</v>
      </c>
      <c r="C621" s="124" t="n">
        <v>0.0960682652167754</v>
      </c>
    </row>
    <row r="622" customFormat="false" ht="15" hidden="false" customHeight="false" outlineLevel="0" collapsed="false">
      <c r="B622" s="115" t="s">
        <v>162</v>
      </c>
      <c r="C622" s="125" t="n">
        <v>7.07917242716795</v>
      </c>
    </row>
    <row r="623" customFormat="false" ht="15" hidden="false" customHeight="false" outlineLevel="0" collapsed="false">
      <c r="B623" s="115" t="s">
        <v>163</v>
      </c>
      <c r="C623" s="125" t="n">
        <v>1.95996398454005</v>
      </c>
    </row>
    <row r="624" customFormat="false" ht="15" hidden="false" customHeight="false" outlineLevel="0" collapsed="false">
      <c r="B624" s="115" t="s">
        <v>164</v>
      </c>
      <c r="C624" s="125" t="s">
        <v>165</v>
      </c>
    </row>
    <row r="625" customFormat="false" ht="15" hidden="false" customHeight="false" outlineLevel="0" collapsed="false">
      <c r="B625" s="118" t="s">
        <v>166</v>
      </c>
      <c r="C625" s="126" t="n">
        <v>0.05</v>
      </c>
    </row>
    <row r="627" customFormat="false" ht="15" hidden="false" customHeight="false" outlineLevel="0" collapsed="false">
      <c r="B627" s="127" t="s">
        <v>167</v>
      </c>
    </row>
    <row r="628" customFormat="false" ht="15" hidden="false" customHeight="false" outlineLevel="0" collapsed="false">
      <c r="B628" s="127" t="s">
        <v>168</v>
      </c>
    </row>
    <row r="629" customFormat="false" ht="15" hidden="false" customHeight="false" outlineLevel="0" collapsed="false">
      <c r="B629" s="127" t="s">
        <v>169</v>
      </c>
    </row>
    <row r="630" customFormat="false" ht="15" hidden="false" customHeight="false" outlineLevel="0" collapsed="false">
      <c r="B630" s="127" t="s">
        <v>170</v>
      </c>
    </row>
    <row r="631" customFormat="false" ht="15" hidden="false" customHeight="false" outlineLevel="0" collapsed="false">
      <c r="B631" s="127" t="s">
        <v>171</v>
      </c>
    </row>
    <row r="634" customFormat="false" ht="15" hidden="false" customHeight="false" outlineLevel="0" collapsed="false">
      <c r="B634" s="0" t="s">
        <v>223</v>
      </c>
    </row>
    <row r="636" customFormat="false" ht="15" hidden="false" customHeight="false" outlineLevel="0" collapsed="false">
      <c r="B636" s="0" t="s">
        <v>160</v>
      </c>
    </row>
    <row r="637" customFormat="false" ht="15" hidden="false" customHeight="false" outlineLevel="0" collapsed="false">
      <c r="B637" s="121" t="n">
        <v>0.0685568856999208</v>
      </c>
      <c r="C637" s="122" t="n">
        <v>0.12357964473363</v>
      </c>
    </row>
    <row r="639" customFormat="false" ht="15" hidden="false" customHeight="false" outlineLevel="0" collapsed="false">
      <c r="B639" s="123" t="s">
        <v>161</v>
      </c>
      <c r="C639" s="124" t="n">
        <v>0.0960682652167754</v>
      </c>
    </row>
    <row r="640" customFormat="false" ht="15" hidden="false" customHeight="false" outlineLevel="0" collapsed="false">
      <c r="B640" s="115" t="s">
        <v>173</v>
      </c>
      <c r="C640" s="125" t="n">
        <v>7.06312846427362</v>
      </c>
    </row>
    <row r="641" customFormat="false" ht="15" hidden="false" customHeight="false" outlineLevel="0" collapsed="false">
      <c r="B641" s="115" t="s">
        <v>174</v>
      </c>
      <c r="C641" s="125" t="n">
        <v>2.02269092002921</v>
      </c>
    </row>
    <row r="642" customFormat="false" ht="15" hidden="false" customHeight="false" outlineLevel="0" collapsed="false">
      <c r="B642" s="115" t="s">
        <v>175</v>
      </c>
      <c r="C642" s="128" t="n">
        <v>39</v>
      </c>
    </row>
    <row r="643" customFormat="false" ht="15" hidden="false" customHeight="false" outlineLevel="0" collapsed="false">
      <c r="B643" s="115" t="s">
        <v>164</v>
      </c>
      <c r="C643" s="125" t="s">
        <v>165</v>
      </c>
    </row>
    <row r="644" customFormat="false" ht="15" hidden="false" customHeight="false" outlineLevel="0" collapsed="false">
      <c r="B644" s="118" t="s">
        <v>166</v>
      </c>
      <c r="C644" s="126" t="n">
        <v>0.05</v>
      </c>
    </row>
    <row r="646" customFormat="false" ht="15" hidden="false" customHeight="false" outlineLevel="0" collapsed="false">
      <c r="B646" s="127" t="s">
        <v>167</v>
      </c>
    </row>
    <row r="647" customFormat="false" ht="15" hidden="false" customHeight="false" outlineLevel="0" collapsed="false">
      <c r="B647" s="127" t="s">
        <v>168</v>
      </c>
    </row>
    <row r="648" customFormat="false" ht="15" hidden="false" customHeight="false" outlineLevel="0" collapsed="false">
      <c r="B648" s="127" t="s">
        <v>169</v>
      </c>
    </row>
    <row r="649" customFormat="false" ht="15" hidden="false" customHeight="false" outlineLevel="0" collapsed="false">
      <c r="B649" s="127" t="s">
        <v>170</v>
      </c>
    </row>
    <row r="650" customFormat="false" ht="15" hidden="false" customHeight="false" outlineLevel="0" collapsed="false">
      <c r="B650" s="127" t="s">
        <v>171</v>
      </c>
    </row>
    <row r="653" customFormat="false" ht="15" hidden="false" customHeight="false" outlineLevel="0" collapsed="false">
      <c r="B653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126737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2016-02-25T18:15:34Z</dcterms:created>
  <dc:creator>Eric</dc:creator>
  <dc:language>en-US</dc:language>
  <dcterms:modified xsi:type="dcterms:W3CDTF">2017-01-21T15:28:36Z</dcterms:modified>
  <cp:revision>17</cp:revision>
</cp:coreProperties>
</file>