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44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43.xml" ContentType="application/vnd.openxmlformats-officedocument.drawingml.chart+xml"/>
  <Override PartName="/xl/charts/chart18.xml" ContentType="application/vnd.openxmlformats-officedocument.drawingml.chart+xml"/>
  <Override PartName="/xl/charts/chart42.xml" ContentType="application/vnd.openxmlformats-officedocument.drawingml.chart+xml"/>
  <Override PartName="/xl/charts/chart17.xml" ContentType="application/vnd.openxmlformats-officedocument.drawingml.chart+xml"/>
  <Override PartName="/xl/charts/chart41.xml" ContentType="application/vnd.openxmlformats-officedocument.drawingml.chart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harts/chart40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6.xml" ContentType="application/vnd.openxmlformats-officedocument.drawingml.chart+xml"/>
  <Override PartName="/xl/charts/chart13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charts/chart3.xml" ContentType="application/vnd.openxmlformats-officedocument.drawingml.chart+xml"/>
  <Override PartName="/xl/charts/chart1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.xml" ContentType="application/vnd.openxmlformats-officedocument.drawingml.chart+xml"/>
  <Override PartName="/xl/charts/chart23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dw" sheetId="1" state="visible" r:id="rId2"/>
    <sheet name="Sediments" sheetId="2" state="visible" r:id="rId3"/>
    <sheet name="Ratios_HID" sheetId="3" state="hidden" r:id="rId4"/>
    <sheet name="Ratios_HID1" sheetId="4" state="hidden" r:id="rId5"/>
    <sheet name="%" sheetId="5" state="visible" r:id="rId6"/>
    <sheet name="Pruebas t y z (2 muestras)1" sheetId="6" state="visible" r:id="rId7"/>
    <sheet name="Pruebas t y z (2 muestras)" sheetId="7" state="visible" r:id="rId8"/>
    <sheet name="Graphs" sheetId="8" state="visible" r:id="rId9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  <definedName function="false" hidden="false" localSheetId="5" name="xdata1" vbProcedure="false">ROW(OFFSET('Pruebas t y z (2 muestras)1'!$B$1,0,0,792,1))-24*INT((-1/2+ROW(OFFSET('Pruebas t y z (2 muestras)1'!$B$1,0,0,792,1)))/24)</definedName>
    <definedName function="false" hidden="false" localSheetId="5" name="xdata2" vbProcedure="false">ROW(OFFSET('Pruebas t y z (2 muestras)1'!$B$1,0,0,792,1))-24*INT((-1/2+ROW(OFFSET('Pruebas t y z (2 muestras)1'!$B$1,0,0,792,1)))/24)</definedName>
    <definedName function="false" hidden="false" localSheetId="5" name="xdata3" vbProcedure="false">ROW(OFFSET('Pruebas t y z (2 muestras)1'!$B$1,0,0,792,1))-24*INT((-1/2+ROW(OFFSET('Pruebas t y z (2 muestras)1'!$B$1,0,0,792,1)))/24)</definedName>
    <definedName function="false" hidden="false" localSheetId="5" name="xdata4" vbProcedure="false">ROW(OFFSET('Pruebas t y z (2 muestras)1'!$B$1,0,0,792,1))-24*INT((-1/2+ROW(OFFSET('Pruebas t y z (2 muestras)1'!$B$1,0,0,792,1)))/24)</definedName>
    <definedName function="false" hidden="false" localSheetId="5" name="xdata5" vbProcedure="false">ROW(OFFSET('Pruebas t y z (2 muestras)1'!$B$1,0,0,792,1))-24*INT((-1/2+ROW(OFFSET('Pruebas t y z (2 muestras)1'!$B$1,0,0,792,1)))/24)</definedName>
    <definedName function="false" hidden="false" localSheetId="5" name="xdata6" vbProcedure="false">ROW(OFFSET('Pruebas t y z (2 muestras)1'!$B$1,0,0,792,1))-24*INT((-1/2+ROW(OFFSET('Pruebas t y z (2 muestras)1'!$B$1,0,0,792,1)))/24)</definedName>
    <definedName function="false" hidden="false" localSheetId="5" name="xdata7" vbProcedure="false">ROW(OFFSET('Pruebas t y z (2 muestras)1'!$B$1,0,0,792,1))-24*INT((-1/2+ROW(OFFSET('Pruebas t y z (2 muestras)1'!$B$1,0,0,792,1)))/24)</definedName>
    <definedName function="false" hidden="false" localSheetId="5" name="xdata8" vbProcedure="false">ROW(OFFSET('Pruebas t y z (2 muestras)1'!$B$1,0,0,558,1))-18*INT((-1/2+ROW(OFFSET('Pruebas t y z (2 muestras)1'!$B$1,0,0,558,1)))/18)</definedName>
    <definedName function="false" hidden="false" localSheetId="5" name="xdata9" vbProcedure="false">ROW(OFFSET('Pruebas t y z (2 muestras)1'!$B$1,0,0,792,1))-24*INT((-1/2+ROW(OFFSET('Pruebas t y z (2 muestras)1'!$B$1,0,0,792,1)))/24)</definedName>
    <definedName function="false" hidden="false" localSheetId="5" name="ydata1" vbProcedure="false">1+INT((ROW(OFFSET('Pruebas t y z (2 muestras)1'!$B$1,0,0,792,1))-1/2)/24)</definedName>
    <definedName function="false" hidden="false" localSheetId="5" name="ydata2" vbProcedure="false">1+INT((ROW(OFFSET('Pruebas t y z (2 muestras)1'!$B$1,0,0,792,1))-1/2)/24)</definedName>
    <definedName function="false" hidden="false" localSheetId="5" name="ydata3" vbProcedure="false">1+INT((ROW(OFFSET('Pruebas t y z (2 muestras)1'!$B$1,0,0,792,1))-1/2)/24)</definedName>
    <definedName function="false" hidden="false" localSheetId="5" name="ydata4" vbProcedure="false">1+INT((ROW(OFFSET('Pruebas t y z (2 muestras)1'!$B$1,0,0,792,1))-1/2)/24)</definedName>
    <definedName function="false" hidden="false" localSheetId="5" name="ydata5" vbProcedure="false">1+INT((ROW(OFFSET('Pruebas t y z (2 muestras)1'!$B$1,0,0,792,1))-1/2)/24)</definedName>
    <definedName function="false" hidden="false" localSheetId="5" name="ydata6" vbProcedure="false">1+INT((ROW(OFFSET('Pruebas t y z (2 muestras)1'!$B$1,0,0,792,1))-1/2)/24)</definedName>
    <definedName function="false" hidden="false" localSheetId="5" name="ydata7" vbProcedure="false">1+INT((ROW(OFFSET('Pruebas t y z (2 muestras)1'!$B$1,0,0,792,1))-1/2)/24)</definedName>
    <definedName function="false" hidden="false" localSheetId="5" name="ydata8" vbProcedure="false">1+INT((ROW(OFFSET('Pruebas t y z (2 muestras)1'!$B$1,0,0,558,1))-1/2)/18)</definedName>
    <definedName function="false" hidden="false" localSheetId="5" name="ydata9" vbProcedure="false">1+INT((ROW(OFFSET('Pruebas t y z (2 muestras)1'!$B$1,0,0,792,1))-1/2)/24)</definedName>
    <definedName function="false" hidden="false" localSheetId="6" name="xdata1" vbProcedure="false">ROW(OFFSET('Pruebas t y z (2 muestras)'!$B$1,0,0,792,1))-24*INT((-1/2+ROW(OFFSET('Pruebas t y z (2 muestras)'!$B$1,0,0,792,1)))/24)</definedName>
    <definedName function="false" hidden="false" localSheetId="6" name="xdata10" vbProcedure="false">ROW(OFFSET('Pruebas t y z (2 muestras)'!$B$1,0,0,744,1))-24*INT((-1/2+ROW(OFFSET('Pruebas t y z (2 muestras)'!$B$1,0,0,744,1)))/24)</definedName>
    <definedName function="false" hidden="false" localSheetId="6" name="xdata11" vbProcedure="false">ROW(OFFSET('Pruebas t y z (2 muestras)'!$B$1,0,0,408,1))-17*INT((-1/2+ROW(OFFSET('Pruebas t y z (2 muestras)'!$B$1,0,0,408,1)))/17)</definedName>
    <definedName function="false" hidden="false" localSheetId="6" name="xdata2" vbProcedure="false">ROW(OFFSET('Pruebas t y z (2 muestras)'!$B$1,0,0,759,1))-23*INT((-1/2+ROW(OFFSET('Pruebas t y z (2 muestras)'!$B$1,0,0,759,1)))/23)</definedName>
    <definedName function="false" hidden="false" localSheetId="6" name="xdata3" vbProcedure="false">ROW(OFFSET('Pruebas t y z (2 muestras)'!$B$1,0,0,768,1))-24*INT((-1/2+ROW(OFFSET('Pruebas t y z (2 muestras)'!$B$1,0,0,768,1)))/24)</definedName>
    <definedName function="false" hidden="false" localSheetId="6" name="xdata4" vbProcedure="false">ROW(OFFSET('Pruebas t y z (2 muestras)'!$B$1,0,0,759,1))-23*INT((-1/2+ROW(OFFSET('Pruebas t y z (2 muestras)'!$B$1,0,0,759,1)))/23)</definedName>
    <definedName function="false" hidden="false" localSheetId="6" name="xdata5" vbProcedure="false">ROW(OFFSET('Pruebas t y z (2 muestras)'!$B$1,0,0,759,1))-23*INT((-1/2+ROW(OFFSET('Pruebas t y z (2 muestras)'!$B$1,0,0,759,1)))/23)</definedName>
    <definedName function="false" hidden="false" localSheetId="6" name="xdata6" vbProcedure="false">ROW(OFFSET('Pruebas t y z (2 muestras)'!$B$1,0,0,432,1))-18*INT((-1/2+ROW(OFFSET('Pruebas t y z (2 muestras)'!$B$1,0,0,432,1)))/18)</definedName>
    <definedName function="false" hidden="false" localSheetId="6" name="xdata7" vbProcedure="false">ROW(OFFSET('Pruebas t y z (2 muestras)'!$B$1,0,0,744,1))-24*INT((-1/2+ROW(OFFSET('Pruebas t y z (2 muestras)'!$B$1,0,0,744,1)))/24)</definedName>
    <definedName function="false" hidden="false" localSheetId="6" name="xdata8" vbProcedure="false">ROW(OFFSET('Pruebas t y z (2 muestras)'!$B$1,0,0,768,1))-24*INT((-1/2+ROW(OFFSET('Pruebas t y z (2 muestras)'!$B$1,0,0,768,1)))/24)</definedName>
    <definedName function="false" hidden="false" localSheetId="6" name="xdata9" vbProcedure="false">ROW(OFFSET('Pruebas t y z (2 muestras)'!$B$1,0,0,792,1))-24*INT((-1/2+ROW(OFFSET('Pruebas t y z (2 muestras)'!$B$1,0,0,792,1)))/24)</definedName>
    <definedName function="false" hidden="false" localSheetId="6" name="ydata1" vbProcedure="false">1+INT((ROW(OFFSET('Pruebas t y z (2 muestras)'!$B$1,0,0,792,1))-1/2)/24)</definedName>
    <definedName function="false" hidden="false" localSheetId="6" name="ydata10" vbProcedure="false">1+INT((ROW(OFFSET('Pruebas t y z (2 muestras)'!$B$1,0,0,744,1))-1/2)/24)</definedName>
    <definedName function="false" hidden="false" localSheetId="6" name="ydata11" vbProcedure="false">1+INT((ROW(OFFSET('Pruebas t y z (2 muestras)'!$B$1,0,0,408,1))-1/2)/17)</definedName>
    <definedName function="false" hidden="false" localSheetId="6" name="ydata2" vbProcedure="false">1+INT((ROW(OFFSET('Pruebas t y z (2 muestras)'!$B$1,0,0,759,1))-1/2)/23)</definedName>
    <definedName function="false" hidden="false" localSheetId="6" name="ydata3" vbProcedure="false">1+INT((ROW(OFFSET('Pruebas t y z (2 muestras)'!$B$1,0,0,768,1))-1/2)/24)</definedName>
    <definedName function="false" hidden="false" localSheetId="6" name="ydata4" vbProcedure="false">1+INT((ROW(OFFSET('Pruebas t y z (2 muestras)'!$B$1,0,0,759,1))-1/2)/23)</definedName>
    <definedName function="false" hidden="false" localSheetId="6" name="ydata5" vbProcedure="false">1+INT((ROW(OFFSET('Pruebas t y z (2 muestras)'!$B$1,0,0,759,1))-1/2)/23)</definedName>
    <definedName function="false" hidden="false" localSheetId="6" name="ydata6" vbProcedure="false">1+INT((ROW(OFFSET('Pruebas t y z (2 muestras)'!$B$1,0,0,432,1))-1/2)/18)</definedName>
    <definedName function="false" hidden="false" localSheetId="6" name="ydata7" vbProcedure="false">1+INT((ROW(OFFSET('Pruebas t y z (2 muestras)'!$B$1,0,0,744,1))-1/2)/24)</definedName>
    <definedName function="false" hidden="false" localSheetId="6" name="ydata8" vbProcedure="false">1+INT((ROW(OFFSET('Pruebas t y z (2 muestras)'!$B$1,0,0,768,1))-1/2)/24)</definedName>
    <definedName function="false" hidden="false" localSheetId="6" name="ydata9" vbProcedure="false">1+INT((ROW(OFFSET('Pruebas t y z (2 muestras)'!$B$1,0,0,792,1))-1/2)/24)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<sst xmlns="http://schemas.openxmlformats.org/spreadsheetml/2006/main" count="1184" uniqueCount="236">
  <si>
    <t>DW concentration (ug/g dw)</t>
  </si>
  <si>
    <t>Sample 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</si>
  <si>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</si>
  <si>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</si>
  <si>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</si>
  <si>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</si>
  <si>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</si>
  <si>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</si>
  <si>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</si>
  <si>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</si>
  <si>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</si>
  <si>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</si>
  <si>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</si>
  <si>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</si>
  <si>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</si>
  <si>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</si>
  <si>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</si>
  <si>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</si>
  <si>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</si>
  <si>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</si>
  <si>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</si>
  <si>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Brassicasterol</t>
  </si>
  <si>
    <t>Dehydrobrassicasterol</t>
  </si>
  <si>
    <t>Desmosterol</t>
  </si>
  <si>
    <t>Cholesterol</t>
  </si>
  <si>
    <t>Cholestanol</t>
  </si>
  <si>
    <t>Dehydrocholesterol</t>
  </si>
  <si>
    <t>Ergosterol</t>
  </si>
  <si>
    <t>Total</t>
  </si>
  <si>
    <t>fecales </t>
  </si>
  <si>
    <t>fitosteroles</t>
  </si>
  <si>
    <t>copr flux (mg/dia)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</si>
  <si>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</si>
  <si>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</si>
  <si>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</si>
  <si>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</si>
  <si>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</si>
  <si>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</si>
  <si>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</si>
  <si>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</si>
  <si>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</si>
  <si>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</si>
  <si>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</si>
  <si>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</si>
  <si>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T76</t>
  </si>
  <si>
    <t>BZ</t>
  </si>
  <si>
    <t>calido</t>
  </si>
  <si>
    <t> 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</si>
  <si>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</si>
  <si>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</si>
  <si>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</si>
  <si>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</si>
  <si>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</si>
  <si>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</si>
  <si>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</si>
  <si>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</si>
  <si>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</si>
  <si>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</si>
  <si>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</si>
  <si>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</si>
  <si>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</si>
  <si>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</si>
  <si>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</si>
  <si>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</si>
  <si>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</si>
  <si>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</si>
  <si>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</si>
  <si>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</si>
  <si>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</si>
  <si>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</si>
  <si>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</si>
  <si>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</si>
  <si>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</si>
  <si>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</si>
  <si>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</si>
  <si>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</si>
  <si>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</si>
  <si>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</si>
  <si>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</si>
  <si>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</si>
  <si>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</si>
  <si>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</si>
  <si>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</si>
  <si>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</si>
  <si>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</si>
  <si>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</si>
  <si>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</si>
  <si>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</si>
  <si>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</si>
  <si>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</si>
  <si>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Concentraciones base seca (ug esteroles/g seco)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</si>
  <si>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</si>
  <si>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</si>
  <si>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</si>
  <si>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</si>
  <si>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</si>
  <si>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</si>
  <si>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</si>
  <si>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</si>
  <si>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</si>
  <si>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</si>
  <si>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</si>
  <si>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</si>
  <si>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</si>
  <si>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</si>
  <si>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</si>
  <si>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</si>
  <si>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</si>
  <si>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</si>
  <si>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</si>
  <si>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</si>
  <si>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</si>
  <si>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</si>
  <si>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</si>
  <si>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</si>
  <si>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</si>
  <si>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</si>
  <si>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</si>
  <si>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</si>
  <si>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</si>
  <si>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</si>
  <si>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</si>
  <si>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</si>
  <si>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</si>
  <si>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</si>
  <si>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</si>
  <si>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</si>
  <si>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</si>
  <si>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</si>
  <si>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</si>
  <si>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</si>
  <si>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</si>
  <si>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</si>
  <si>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</si>
  <si>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</si>
  <si>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</si>
  <si>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</si>
  <si>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</si>
  <si>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</si>
  <si>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</si>
  <si>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</si>
  <si>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</si>
  <si>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</si>
  <si>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</si>
  <si>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</si>
  <si>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</si>
  <si>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</si>
  <si>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</si>
  <si>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</si>
  <si>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</si>
  <si>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</si>
  <si>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</si>
  <si>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</si>
  <si>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</si>
  <si>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</si>
  <si>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</si>
  <si>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</si>
  <si>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</si>
  <si>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</si>
  <si>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</si>
  <si>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</si>
  <si>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</si>
  <si>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</si>
  <si>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</si>
  <si>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</si>
  <si>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</si>
  <si>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</si>
  <si>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</si>
  <si>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</si>
  <si>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</si>
  <si>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</si>
  <si>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</si>
  <si>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</si>
  <si>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</si>
  <si>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</si>
  <si>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</si>
  <si>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</si>
  <si>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</si>
  <si>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</si>
  <si>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</si>
  <si>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</si>
  <si>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</si>
  <si>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</si>
  <si>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</si>
  <si>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</si>
  <si>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</si>
  <si>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</si>
  <si>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</si>
  <si>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</si>
  <si>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</si>
  <si>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</si>
  <si>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</si>
  <si>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</si>
  <si>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</si>
  <si>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</si>
  <si>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</si>
  <si>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</si>
  <si>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</si>
  <si>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</si>
  <si>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</si>
  <si>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</si>
  <si>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</si>
  <si>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</si>
  <si>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</si>
  <si>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</si>
  <si>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</si>
  <si>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</si>
  <si>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</si>
  <si>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</si>
  <si>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flux (g/cm2/year)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</si>
  <si>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</si>
  <si>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</si>
  <si>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</si>
  <si>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</si>
  <si>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</si>
  <si>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</si>
  <si>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</si>
  <si>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</si>
  <si>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</si>
  <si>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</si>
  <si>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</si>
  <si>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Others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</si>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</sst>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/MM/YYYY;@"/>
    <numFmt numFmtId="166" formatCode="0.00"/>
    <numFmt numFmtId="167" formatCode="0.0"/>
    <numFmt numFmtId="168" formatCode="0"/>
    <numFmt numFmtId="169" formatCode="0.000"/>
    <numFmt numFmtId="170" formatCode="0.0000"/>
    <numFmt numFmtId="171" formatCode="M/D/YYYY"/>
    <numFmt numFmtId="172" formatCode="M/D/YYYY"/>
    <numFmt numFmtId="173" formatCode="&quot;] &quot;0.000\,;&quot;] -&quot;0.000&quot; ,&quot;"/>
    <numFmt numFmtId="174" formatCode="0.000&quot; [&quot;;\-0.000&quot; [&quot;"/>
    <numFmt numFmtId="175" formatCode="#,##0"/>
  </numFmts>
  <fonts count="5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i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Calibri"/>
      <family val="2"/>
    </font>
    <font>
      <sz val="7"/>
      <color rgb="FF000000"/>
      <name val="Calibri"/>
      <family val="2"/>
    </font>
    <font>
      <b val="true"/>
      <sz val="8"/>
      <color rgb="FF000000"/>
      <name val="Calibri"/>
      <family val="2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.5"/>
      <color rgb="FF000000"/>
      <name val="Arial"/>
      <family val="2"/>
    </font>
    <font>
      <sz val="12"/>
      <color rgb="FF000000"/>
      <name val="Arial"/>
      <family val="2"/>
    </font>
    <font>
      <b val="true"/>
      <sz val="14"/>
      <color rgb="FF000000"/>
      <name val="Arial"/>
      <family val="2"/>
    </font>
    <font>
      <sz val="10"/>
      <color rgb="FF000000"/>
      <name val="Arial"/>
      <family val="2"/>
    </font>
    <font>
      <b val="true"/>
      <vertAlign val="superscript"/>
      <sz val="14"/>
      <color rgb="FF000000"/>
      <name val="Arial"/>
      <family val="2"/>
    </font>
    <font>
      <sz val="14"/>
      <color rgb="FF404040"/>
      <name val="Calibri"/>
      <family val="2"/>
    </font>
    <font>
      <sz val="14"/>
      <color rgb="FF000000"/>
      <name val="Calibri"/>
      <family val="2"/>
    </font>
    <font>
      <sz val="12"/>
      <color rgb="FF404040"/>
      <name val="Calibri"/>
      <family val="2"/>
    </font>
    <font>
      <sz val="16"/>
      <color rgb="FF000000"/>
      <name val="Arial"/>
      <family val="2"/>
    </font>
    <font>
      <sz val="16"/>
      <color rgb="FFC55A11"/>
      <name val="Arial"/>
      <family val="2"/>
    </font>
    <font>
      <sz val="16"/>
      <color rgb="FFC55A11"/>
      <name val="Wingdings"/>
      <family val="0"/>
    </font>
    <font>
      <sz val="16"/>
      <color rgb="FFF4B183"/>
      <name val="Arial"/>
      <family val="2"/>
    </font>
    <font>
      <sz val="16"/>
      <color rgb="FFF4B183"/>
      <name val="Wingdings"/>
      <family val="0"/>
    </font>
    <font>
      <sz val="16"/>
      <color rgb="FFFFC000"/>
      <name val="Arial"/>
      <family val="2"/>
    </font>
    <font>
      <sz val="16"/>
      <color rgb="FFFFC000"/>
      <name val="Wingdings"/>
      <family val="0"/>
    </font>
    <font>
      <sz val="16"/>
      <color rgb="FF92D050"/>
      <name val="Arial"/>
      <family val="2"/>
    </font>
    <font>
      <sz val="16"/>
      <color rgb="FF92D050"/>
      <name val="Wingdings"/>
      <family val="0"/>
    </font>
    <font>
      <sz val="16"/>
      <color rgb="FF548235"/>
      <name val="Arial"/>
      <family val="2"/>
    </font>
    <font>
      <sz val="16"/>
      <color rgb="FF548235"/>
      <name val="Wingdings"/>
      <family val="0"/>
    </font>
    <font>
      <sz val="16"/>
      <color rgb="FF00CC99"/>
      <name val="Arial"/>
      <family val="2"/>
    </font>
    <font>
      <sz val="16"/>
      <color rgb="FF00CC99"/>
      <name val="Wingdings"/>
      <family val="0"/>
    </font>
    <font>
      <sz val="16"/>
      <color rgb="FF66FF33"/>
      <name val="Arial"/>
      <family val="2"/>
    </font>
    <font>
      <sz val="16"/>
      <color rgb="FF66FF33"/>
      <name val="Wingdings"/>
      <family val="0"/>
    </font>
    <font>
      <sz val="16"/>
      <color rgb="FF00B0F0"/>
      <name val="Wingdings"/>
      <family val="0"/>
    </font>
    <font>
      <sz val="16"/>
      <color rgb="FF0070C0"/>
      <name val="Wingdings"/>
      <family val="0"/>
    </font>
    <font>
      <sz val="16"/>
      <color rgb="FFD9D9D9"/>
      <name val="Wingdings"/>
      <family val="0"/>
    </font>
    <font>
      <sz val="14"/>
      <color rgb="FF000000"/>
      <name val="Arial"/>
      <family val="2"/>
    </font>
    <font>
      <b val="true"/>
      <sz val="18"/>
      <color rgb="FF000000"/>
      <name val="Arial"/>
      <family val="2"/>
    </font>
    <font>
      <b val="true"/>
      <vertAlign val="superscript"/>
      <sz val="18"/>
      <color rgb="FF000000"/>
      <name val="Arial"/>
      <family val="2"/>
    </font>
    <font>
      <b val="true"/>
      <sz val="14"/>
      <color rgb="FF000000"/>
      <name val="Calibri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E2F0D9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FFFFFF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4" customBuiltin="true"/>
  </cellStyles>
  <colors>
    <indexedColors>
      <rgbColor rgb="FF000000"/>
      <rgbColor rgb="FFFFFFFF"/>
      <rgbColor rgb="FFFF0000"/>
      <rgbColor rgb="FF33CC33"/>
      <rgbColor rgb="FF0000FF"/>
      <rgbColor rgb="FF66FF33"/>
      <rgbColor rgb="FFFF00FF"/>
      <rgbColor rgb="FF00FFFF"/>
      <rgbColor rgb="FFA50021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993366"/>
      <rgbColor rgb="FFF2F2F2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2F0D9"/>
      <rgbColor rgb="FFC6EFCE"/>
      <rgbColor rgb="FFFBE5D6"/>
      <rgbColor rgb="FF99CCFF"/>
      <rgbColor rgb="FFFF99CC"/>
      <rgbColor rgb="FFCC99FF"/>
      <rgbColor rgb="FFF4B183"/>
      <rgbColor rgb="FF3366FF"/>
      <rgbColor rgb="FF00CC99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dw!$B$27:$B$59</c:f>
              <c:strCache>
                <c:ptCount val="33"/>
                <c:pt idx="0">
                  <c:v>12/1/2007</c:v>
                </c:pt>
                <c:pt idx="1">
                  <c:v>12/14/2007</c:v>
                </c:pt>
                <c:pt idx="2">
                  <c:v>1/18/2008</c:v>
                </c:pt>
                <c:pt idx="3">
                  <c:v>4/7/2008</c:v>
                </c:pt>
                <c:pt idx="4">
                  <c:v>5/2/2008</c:v>
                </c:pt>
                <c:pt idx="5">
                  <c:v>5/16/2008</c:v>
                </c:pt>
                <c:pt idx="6">
                  <c:v>8/1/2008</c:v>
                </c:pt>
                <c:pt idx="7">
                  <c:v>8/23/2008</c:v>
                </c:pt>
                <c:pt idx="8">
                  <c:v>12/16/2008</c:v>
                </c:pt>
                <c:pt idx="9">
                  <c:v>4/10/2009</c:v>
                </c:pt>
                <c:pt idx="10">
                  <c:v>10/22/2009</c:v>
                </c:pt>
                <c:pt idx="11">
                  <c:v>6/22/2010</c:v>
                </c:pt>
                <c:pt idx="12">
                  <c:v>2/12/2011</c:v>
                </c:pt>
                <c:pt idx="13">
                  <c:v>7/24/2011</c:v>
                </c:pt>
                <c:pt idx="14">
                  <c:v>10/15/2011</c:v>
                </c:pt>
                <c:pt idx="15">
                  <c:v>1/14/2012</c:v>
                </c:pt>
                <c:pt idx="16">
                  <c:v>2/21/2012</c:v>
                </c:pt>
                <c:pt idx="17">
                  <c:v>5/19/2012</c:v>
                </c:pt>
                <c:pt idx="18">
                  <c:v>7/23/2012</c:v>
                </c:pt>
                <c:pt idx="19">
                  <c:v>8/28/2012</c:v>
                </c:pt>
                <c:pt idx="20">
                  <c:v>3/12/2013</c:v>
                </c:pt>
                <c:pt idx="21">
                  <c:v>6/9/2013</c:v>
                </c:pt>
                <c:pt idx="22">
                  <c:v>10/10/2013</c:v>
                </c:pt>
                <c:pt idx="23">
                  <c:v>11/23/2013</c:v>
                </c:pt>
                <c:pt idx="24">
                  <c:v>4/16/2014</c:v>
                </c:pt>
                <c:pt idx="25">
                  <c:v>11/12/2014</c:v>
                </c:pt>
                <c:pt idx="26">
                  <c:v>1/16/2015</c:v>
                </c:pt>
                <c:pt idx="27">
                  <c:v>3/10/2015</c:v>
                </c:pt>
                <c:pt idx="28">
                  <c:v>4/29/2015</c:v>
                </c:pt>
                <c:pt idx="29">
                  <c:v>5/10/2015</c:v>
                </c:pt>
                <c:pt idx="30">
                  <c:v>6/23/2015</c:v>
                </c:pt>
                <c:pt idx="31">
                  <c:v>7/25/2015</c:v>
                </c:pt>
                <c:pt idx="32">
                  <c:v>11/8/2015</c:v>
                </c:pt>
              </c:strCache>
            </c:strRef>
          </c:cat>
          <c:val>
            <c:numRef>
              <c:f>dw!$C$27:$C$59</c:f>
              <c:numCache>
                <c:formatCode>General</c:formatCode>
                <c:ptCount val="33"/>
                <c:pt idx="0">
                  <c:v>3.53858734272796</c:v>
                </c:pt>
                <c:pt idx="1">
                  <c:v>3.42039888198792</c:v>
                </c:pt>
                <c:pt idx="2">
                  <c:v>0.493380323584876</c:v>
                </c:pt>
                <c:pt idx="3">
                  <c:v>7.06038611260178</c:v>
                </c:pt>
                <c:pt idx="4">
                  <c:v>3.38245179627073</c:v>
                </c:pt>
                <c:pt idx="5">
                  <c:v>0.345775482077364</c:v>
                </c:pt>
                <c:pt idx="6">
                  <c:v>6.36423889360699</c:v>
                </c:pt>
                <c:pt idx="7">
                  <c:v>5.11469419688291</c:v>
                </c:pt>
                <c:pt idx="8">
                  <c:v>7.86301369863014</c:v>
                </c:pt>
                <c:pt idx="9">
                  <c:v>1.86301369863014</c:v>
                </c:pt>
                <c:pt idx="10">
                  <c:v>6.24657534246575</c:v>
                </c:pt>
                <c:pt idx="11">
                  <c:v>1.34246575342466</c:v>
                </c:pt>
                <c:pt idx="12">
                  <c:v>7.53424657534247</c:v>
                </c:pt>
                <c:pt idx="13">
                  <c:v>6.02739726027397</c:v>
                </c:pt>
                <c:pt idx="14">
                  <c:v>7.58904109589041</c:v>
                </c:pt>
                <c:pt idx="15">
                  <c:v>9.27611175354943</c:v>
                </c:pt>
                <c:pt idx="16">
                  <c:v>2.93150684931507</c:v>
                </c:pt>
                <c:pt idx="17">
                  <c:v>3.54513682453352</c:v>
                </c:pt>
                <c:pt idx="18">
                  <c:v>2.57275143492026</c:v>
                </c:pt>
                <c:pt idx="19">
                  <c:v>2.68493150684931</c:v>
                </c:pt>
                <c:pt idx="20">
                  <c:v>1.78082191780822</c:v>
                </c:pt>
                <c:pt idx="21">
                  <c:v>1.75746122477666</c:v>
                </c:pt>
                <c:pt idx="22">
                  <c:v>2.57534246575342</c:v>
                </c:pt>
                <c:pt idx="23">
                  <c:v>16.8284070627646</c:v>
                </c:pt>
                <c:pt idx="24">
                  <c:v>3.12328767123288</c:v>
                </c:pt>
                <c:pt idx="25">
                  <c:v>5.82040956560976</c:v>
                </c:pt>
                <c:pt idx="26">
                  <c:v>4.50336523236666</c:v>
                </c:pt>
                <c:pt idx="27">
                  <c:v>4.49794458911554</c:v>
                </c:pt>
                <c:pt idx="28">
                  <c:v>2.02739726027397</c:v>
                </c:pt>
                <c:pt idx="29">
                  <c:v>3.57568105479791</c:v>
                </c:pt>
                <c:pt idx="30">
                  <c:v>7.01369863013699</c:v>
                </c:pt>
                <c:pt idx="31">
                  <c:v>1.53424657534247</c:v>
                </c:pt>
                <c:pt idx="32">
                  <c:v>3.04109589041096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2860882"/>
        <c:axId val="14940873"/>
      </c:lineChart>
      <c:scatterChart>
        <c:scatterStyle val="lineMarker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dw!$B$27:$B$59</c:f>
              <c:numCache>
                <c:formatCode>General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General</c:formatCode>
                <c:ptCount val="33"/>
                <c:pt idx="0">
                  <c:v>0.00841563</c:v>
                </c:pt>
                <c:pt idx="1">
                  <c:v>0.0126416</c:v>
                </c:pt>
                <c:pt idx="2">
                  <c:v>0.0122</c:v>
                </c:pt>
                <c:pt idx="3">
                  <c:v>0.0122</c:v>
                </c:pt>
                <c:pt idx="4">
                  <c:v>0.364</c:v>
                </c:pt>
                <c:pt idx="5">
                  <c:v>0.13845</c:v>
                </c:pt>
                <c:pt idx="6">
                  <c:v>0.7545</c:v>
                </c:pt>
                <c:pt idx="7">
                  <c:v>0.512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0.0174651905815287</c:v>
                </c:pt>
                <c:pt idx="12">
                  <c:v>0.87</c:v>
                </c:pt>
                <c:pt idx="13">
                  <c:v>0.35</c:v>
                </c:pt>
                <c:pt idx="14">
                  <c:v>0.2057</c:v>
                </c:pt>
                <c:pt idx="15">
                  <c:v>0.7451</c:v>
                </c:pt>
                <c:pt idx="16">
                  <c:v>0.256290070804651</c:v>
                </c:pt>
                <c:pt idx="17">
                  <c:v>0.157966917009894</c:v>
                </c:pt>
                <c:pt idx="18">
                  <c:v>0.342678276399</c:v>
                </c:pt>
                <c:pt idx="19">
                  <c:v>0.268100569298955</c:v>
                </c:pt>
                <c:pt idx="20">
                  <c:v>0.274838168122783</c:v>
                </c:pt>
                <c:pt idx="21">
                  <c:v>0.0331384376767369</c:v>
                </c:pt>
                <c:pt idx="22">
                  <c:v>0.126445268943807</c:v>
                </c:pt>
                <c:pt idx="23">
                  <c:v>0.535322032720861</c:v>
                </c:pt>
                <c:pt idx="24">
                  <c:v>0.415990409340632</c:v>
                </c:pt>
                <c:pt idx="25">
                  <c:v>0.32860834302005</c:v>
                </c:pt>
                <c:pt idx="26">
                  <c:v>0.23110426412406</c:v>
                </c:pt>
                <c:pt idx="27">
                  <c:v>0.205105039964668</c:v>
                </c:pt>
                <c:pt idx="28">
                  <c:v>0.164995568869331</c:v>
                </c:pt>
                <c:pt idx="29">
                  <c:v>0.1288315905977</c:v>
                </c:pt>
                <c:pt idx="30">
                  <c:v>0.382025596918642</c:v>
                </c:pt>
                <c:pt idx="31">
                  <c:v>0.0983728898345733</c:v>
                </c:pt>
                <c:pt idx="32">
                  <c:v>0.135915575793596</c:v>
                </c:pt>
              </c:numCache>
            </c:numRef>
          </c:yVal>
          <c:smooth val="0"/>
        </c:ser>
        <c:axId val="51393769"/>
        <c:axId val="69819890"/>
      </c:scatterChart>
      <c:catAx>
        <c:axId val="8286088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4940873"/>
        <c:crosses val="autoZero"/>
        <c:auto val="1"/>
        <c:lblAlgn val="ctr"/>
        <c:lblOffset val="100"/>
      </c:catAx>
      <c:valAx>
        <c:axId val="1494087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82860882"/>
        <c:crosses val="max"/>
      </c:valAx>
      <c:catAx>
        <c:axId val="51393769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9819890"/>
        <c:crosses val="autoZero"/>
        <c:auto val="1"/>
        <c:lblAlgn val="ctr"/>
        <c:lblOffset val="100"/>
      </c:catAx>
      <c:valAx>
        <c:axId val="6981989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6480">
            <a:noFill/>
          </a:ln>
        </c:spPr>
        <c:crossAx val="5139376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5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15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16</c:v>
                </c:pt>
                <c:pt idx="394">
                  <c:v>17</c:v>
                </c:pt>
                <c:pt idx="395">
                  <c:v>18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9</c:v>
                </c:pt>
                <c:pt idx="459">
                  <c:v>10</c:v>
                </c:pt>
                <c:pt idx="460">
                  <c:v>11</c:v>
                </c:pt>
                <c:pt idx="461">
                  <c:v>12</c:v>
                </c:pt>
                <c:pt idx="462">
                  <c:v>13</c:v>
                </c:pt>
                <c:pt idx="463">
                  <c:v>14</c:v>
                </c:pt>
                <c:pt idx="464">
                  <c:v>15</c:v>
                </c:pt>
                <c:pt idx="465">
                  <c:v>16</c:v>
                </c:pt>
                <c:pt idx="466">
                  <c:v>17</c:v>
                </c:pt>
                <c:pt idx="467">
                  <c:v>18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13</c:v>
                </c:pt>
                <c:pt idx="481">
                  <c:v>14</c:v>
                </c:pt>
                <c:pt idx="482">
                  <c:v>15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10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14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6</c:v>
                </c:pt>
                <c:pt idx="528">
                  <c:v>7</c:v>
                </c:pt>
                <c:pt idx="529">
                  <c:v>8</c:v>
                </c:pt>
                <c:pt idx="530">
                  <c:v>9</c:v>
                </c:pt>
                <c:pt idx="531">
                  <c:v>10</c:v>
                </c:pt>
                <c:pt idx="532">
                  <c:v>11</c:v>
                </c:pt>
                <c:pt idx="533">
                  <c:v>12</c:v>
                </c:pt>
                <c:pt idx="534">
                  <c:v>13</c:v>
                </c:pt>
                <c:pt idx="535">
                  <c:v>14</c:v>
                </c:pt>
                <c:pt idx="536">
                  <c:v>15</c:v>
                </c:pt>
                <c:pt idx="537">
                  <c:v>16</c:v>
                </c:pt>
                <c:pt idx="538">
                  <c:v>17</c:v>
                </c:pt>
                <c:pt idx="539">
                  <c:v>18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13</c:v>
                </c:pt>
                <c:pt idx="553">
                  <c:v>14</c:v>
                </c:pt>
                <c:pt idx="554">
                  <c:v>15</c:v>
                </c:pt>
                <c:pt idx="555">
                  <c:v>16</c:v>
                </c:pt>
                <c:pt idx="556">
                  <c:v>17</c:v>
                </c:pt>
                <c:pt idx="557">
                  <c:v>18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</c:numCache>
            </c:numRef>
          </c:yVal>
          <c:smooth val="0"/>
        </c:ser>
        <c:axId val="73761803"/>
        <c:axId val="98772514"/>
      </c:scatterChart>
      <c:valAx>
        <c:axId val="73761803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Copr/Chol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98772514"/>
        <c:crosses val="autoZero"/>
      </c:valAx>
      <c:valAx>
        <c:axId val="98772514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Copr/Chol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73761803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axId val="27408317"/>
        <c:axId val="43100529"/>
      </c:scatterChart>
      <c:valAx>
        <c:axId val="27408317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5B/(5a + chol)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43100529"/>
        <c:crosses val="autoZero"/>
      </c:valAx>
      <c:valAx>
        <c:axId val="43100529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5B/(5a + chol)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27408317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axId val="36440310"/>
        <c:axId val="52938729"/>
      </c:scatterChart>
      <c:valAx>
        <c:axId val="3644031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Cop/epi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52938729"/>
        <c:crosses val="autoZero"/>
      </c:valAx>
      <c:valAx>
        <c:axId val="52938729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Cop/epi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36440310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axId val="10229029"/>
        <c:axId val="80225943"/>
      </c:scatterChart>
      <c:valAx>
        <c:axId val="10229029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Col/Fec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80225943"/>
        <c:crosses val="autoZero"/>
      </c:valAx>
      <c:valAx>
        <c:axId val="80225943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Col/Fec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10229029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</c:numCache>
            </c:numRef>
          </c:yVal>
          <c:smooth val="0"/>
        </c:ser>
        <c:axId val="91783407"/>
        <c:axId val="93089911"/>
      </c:scatterChart>
      <c:valAx>
        <c:axId val="91783407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Fito/col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93089911"/>
        <c:crosses val="autoZero"/>
      </c:valAx>
      <c:valAx>
        <c:axId val="93089911"/>
        <c:scaling>
          <c:orientation val="minMax"/>
          <c:max val="3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Fito/col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91783407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axId val="47683168"/>
        <c:axId val="95693529"/>
      </c:scatterChart>
      <c:valAx>
        <c:axId val="47683168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Sito/Col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95693529"/>
        <c:crosses val="autoZero"/>
      </c:valAx>
      <c:valAx>
        <c:axId val="95693529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Sito/Col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47683168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axId val="15426153"/>
        <c:axId val="25212224"/>
      </c:scatterChart>
      <c:valAx>
        <c:axId val="15426153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Fec/Fito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25212224"/>
        <c:crosses val="autoZero"/>
      </c:valAx>
      <c:valAx>
        <c:axId val="2521222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Fec/Fito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15426153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4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15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16</c:v>
                </c:pt>
                <c:pt idx="394">
                  <c:v>17</c:v>
                </c:pt>
                <c:pt idx="395">
                  <c:v>18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4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</c:numCache>
            </c:numRef>
          </c:yVal>
          <c:smooth val="0"/>
        </c:ser>
        <c:axId val="31855076"/>
        <c:axId val="11427903"/>
      </c:scatterChart>
      <c:valAx>
        <c:axId val="31855076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5B/(5B + 5a)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11427903"/>
        <c:crosses val="autoZero"/>
      </c:valAx>
      <c:valAx>
        <c:axId val="11427903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5B/(5B + 5a)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31855076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</c:numCache>
            </c:numRef>
          </c:yVal>
          <c:smooth val="0"/>
        </c:ser>
        <c:axId val="53187583"/>
        <c:axId val="23547952"/>
      </c:scatterChart>
      <c:valAx>
        <c:axId val="53187583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Copr/Chol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23547952"/>
        <c:crosses val="autoZero"/>
      </c:valAx>
      <c:valAx>
        <c:axId val="23547952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Copr/Chol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53187583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</c:numCache>
            </c:numRef>
          </c:yVal>
          <c:smooth val="0"/>
        </c:ser>
        <c:axId val="23132288"/>
        <c:axId val="13990121"/>
      </c:scatterChart>
      <c:valAx>
        <c:axId val="2313228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Copr/Ethycopr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13990121"/>
        <c:crosses val="autoZero"/>
      </c:valAx>
      <c:valAx>
        <c:axId val="13990121"/>
        <c:scaling>
          <c:orientation val="minMax"/>
          <c:max val="3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Copr/Ethycopr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23132288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dw!$K$2</c:f>
              <c:strCache>
                <c:ptCount val="1"/>
                <c:pt idx="0">
                  <c:v>Coprostanol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dw!$K$3:$K$26</c:f>
              <c:numCache>
                <c:formatCode>General</c:formatCode>
                <c:ptCount val="24"/>
                <c:pt idx="0">
                  <c:v>4672.430786</c:v>
                </c:pt>
                <c:pt idx="1">
                  <c:v>7773.729585</c:v>
                </c:pt>
                <c:pt idx="2">
                  <c:v>453.50449</c:v>
                </c:pt>
                <c:pt idx="3">
                  <c:v>540.837769793765</c:v>
                </c:pt>
                <c:pt idx="4">
                  <c:v>581.942207596871</c:v>
                </c:pt>
                <c:pt idx="5">
                  <c:v>2518.32070396535</c:v>
                </c:pt>
                <c:pt idx="6">
                  <c:v>363.702244432248</c:v>
                </c:pt>
                <c:pt idx="7">
                  <c:v>262.023580350029</c:v>
                </c:pt>
                <c:pt idx="8">
                  <c:v>757.218821029116</c:v>
                </c:pt>
                <c:pt idx="9">
                  <c:v>1556.89220548716</c:v>
                </c:pt>
                <c:pt idx="10">
                  <c:v>880.100578811176</c:v>
                </c:pt>
                <c:pt idx="11">
                  <c:v>17974.58421</c:v>
                </c:pt>
                <c:pt idx="12">
                  <c:v>4044.533779375</c:v>
                </c:pt>
                <c:pt idx="13">
                  <c:v>1584.2623</c:v>
                </c:pt>
                <c:pt idx="14">
                  <c:v>3488</c:v>
                </c:pt>
                <c:pt idx="15">
                  <c:v>3215</c:v>
                </c:pt>
                <c:pt idx="16">
                  <c:v>16245.12466</c:v>
                </c:pt>
                <c:pt idx="17">
                  <c:v>1625.71522722212</c:v>
                </c:pt>
                <c:pt idx="18">
                  <c:v>8814.324868</c:v>
                </c:pt>
                <c:pt idx="19">
                  <c:v>721.60910174267</c:v>
                </c:pt>
                <c:pt idx="20">
                  <c:v>501.944855434545</c:v>
                </c:pt>
                <c:pt idx="21">
                  <c:v>676.517085270375</c:v>
                </c:pt>
                <c:pt idx="22">
                  <c:v>5306.30631157449</c:v>
                </c:pt>
                <c:pt idx="23">
                  <c:v>2395.13933587074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7529056"/>
        <c:axId val="83645195"/>
      </c:lineChart>
      <c:lineChart>
        <c:grouping val="standard"/>
        <c:ser>
          <c:idx val="1"/>
          <c:order val="1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6001749"/>
        <c:axId val="27975358"/>
      </c:lineChart>
      <c:catAx>
        <c:axId val="7752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3645195"/>
        <c:crosses val="autoZero"/>
        <c:auto val="1"/>
        <c:lblAlgn val="ctr"/>
        <c:lblOffset val="100"/>
      </c:catAx>
      <c:valAx>
        <c:axId val="8364519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6480">
            <a:noFill/>
          </a:ln>
        </c:spPr>
        <c:crossAx val="77529056"/>
        <c:crosses val="autoZero"/>
      </c:valAx>
      <c:catAx>
        <c:axId val="960017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7975358"/>
        <c:crosses val="autoZero"/>
        <c:auto val="1"/>
        <c:lblAlgn val="ctr"/>
        <c:lblOffset val="100"/>
      </c:catAx>
      <c:valAx>
        <c:axId val="2797535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96001749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axId val="8933340"/>
        <c:axId val="7092480"/>
      </c:scatterChart>
      <c:valAx>
        <c:axId val="893334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5B/(5a + chol)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7092480"/>
        <c:crosses val="autoZero"/>
      </c:valAx>
      <c:valAx>
        <c:axId val="709248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5B/(5a + chol)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8933340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</c:numCache>
            </c:numRef>
          </c:yVal>
          <c:smooth val="0"/>
        </c:ser>
        <c:axId val="92963920"/>
        <c:axId val="56757717"/>
      </c:scatterChart>
      <c:valAx>
        <c:axId val="9296392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Sito/Ethylcopr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56757717"/>
        <c:crosses val="autoZero"/>
      </c:valAx>
      <c:valAx>
        <c:axId val="56757717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Sito/Ethylcopr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92963920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4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17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17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11</c:v>
                </c:pt>
                <c:pt idx="164">
                  <c:v>12</c:v>
                </c:pt>
                <c:pt idx="165">
                  <c:v>13</c:v>
                </c:pt>
                <c:pt idx="166">
                  <c:v>14</c:v>
                </c:pt>
                <c:pt idx="167">
                  <c:v>15</c:v>
                </c:pt>
                <c:pt idx="168">
                  <c:v>16</c:v>
                </c:pt>
                <c:pt idx="169">
                  <c:v>17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12</c:v>
                </c:pt>
                <c:pt idx="182">
                  <c:v>13</c:v>
                </c:pt>
                <c:pt idx="183">
                  <c:v>14</c:v>
                </c:pt>
                <c:pt idx="184">
                  <c:v>15</c:v>
                </c:pt>
                <c:pt idx="185">
                  <c:v>16</c:v>
                </c:pt>
                <c:pt idx="186">
                  <c:v>17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12</c:v>
                </c:pt>
                <c:pt idx="233">
                  <c:v>13</c:v>
                </c:pt>
                <c:pt idx="234">
                  <c:v>14</c:v>
                </c:pt>
                <c:pt idx="235">
                  <c:v>15</c:v>
                </c:pt>
                <c:pt idx="236">
                  <c:v>16</c:v>
                </c:pt>
                <c:pt idx="237">
                  <c:v>17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11</c:v>
                </c:pt>
                <c:pt idx="249">
                  <c:v>12</c:v>
                </c:pt>
                <c:pt idx="250">
                  <c:v>13</c:v>
                </c:pt>
                <c:pt idx="251">
                  <c:v>14</c:v>
                </c:pt>
                <c:pt idx="252">
                  <c:v>15</c:v>
                </c:pt>
                <c:pt idx="253">
                  <c:v>16</c:v>
                </c:pt>
                <c:pt idx="254">
                  <c:v>17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11</c:v>
                </c:pt>
                <c:pt idx="266">
                  <c:v>12</c:v>
                </c:pt>
                <c:pt idx="267">
                  <c:v>13</c:v>
                </c:pt>
                <c:pt idx="268">
                  <c:v>14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5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12</c:v>
                </c:pt>
                <c:pt idx="284">
                  <c:v>13</c:v>
                </c:pt>
                <c:pt idx="285">
                  <c:v>14</c:v>
                </c:pt>
                <c:pt idx="286">
                  <c:v>15</c:v>
                </c:pt>
                <c:pt idx="287">
                  <c:v>16</c:v>
                </c:pt>
                <c:pt idx="288">
                  <c:v>17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9</c:v>
                </c:pt>
                <c:pt idx="332">
                  <c:v>10</c:v>
                </c:pt>
                <c:pt idx="333">
                  <c:v>11</c:v>
                </c:pt>
                <c:pt idx="334">
                  <c:v>12</c:v>
                </c:pt>
                <c:pt idx="335">
                  <c:v>13</c:v>
                </c:pt>
                <c:pt idx="336">
                  <c:v>14</c:v>
                </c:pt>
                <c:pt idx="337">
                  <c:v>15</c:v>
                </c:pt>
                <c:pt idx="338">
                  <c:v>16</c:v>
                </c:pt>
                <c:pt idx="339">
                  <c:v>17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11</c:v>
                </c:pt>
                <c:pt idx="351">
                  <c:v>12</c:v>
                </c:pt>
                <c:pt idx="352">
                  <c:v>13</c:v>
                </c:pt>
                <c:pt idx="353">
                  <c:v>14</c:v>
                </c:pt>
                <c:pt idx="354">
                  <c:v>15</c:v>
                </c:pt>
                <c:pt idx="355">
                  <c:v>16</c:v>
                </c:pt>
                <c:pt idx="356">
                  <c:v>17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13</c:v>
                </c:pt>
                <c:pt idx="370">
                  <c:v>14</c:v>
                </c:pt>
                <c:pt idx="371">
                  <c:v>15</c:v>
                </c:pt>
                <c:pt idx="372">
                  <c:v>16</c:v>
                </c:pt>
                <c:pt idx="373">
                  <c:v>17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13</c:v>
                </c:pt>
                <c:pt idx="387">
                  <c:v>14</c:v>
                </c:pt>
                <c:pt idx="388">
                  <c:v>15</c:v>
                </c:pt>
                <c:pt idx="389">
                  <c:v>16</c:v>
                </c:pt>
                <c:pt idx="390">
                  <c:v>17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4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</c:numCache>
            </c:numRef>
          </c:yVal>
          <c:smooth val="0"/>
        </c:ser>
        <c:axId val="61734447"/>
        <c:axId val="36621686"/>
      </c:scatterChart>
      <c:valAx>
        <c:axId val="61734447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Cholestanol/cholesterol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36621686"/>
        <c:crosses val="autoZero"/>
      </c:valAx>
      <c:valAx>
        <c:axId val="36621686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Cholestanol/cholesterol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61734447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circle"/>
            <c:size val="6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dw!$B$27:$B$59</c:f>
              <c:strCache>
                <c:ptCount val="33"/>
                <c:pt idx="0">
                  <c:v>12/1/2007</c:v>
                </c:pt>
                <c:pt idx="1">
                  <c:v>12/14/2007</c:v>
                </c:pt>
                <c:pt idx="2">
                  <c:v>1/18/2008</c:v>
                </c:pt>
                <c:pt idx="3">
                  <c:v>4/7/2008</c:v>
                </c:pt>
                <c:pt idx="4">
                  <c:v>5/2/2008</c:v>
                </c:pt>
                <c:pt idx="5">
                  <c:v>5/16/2008</c:v>
                </c:pt>
                <c:pt idx="6">
                  <c:v>8/1/2008</c:v>
                </c:pt>
                <c:pt idx="7">
                  <c:v>8/23/2008</c:v>
                </c:pt>
                <c:pt idx="8">
                  <c:v>12/16/2008</c:v>
                </c:pt>
                <c:pt idx="9">
                  <c:v>4/10/2009</c:v>
                </c:pt>
                <c:pt idx="10">
                  <c:v>10/22/2009</c:v>
                </c:pt>
                <c:pt idx="11">
                  <c:v>6/22/2010</c:v>
                </c:pt>
                <c:pt idx="12">
                  <c:v>2/12/2011</c:v>
                </c:pt>
                <c:pt idx="13">
                  <c:v>7/24/2011</c:v>
                </c:pt>
                <c:pt idx="14">
                  <c:v>10/15/2011</c:v>
                </c:pt>
                <c:pt idx="15">
                  <c:v>1/14/2012</c:v>
                </c:pt>
                <c:pt idx="16">
                  <c:v>2/21/2012</c:v>
                </c:pt>
                <c:pt idx="17">
                  <c:v>5/19/2012</c:v>
                </c:pt>
                <c:pt idx="18">
                  <c:v>7/23/2012</c:v>
                </c:pt>
                <c:pt idx="19">
                  <c:v>8/28/2012</c:v>
                </c:pt>
                <c:pt idx="20">
                  <c:v>3/12/2013</c:v>
                </c:pt>
                <c:pt idx="21">
                  <c:v>6/9/2013</c:v>
                </c:pt>
                <c:pt idx="22">
                  <c:v>10/10/2013</c:v>
                </c:pt>
                <c:pt idx="23">
                  <c:v>11/23/2013</c:v>
                </c:pt>
                <c:pt idx="24">
                  <c:v>4/16/2014</c:v>
                </c:pt>
                <c:pt idx="25">
                  <c:v>11/12/2014</c:v>
                </c:pt>
                <c:pt idx="26">
                  <c:v>1/16/2015</c:v>
                </c:pt>
                <c:pt idx="27">
                  <c:v>3/10/2015</c:v>
                </c:pt>
                <c:pt idx="28">
                  <c:v>4/29/2015</c:v>
                </c:pt>
                <c:pt idx="29">
                  <c:v>5/10/2015</c:v>
                </c:pt>
                <c:pt idx="30">
                  <c:v>6/23/2015</c:v>
                </c:pt>
                <c:pt idx="31">
                  <c:v>7/25/2015</c:v>
                </c:pt>
                <c:pt idx="32">
                  <c:v>11/8/2015</c:v>
                </c:pt>
              </c:strCache>
            </c:strRef>
          </c:cat>
          <c:val>
            <c:numRef>
              <c:f>dw!$C$27:$C$59</c:f>
              <c:numCache>
                <c:formatCode>General</c:formatCode>
                <c:ptCount val="33"/>
                <c:pt idx="0">
                  <c:v>3.53858734272796</c:v>
                </c:pt>
                <c:pt idx="1">
                  <c:v>3.42039888198792</c:v>
                </c:pt>
                <c:pt idx="2">
                  <c:v>0.493380323584876</c:v>
                </c:pt>
                <c:pt idx="3">
                  <c:v>7.06038611260178</c:v>
                </c:pt>
                <c:pt idx="4">
                  <c:v>3.38245179627073</c:v>
                </c:pt>
                <c:pt idx="5">
                  <c:v>0.345775482077364</c:v>
                </c:pt>
                <c:pt idx="6">
                  <c:v>6.36423889360699</c:v>
                </c:pt>
                <c:pt idx="7">
                  <c:v>5.11469419688291</c:v>
                </c:pt>
                <c:pt idx="8">
                  <c:v>7.86301369863014</c:v>
                </c:pt>
                <c:pt idx="9">
                  <c:v>1.86301369863014</c:v>
                </c:pt>
                <c:pt idx="10">
                  <c:v>6.24657534246575</c:v>
                </c:pt>
                <c:pt idx="11">
                  <c:v>1.34246575342466</c:v>
                </c:pt>
                <c:pt idx="12">
                  <c:v>7.53424657534247</c:v>
                </c:pt>
                <c:pt idx="13">
                  <c:v>6.02739726027397</c:v>
                </c:pt>
                <c:pt idx="14">
                  <c:v>7.58904109589041</c:v>
                </c:pt>
                <c:pt idx="15">
                  <c:v>9.27611175354943</c:v>
                </c:pt>
                <c:pt idx="16">
                  <c:v>2.93150684931507</c:v>
                </c:pt>
                <c:pt idx="17">
                  <c:v>3.54513682453352</c:v>
                </c:pt>
                <c:pt idx="18">
                  <c:v>2.57275143492026</c:v>
                </c:pt>
                <c:pt idx="19">
                  <c:v>2.68493150684931</c:v>
                </c:pt>
                <c:pt idx="20">
                  <c:v>1.78082191780822</c:v>
                </c:pt>
                <c:pt idx="21">
                  <c:v>1.75746122477666</c:v>
                </c:pt>
                <c:pt idx="22">
                  <c:v>2.57534246575342</c:v>
                </c:pt>
                <c:pt idx="23">
                  <c:v>16.8284070627646</c:v>
                </c:pt>
                <c:pt idx="24">
                  <c:v>3.12328767123288</c:v>
                </c:pt>
                <c:pt idx="25">
                  <c:v>5.82040956560976</c:v>
                </c:pt>
                <c:pt idx="26">
                  <c:v>4.50336523236666</c:v>
                </c:pt>
                <c:pt idx="27">
                  <c:v>4.49794458911554</c:v>
                </c:pt>
                <c:pt idx="28">
                  <c:v>2.02739726027397</c:v>
                </c:pt>
                <c:pt idx="29">
                  <c:v>3.57568105479791</c:v>
                </c:pt>
                <c:pt idx="30">
                  <c:v>7.01369863013699</c:v>
                </c:pt>
                <c:pt idx="31">
                  <c:v>1.53424657534247</c:v>
                </c:pt>
                <c:pt idx="32">
                  <c:v>3.04109589041096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5848585"/>
        <c:axId val="76202800"/>
      </c:lineChart>
      <c:lineChart>
        <c:grouping val="standard"/>
        <c:ser>
          <c:idx val="1"/>
          <c:order val="1"/>
          <c:tx>
            <c:strRef>
              <c:f>"Coprostanol"</c:f>
              <c:strCache>
                <c:ptCount val="1"/>
                <c:pt idx="0">
                  <c:v>Coprostanol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dw!$B$27:$B$59</c:f>
              <c:strCache>
                <c:ptCount val="33"/>
                <c:pt idx="0">
                  <c:v>12/1/2007</c:v>
                </c:pt>
                <c:pt idx="1">
                  <c:v>12/14/2007</c:v>
                </c:pt>
                <c:pt idx="2">
                  <c:v>1/18/2008</c:v>
                </c:pt>
                <c:pt idx="3">
                  <c:v>4/7/2008</c:v>
                </c:pt>
                <c:pt idx="4">
                  <c:v>5/2/2008</c:v>
                </c:pt>
                <c:pt idx="5">
                  <c:v>5/16/2008</c:v>
                </c:pt>
                <c:pt idx="6">
                  <c:v>8/1/2008</c:v>
                </c:pt>
                <c:pt idx="7">
                  <c:v>8/23/2008</c:v>
                </c:pt>
                <c:pt idx="8">
                  <c:v>12/16/2008</c:v>
                </c:pt>
                <c:pt idx="9">
                  <c:v>4/10/2009</c:v>
                </c:pt>
                <c:pt idx="10">
                  <c:v>10/22/2009</c:v>
                </c:pt>
                <c:pt idx="11">
                  <c:v>6/22/2010</c:v>
                </c:pt>
                <c:pt idx="12">
                  <c:v>2/12/2011</c:v>
                </c:pt>
                <c:pt idx="13">
                  <c:v>7/24/2011</c:v>
                </c:pt>
                <c:pt idx="14">
                  <c:v>10/15/2011</c:v>
                </c:pt>
                <c:pt idx="15">
                  <c:v>1/14/2012</c:v>
                </c:pt>
                <c:pt idx="16">
                  <c:v>2/21/2012</c:v>
                </c:pt>
                <c:pt idx="17">
                  <c:v>5/19/2012</c:v>
                </c:pt>
                <c:pt idx="18">
                  <c:v>7/23/2012</c:v>
                </c:pt>
                <c:pt idx="19">
                  <c:v>8/28/2012</c:v>
                </c:pt>
                <c:pt idx="20">
                  <c:v>3/12/2013</c:v>
                </c:pt>
                <c:pt idx="21">
                  <c:v>6/9/2013</c:v>
                </c:pt>
                <c:pt idx="22">
                  <c:v>10/10/2013</c:v>
                </c:pt>
                <c:pt idx="23">
                  <c:v>11/23/2013</c:v>
                </c:pt>
                <c:pt idx="24">
                  <c:v>4/16/2014</c:v>
                </c:pt>
                <c:pt idx="25">
                  <c:v>11/12/2014</c:v>
                </c:pt>
                <c:pt idx="26">
                  <c:v>1/16/2015</c:v>
                </c:pt>
                <c:pt idx="27">
                  <c:v>3/10/2015</c:v>
                </c:pt>
                <c:pt idx="28">
                  <c:v>4/29/2015</c:v>
                </c:pt>
                <c:pt idx="29">
                  <c:v>5/10/2015</c:v>
                </c:pt>
                <c:pt idx="30">
                  <c:v>6/23/2015</c:v>
                </c:pt>
                <c:pt idx="31">
                  <c:v>7/25/2015</c:v>
                </c:pt>
                <c:pt idx="32">
                  <c:v>11/8/2015</c:v>
                </c:pt>
              </c:strCache>
            </c:strRef>
          </c:cat>
          <c:val>
            <c:numRef>
              <c:f>dw!$K$27:$K$59</c:f>
              <c:numCache>
                <c:formatCode>General</c:formatCode>
                <c:ptCount val="33"/>
                <c:pt idx="0">
                  <c:v>0.00841563</c:v>
                </c:pt>
                <c:pt idx="1">
                  <c:v>0.0126416</c:v>
                </c:pt>
                <c:pt idx="2">
                  <c:v>0.0122</c:v>
                </c:pt>
                <c:pt idx="3">
                  <c:v>0.0122</c:v>
                </c:pt>
                <c:pt idx="4">
                  <c:v>0.364</c:v>
                </c:pt>
                <c:pt idx="5">
                  <c:v>0.13845</c:v>
                </c:pt>
                <c:pt idx="6">
                  <c:v>0.7545</c:v>
                </c:pt>
                <c:pt idx="7">
                  <c:v>0.512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0.0174651905815287</c:v>
                </c:pt>
                <c:pt idx="12">
                  <c:v>0.87</c:v>
                </c:pt>
                <c:pt idx="13">
                  <c:v>0.35</c:v>
                </c:pt>
                <c:pt idx="14">
                  <c:v>0.2057</c:v>
                </c:pt>
                <c:pt idx="15">
                  <c:v>0.7451</c:v>
                </c:pt>
                <c:pt idx="16">
                  <c:v>0.256290070804651</c:v>
                </c:pt>
                <c:pt idx="17">
                  <c:v>0.157966917009894</c:v>
                </c:pt>
                <c:pt idx="18">
                  <c:v>0.342678276399</c:v>
                </c:pt>
                <c:pt idx="19">
                  <c:v>0.268100569298955</c:v>
                </c:pt>
                <c:pt idx="20">
                  <c:v>0.274838168122783</c:v>
                </c:pt>
                <c:pt idx="21">
                  <c:v>0.0331384376767369</c:v>
                </c:pt>
                <c:pt idx="22">
                  <c:v>0.126445268943807</c:v>
                </c:pt>
                <c:pt idx="23">
                  <c:v>0.535322032720861</c:v>
                </c:pt>
                <c:pt idx="24">
                  <c:v>0.415990409340632</c:v>
                </c:pt>
                <c:pt idx="25">
                  <c:v>0.32860834302005</c:v>
                </c:pt>
                <c:pt idx="26">
                  <c:v>0.23110426412406</c:v>
                </c:pt>
                <c:pt idx="27">
                  <c:v>0.205105039964668</c:v>
                </c:pt>
                <c:pt idx="28">
                  <c:v>0.164995568869331</c:v>
                </c:pt>
                <c:pt idx="29">
                  <c:v>0.1288315905977</c:v>
                </c:pt>
                <c:pt idx="30">
                  <c:v>0.382025596918642</c:v>
                </c:pt>
                <c:pt idx="31">
                  <c:v>0.0983728898345733</c:v>
                </c:pt>
                <c:pt idx="32">
                  <c:v>0.135915575793596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7103759"/>
        <c:axId val="81672603"/>
      </c:lineChart>
      <c:catAx>
        <c:axId val="458485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6202800"/>
        <c:crosses val="autoZero"/>
        <c:auto val="1"/>
        <c:lblAlgn val="ctr"/>
        <c:lblOffset val="100"/>
      </c:catAx>
      <c:valAx>
        <c:axId val="76202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Vertical flux (g.cm-2.day-1)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45848585"/>
        <c:crosses val="autoZero"/>
        <c:majorUnit val="5"/>
      </c:valAx>
      <c:catAx>
        <c:axId val="671037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81672603"/>
        <c:crosses val="autoZero"/>
        <c:auto val="1"/>
        <c:lblAlgn val="ctr"/>
        <c:lblOffset val="100"/>
      </c:catAx>
      <c:valAx>
        <c:axId val="81672603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Coprostanol (μg.g-1 dw)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7103759"/>
        <c:crosses val="max"/>
        <c:majorUnit val="1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c55a11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f4b183"/>
              </a:solidFill>
              <a:ln w="1908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noFill/>
              </a:ln>
            </c:spPr>
          </c:dPt>
          <c:dPt>
            <c:idx val="4"/>
            <c:spPr>
              <a:solidFill>
                <a:srgbClr val="92d050"/>
              </a:solidFill>
              <a:ln w="19080">
                <a:noFill/>
              </a:ln>
            </c:spPr>
          </c:dPt>
          <c:dPt>
            <c:idx val="5"/>
            <c:spPr>
              <a:solidFill>
                <a:srgbClr val="d9d9d9"/>
              </a:solidFill>
              <a:ln w="19080">
                <a:noFill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1"/>
              <c:showSerName val="0"/>
              <c:showPercent val="0"/>
            </c:dLbl>
            <c:dLblPos val="bestFit"/>
            <c:showLegendKey val="0"/>
            <c:showVal val="1"/>
            <c:showCatName val="1"/>
            <c:showSerName val="0"/>
            <c:showPercent val="0"/>
          </c:dLbls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</c:v>
                </c:pt>
                <c:pt idx="1">
                  <c:v>57.719378282025</c:v>
                </c:pt>
                <c:pt idx="2">
                  <c:v>5.3045881652253</c:v>
                </c:pt>
                <c:pt idx="3">
                  <c:v>8.89104214694709</c:v>
                </c:pt>
                <c:pt idx="4">
                  <c:v>4.4457010934063</c:v>
                </c:pt>
                <c:pt idx="5">
                  <c:v>10.3865046575253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c55a11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a50021"/>
              </a:solidFill>
              <a:ln w="19080">
                <a:noFill/>
              </a:ln>
            </c:spPr>
          </c:dPt>
          <c:dPt>
            <c:idx val="3"/>
            <c:spPr>
              <a:solidFill>
                <a:srgbClr val="92d050"/>
              </a:solidFill>
              <a:ln w="19080">
                <a:noFill/>
              </a:ln>
            </c:spPr>
          </c:dPt>
          <c:dPt>
            <c:idx val="4"/>
            <c:spPr>
              <a:solidFill>
                <a:srgbClr val="548235"/>
              </a:solidFill>
              <a:ln w="19080">
                <a:noFill/>
              </a:ln>
            </c:spPr>
          </c:dPt>
          <c:dPt>
            <c:idx val="5"/>
            <c:spPr>
              <a:solidFill>
                <a:srgbClr val="00cc99"/>
              </a:solidFill>
              <a:ln w="19080">
                <a:noFill/>
              </a:ln>
            </c:spPr>
          </c:dPt>
          <c:dPt>
            <c:idx val="6"/>
            <c:spPr>
              <a:solidFill>
                <a:srgbClr val="66ff33"/>
              </a:solidFill>
              <a:ln w="19080">
                <a:noFill/>
              </a:ln>
            </c:spPr>
          </c:dPt>
          <c:dPt>
            <c:idx val="7"/>
            <c:spPr>
              <a:solidFill>
                <a:srgbClr val="0070c0"/>
              </a:solidFill>
              <a:ln w="19080">
                <a:noFill/>
              </a:ln>
            </c:spPr>
          </c:dPt>
          <c:dPt>
            <c:idx val="8"/>
            <c:spPr>
              <a:solidFill>
                <a:srgbClr val="d9d9d9"/>
              </a:solidFill>
              <a:ln w="19080">
                <a:noFill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1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</c:dLbl>
            <c:dLblPos val="bestFit"/>
            <c:showLegendKey val="0"/>
            <c:showVal val="1"/>
            <c:showCatName val="1"/>
            <c:showSerName val="0"/>
            <c:showPercent val="0"/>
          </c:dLbls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General</c:formatCode>
                <c:ptCount val="9"/>
                <c:pt idx="0">
                  <c:v>17.4763071606162</c:v>
                </c:pt>
                <c:pt idx="1">
                  <c:v>6.16321540195604</c:v>
                </c:pt>
                <c:pt idx="2">
                  <c:v>7.8158255761343</c:v>
                </c:pt>
                <c:pt idx="3">
                  <c:v>17.290838431346</c:v>
                </c:pt>
                <c:pt idx="4">
                  <c:v>13.1488877210342</c:v>
                </c:pt>
                <c:pt idx="5">
                  <c:v>12.9855527512956</c:v>
                </c:pt>
                <c:pt idx="6">
                  <c:v>7.63570703288956</c:v>
                </c:pt>
                <c:pt idx="7">
                  <c:v>7.50282118346147</c:v>
                </c:pt>
                <c:pt idx="8">
                  <c:v>9.9808447412666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c55a11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f4b183"/>
              </a:solidFill>
              <a:ln w="1908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noFill/>
              </a:ln>
            </c:spPr>
          </c:dPt>
          <c:dPt>
            <c:idx val="4"/>
            <c:spPr>
              <a:solidFill>
                <a:srgbClr val="92d050"/>
              </a:solidFill>
              <a:ln w="19080">
                <a:noFill/>
              </a:ln>
            </c:spPr>
          </c:dPt>
          <c:dPt>
            <c:idx val="5"/>
            <c:spPr>
              <a:solidFill>
                <a:srgbClr val="d9d9d9"/>
              </a:solidFill>
              <a:ln w="19080"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</c:dLbls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</c:v>
                </c:pt>
                <c:pt idx="1">
                  <c:v>57.719378282025</c:v>
                </c:pt>
                <c:pt idx="2">
                  <c:v>5.3045881652253</c:v>
                </c:pt>
                <c:pt idx="3">
                  <c:v>8.89104214694709</c:v>
                </c:pt>
                <c:pt idx="4">
                  <c:v>4.4457010934063</c:v>
                </c:pt>
                <c:pt idx="5">
                  <c:v>10.3865046575253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c55a11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a50021"/>
              </a:solidFill>
              <a:ln w="19080">
                <a:noFill/>
              </a:ln>
            </c:spPr>
          </c:dPt>
          <c:dPt>
            <c:idx val="3"/>
            <c:spPr>
              <a:solidFill>
                <a:srgbClr val="92d050"/>
              </a:solidFill>
              <a:ln w="19080">
                <a:noFill/>
              </a:ln>
            </c:spPr>
          </c:dPt>
          <c:dPt>
            <c:idx val="4"/>
            <c:spPr>
              <a:solidFill>
                <a:srgbClr val="548235"/>
              </a:solidFill>
              <a:ln w="19080">
                <a:noFill/>
              </a:ln>
            </c:spPr>
          </c:dPt>
          <c:dPt>
            <c:idx val="5"/>
            <c:spPr>
              <a:solidFill>
                <a:srgbClr val="00cc99"/>
              </a:solidFill>
              <a:ln w="19080">
                <a:noFill/>
              </a:ln>
            </c:spPr>
          </c:dPt>
          <c:dPt>
            <c:idx val="6"/>
            <c:spPr>
              <a:solidFill>
                <a:srgbClr val="66ff33"/>
              </a:solidFill>
              <a:ln w="19080">
                <a:noFill/>
              </a:ln>
            </c:spPr>
          </c:dPt>
          <c:dPt>
            <c:idx val="7"/>
            <c:spPr>
              <a:solidFill>
                <a:srgbClr val="0070c0"/>
              </a:solidFill>
              <a:ln w="19080">
                <a:noFill/>
              </a:ln>
            </c:spPr>
          </c:dPt>
          <c:dPt>
            <c:idx val="8"/>
            <c:spPr>
              <a:solidFill>
                <a:srgbClr val="d9d9d9"/>
              </a:solidFill>
              <a:ln w="19080"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</c:dLbls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General</c:formatCode>
                <c:ptCount val="9"/>
                <c:pt idx="0">
                  <c:v>17.4763071606162</c:v>
                </c:pt>
                <c:pt idx="1">
                  <c:v>6.16321540195604</c:v>
                </c:pt>
                <c:pt idx="2">
                  <c:v>7.8158255761343</c:v>
                </c:pt>
                <c:pt idx="3">
                  <c:v>17.290838431346</c:v>
                </c:pt>
                <c:pt idx="4">
                  <c:v>13.1488877210342</c:v>
                </c:pt>
                <c:pt idx="5">
                  <c:v>12.9855527512956</c:v>
                </c:pt>
                <c:pt idx="6">
                  <c:v>7.63570703288956</c:v>
                </c:pt>
                <c:pt idx="7">
                  <c:v>7.50282118346147</c:v>
                </c:pt>
                <c:pt idx="8">
                  <c:v>9.9808447412666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plus"/>
            <c:errValType val="cust"/>
            <c:noEndCap val="0"/>
            <c:plus>
              <c:numRef>
                <c:f>dw!$K$61:$AA$61</c:f>
                <c:numCache>
                  <c:formatCode>General</c:formatCode>
                  <c:ptCount val="17"/>
                  <c:pt idx="0">
                    <c:v>4764.8788933922</c:v>
                  </c:pt>
                  <c:pt idx="1">
                    <c:v>794.473328380131</c:v>
                  </c:pt>
                  <c:pt idx="2">
                    <c:v>554.899353366208</c:v>
                  </c:pt>
                  <c:pt idx="3">
                    <c:v>301.363692882336</c:v>
                  </c:pt>
                  <c:pt idx="4">
                    <c:v>4.70434125183998</c:v>
                  </c:pt>
                  <c:pt idx="5">
                    <c:v>219.695138498453</c:v>
                  </c:pt>
                  <c:pt idx="6">
                    <c:v>41.227045878897</c:v>
                  </c:pt>
                  <c:pt idx="7">
                    <c:v>34.5534842769372</c:v>
                  </c:pt>
                  <c:pt idx="8">
                    <c:v>104.223165622612</c:v>
                  </c:pt>
                  <c:pt idx="9">
                    <c:v>29.7916473310439</c:v>
                  </c:pt>
                  <c:pt idx="10">
                    <c:v>0.34129760909068</c:v>
                  </c:pt>
                  <c:pt idx="11">
                    <c:v>0</c:v>
                  </c:pt>
                  <c:pt idx="12">
                    <c:v>1.74774056917484</c:v>
                  </c:pt>
                  <c:pt idx="13">
                    <c:v>933.331514937552</c:v>
                  </c:pt>
                  <c:pt idx="14">
                    <c:v>207.070879828802</c:v>
                  </c:pt>
                  <c:pt idx="15">
                    <c:v>216.528204961962</c:v>
                  </c:pt>
                  <c:pt idx="16">
                    <c:v>0</c:v>
                  </c:pt>
                </c:numCache>
              </c:numRef>
            </c:plus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dw!$K$60:$AA$60</c:f>
              <c:numCache>
                <c:formatCode>General</c:formatCode>
                <c:ptCount val="17"/>
                <c:pt idx="0">
                  <c:v>3623.07352945648</c:v>
                </c:pt>
                <c:pt idx="1">
                  <c:v>383.559922728799</c:v>
                </c:pt>
                <c:pt idx="2">
                  <c:v>483.150907773957</c:v>
                </c:pt>
                <c:pt idx="3">
                  <c:v>280.28237945542</c:v>
                </c:pt>
                <c:pt idx="4">
                  <c:v>1.55029094562732</c:v>
                </c:pt>
                <c:pt idx="5">
                  <c:v>226.379958866613</c:v>
                </c:pt>
                <c:pt idx="6">
                  <c:v>16.5938372083333</c:v>
                </c:pt>
                <c:pt idx="7">
                  <c:v>36.8270911396311</c:v>
                </c:pt>
                <c:pt idx="8">
                  <c:v>79.4336460749449</c:v>
                </c:pt>
                <c:pt idx="9">
                  <c:v>30.1381797046274</c:v>
                </c:pt>
                <c:pt idx="10">
                  <c:v>0.111666666666667</c:v>
                </c:pt>
                <c:pt idx="11">
                  <c:v>0</c:v>
                </c:pt>
                <c:pt idx="12">
                  <c:v>0.5434084375</c:v>
                </c:pt>
                <c:pt idx="13">
                  <c:v>784.863548741705</c:v>
                </c:pt>
                <c:pt idx="14">
                  <c:v>149.320265576715</c:v>
                </c:pt>
                <c:pt idx="15">
                  <c:v>174.437969929038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plus"/>
            <c:errValType val="cust"/>
            <c:noEndCap val="0"/>
            <c:plus>
              <c:numRef>
                <c:f>dw!$K$63:$AA$63</c:f>
                <c:numCache>
                  <c:formatCode>General</c:formatCode>
                  <c:ptCount val="17"/>
                  <c:pt idx="0">
                    <c:v>0.386943031526682</c:v>
                  </c:pt>
                  <c:pt idx="1">
                    <c:v>0.500142283631822</c:v>
                  </c:pt>
                  <c:pt idx="2">
                    <c:v>0.550247250485013</c:v>
                  </c:pt>
                  <c:pt idx="3">
                    <c:v>1.3448797664643</c:v>
                  </c:pt>
                  <c:pt idx="4">
                    <c:v>0.00515002612871475</c:v>
                  </c:pt>
                  <c:pt idx="5">
                    <c:v>10.0489242375595</c:v>
                  </c:pt>
                  <c:pt idx="6">
                    <c:v>0.531222411702385</c:v>
                  </c:pt>
                  <c:pt idx="7">
                    <c:v>3.85299344627844</c:v>
                  </c:pt>
                  <c:pt idx="8">
                    <c:v>4.91371735511633</c:v>
                  </c:pt>
                  <c:pt idx="9">
                    <c:v>4.17819415315817</c:v>
                  </c:pt>
                  <c:pt idx="10">
                    <c:v>0.684747244885147</c:v>
                  </c:pt>
                  <c:pt idx="11">
                    <c:v>0.00663235869191209</c:v>
                  </c:pt>
                  <c:pt idx="12">
                    <c:v>0.132634423987493</c:v>
                  </c:pt>
                  <c:pt idx="13">
                    <c:v>21.6608050447071</c:v>
                  </c:pt>
                  <c:pt idx="14">
                    <c:v>0.536161640720262</c:v>
                  </c:pt>
                  <c:pt idx="15">
                    <c:v>4.68310932408495</c:v>
                  </c:pt>
                  <c:pt idx="16">
                    <c:v>0.966694059421321</c:v>
                  </c:pt>
                </c:numCache>
              </c:numRef>
            </c:plus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dw!$K$62:$AA$62</c:f>
              <c:numCache>
                <c:formatCode>General</c:formatCode>
                <c:ptCount val="17"/>
                <c:pt idx="0">
                  <c:v>0.355512624164389</c:v>
                </c:pt>
                <c:pt idx="1">
                  <c:v>0.417647499907986</c:v>
                </c:pt>
                <c:pt idx="2">
                  <c:v>0.719170199746851</c:v>
                </c:pt>
                <c:pt idx="3">
                  <c:v>0.470592623162556</c:v>
                </c:pt>
                <c:pt idx="4">
                  <c:v>0.0019805177405978</c:v>
                </c:pt>
                <c:pt idx="5">
                  <c:v>8.24067701756442</c:v>
                </c:pt>
                <c:pt idx="6">
                  <c:v>0.212199185736426</c:v>
                </c:pt>
                <c:pt idx="7">
                  <c:v>4.34675365651973</c:v>
                </c:pt>
                <c:pt idx="8">
                  <c:v>3.60452549028314</c:v>
                </c:pt>
                <c:pt idx="9">
                  <c:v>4.09410540012641</c:v>
                </c:pt>
                <c:pt idx="10">
                  <c:v>0.216509099966162</c:v>
                </c:pt>
                <c:pt idx="11">
                  <c:v>0.00115454545454545</c:v>
                </c:pt>
                <c:pt idx="12">
                  <c:v>0.0689201327228233</c:v>
                </c:pt>
                <c:pt idx="13">
                  <c:v>13.6326602029013</c:v>
                </c:pt>
                <c:pt idx="14">
                  <c:v>0.336786941837078</c:v>
                </c:pt>
                <c:pt idx="15">
                  <c:v>2.43907937061205</c:v>
                </c:pt>
                <c:pt idx="16">
                  <c:v>0.29264582071766</c:v>
                </c:pt>
              </c:numCache>
            </c:numRef>
          </c:val>
        </c:ser>
        <c:gapWidth val="219"/>
        <c:overlap val="-27"/>
        <c:axId val="66454767"/>
        <c:axId val="40865562"/>
      </c:barChart>
      <c:catAx>
        <c:axId val="6645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crossAx val="40865562"/>
        <c:crosses val="autoZero"/>
        <c:auto val="1"/>
        <c:lblAlgn val="ctr"/>
        <c:lblOffset val="100"/>
      </c:catAx>
      <c:valAx>
        <c:axId val="40865562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µg.g-1 dw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crossAx val="66454767"/>
        <c:crosses val="autoZero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c55a11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00b050"/>
              </a:solidFill>
              <a:ln w="19080">
                <a:noFill/>
              </a:ln>
            </c:spPr>
          </c:dPt>
          <c:dPt>
            <c:idx val="3"/>
            <c:spPr>
              <a:solidFill>
                <a:srgbClr val="f2f2f2"/>
              </a:solidFill>
              <a:ln w="19080"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</c:dLbls>
          <c:cat>
            <c:strRef>
              <c:f>Graphs!$A$69:$A$72</c:f>
              <c:strCache>
                <c:ptCount val="4"/>
                <c:pt idx="0">
                  <c:v>Cholesterol</c:v>
                </c:pt>
                <c:pt idx="1">
                  <c:v>Fecal</c:v>
                </c:pt>
                <c:pt idx="2">
                  <c:v>Phytosterols</c:v>
                </c:pt>
                <c:pt idx="3">
                  <c:v>Others</c:v>
                </c:pt>
              </c:strCache>
            </c:strRef>
          </c:cat>
          <c:val>
            <c:numRef>
              <c:f>Graphs!$B$69:$B$72</c:f>
              <c:numCache>
                <c:formatCode>General</c:formatCode>
                <c:ptCount val="4"/>
                <c:pt idx="0">
                  <c:v>13.9110593873236</c:v>
                </c:pt>
                <c:pt idx="1">
                  <c:v>1.07351432353775</c:v>
                </c:pt>
                <c:pt idx="2">
                  <c:v>39.7834718941912</c:v>
                </c:pt>
                <c:pt idx="3">
                  <c:v>45.2319543949475</c:v>
                </c:pt>
              </c:numCache>
            </c:numRef>
          </c:val>
        </c:ser>
        <c:firstSliceAng val="77"/>
      </c:pieChart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axId val="91692876"/>
        <c:axId val="59188033"/>
      </c:scatterChart>
      <c:valAx>
        <c:axId val="9169287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fecales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59188033"/>
        <c:crosses val="autoZero"/>
      </c:valAx>
      <c:valAx>
        <c:axId val="59188033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fecales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91692876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f2f2f2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00b050"/>
              </a:solidFill>
              <a:ln w="19080">
                <a:noFill/>
              </a:ln>
            </c:spPr>
          </c:dPt>
          <c:dPt>
            <c:idx val="3"/>
            <c:spPr>
              <a:solidFill>
                <a:srgbClr val="c55a11"/>
              </a:solidFill>
              <a:ln w="19080"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</c:dLbls>
          <c:cat>
            <c:strRef>
              <c:f>Graphs!$C$69:$C$72</c:f>
              <c:strCache>
                <c:ptCount val="4"/>
                <c:pt idx="0">
                  <c:v>Cholesterol</c:v>
                </c:pt>
                <c:pt idx="1">
                  <c:v>Others</c:v>
                </c:pt>
                <c:pt idx="2">
                  <c:v>Phytosterols</c:v>
                </c:pt>
                <c:pt idx="3">
                  <c:v>Fecal</c:v>
                </c:pt>
              </c:strCache>
            </c:strRef>
          </c:cat>
          <c:val>
            <c:numRef>
              <c:f>Graphs!$D$69:$D$72</c:f>
              <c:numCache>
                <c:formatCode>General</c:formatCode>
                <c:ptCount val="4"/>
                <c:pt idx="0">
                  <c:v>21.76697643498</c:v>
                </c:pt>
                <c:pt idx="1">
                  <c:v>0.483561348708236</c:v>
                </c:pt>
                <c:pt idx="2">
                  <c:v>64.0558102647254</c:v>
                </c:pt>
                <c:pt idx="3">
                  <c:v>13.6936519515863</c:v>
                </c:pt>
              </c:numCache>
            </c:numRef>
          </c:val>
        </c:ser>
        <c:firstSliceAng val="205"/>
      </c:pieChart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plus"/>
            <c:errValType val="cust"/>
            <c:noEndCap val="0"/>
            <c:plus>
              <c:numRef>
                <c:f>dw!$K$61:$AA$61</c:f>
                <c:numCache>
                  <c:formatCode>General</c:formatCode>
                  <c:ptCount val="17"/>
                  <c:pt idx="0">
                    <c:v>4764.8788933922</c:v>
                  </c:pt>
                  <c:pt idx="1">
                    <c:v>794.473328380131</c:v>
                  </c:pt>
                  <c:pt idx="2">
                    <c:v>554.899353366208</c:v>
                  </c:pt>
                  <c:pt idx="3">
                    <c:v>301.363692882336</c:v>
                  </c:pt>
                  <c:pt idx="4">
                    <c:v>4.70434125183998</c:v>
                  </c:pt>
                  <c:pt idx="5">
                    <c:v>219.695138498453</c:v>
                  </c:pt>
                  <c:pt idx="6">
                    <c:v>41.227045878897</c:v>
                  </c:pt>
                  <c:pt idx="7">
                    <c:v>34.5534842769372</c:v>
                  </c:pt>
                  <c:pt idx="8">
                    <c:v>104.223165622612</c:v>
                  </c:pt>
                  <c:pt idx="9">
                    <c:v>29.7916473310439</c:v>
                  </c:pt>
                  <c:pt idx="10">
                    <c:v>0.34129760909068</c:v>
                  </c:pt>
                  <c:pt idx="11">
                    <c:v>0</c:v>
                  </c:pt>
                  <c:pt idx="12">
                    <c:v>1.74774056917484</c:v>
                  </c:pt>
                  <c:pt idx="13">
                    <c:v>933.331514937552</c:v>
                  </c:pt>
                  <c:pt idx="14">
                    <c:v>207.070879828802</c:v>
                  </c:pt>
                  <c:pt idx="15">
                    <c:v>216.528204961962</c:v>
                  </c:pt>
                  <c:pt idx="16">
                    <c:v>0</c:v>
                  </c:pt>
                </c:numCache>
              </c:numRef>
            </c:plus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dw!$K$60:$AA$60</c:f>
              <c:numCache>
                <c:formatCode>General</c:formatCode>
                <c:ptCount val="17"/>
                <c:pt idx="0">
                  <c:v>3623.07352945648</c:v>
                </c:pt>
                <c:pt idx="1">
                  <c:v>383.559922728799</c:v>
                </c:pt>
                <c:pt idx="2">
                  <c:v>483.150907773957</c:v>
                </c:pt>
                <c:pt idx="3">
                  <c:v>280.28237945542</c:v>
                </c:pt>
                <c:pt idx="4">
                  <c:v>1.55029094562732</c:v>
                </c:pt>
                <c:pt idx="5">
                  <c:v>226.379958866613</c:v>
                </c:pt>
                <c:pt idx="6">
                  <c:v>16.5938372083333</c:v>
                </c:pt>
                <c:pt idx="7">
                  <c:v>36.8270911396311</c:v>
                </c:pt>
                <c:pt idx="8">
                  <c:v>79.4336460749449</c:v>
                </c:pt>
                <c:pt idx="9">
                  <c:v>30.1381797046274</c:v>
                </c:pt>
                <c:pt idx="10">
                  <c:v>0.111666666666667</c:v>
                </c:pt>
                <c:pt idx="11">
                  <c:v>0</c:v>
                </c:pt>
                <c:pt idx="12">
                  <c:v>0.5434084375</c:v>
                </c:pt>
                <c:pt idx="13">
                  <c:v>784.863548741705</c:v>
                </c:pt>
                <c:pt idx="14">
                  <c:v>149.320265576715</c:v>
                </c:pt>
                <c:pt idx="15">
                  <c:v>174.437969929038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plus"/>
            <c:errValType val="cust"/>
            <c:noEndCap val="0"/>
            <c:plus>
              <c:numRef>
                <c:f>dw!$K$63:$AA$63</c:f>
                <c:numCache>
                  <c:formatCode>General</c:formatCode>
                  <c:ptCount val="17"/>
                  <c:pt idx="0">
                    <c:v>0.386943031526682</c:v>
                  </c:pt>
                  <c:pt idx="1">
                    <c:v>0.500142283631822</c:v>
                  </c:pt>
                  <c:pt idx="2">
                    <c:v>0.550247250485013</c:v>
                  </c:pt>
                  <c:pt idx="3">
                    <c:v>1.3448797664643</c:v>
                  </c:pt>
                  <c:pt idx="4">
                    <c:v>0.00515002612871475</c:v>
                  </c:pt>
                  <c:pt idx="5">
                    <c:v>10.0489242375595</c:v>
                  </c:pt>
                  <c:pt idx="6">
                    <c:v>0.531222411702385</c:v>
                  </c:pt>
                  <c:pt idx="7">
                    <c:v>3.85299344627844</c:v>
                  </c:pt>
                  <c:pt idx="8">
                    <c:v>4.91371735511633</c:v>
                  </c:pt>
                  <c:pt idx="9">
                    <c:v>4.17819415315817</c:v>
                  </c:pt>
                  <c:pt idx="10">
                    <c:v>0.684747244885147</c:v>
                  </c:pt>
                  <c:pt idx="11">
                    <c:v>0.00663235869191209</c:v>
                  </c:pt>
                  <c:pt idx="12">
                    <c:v>0.132634423987493</c:v>
                  </c:pt>
                  <c:pt idx="13">
                    <c:v>21.6608050447071</c:v>
                  </c:pt>
                  <c:pt idx="14">
                    <c:v>0.536161640720262</c:v>
                  </c:pt>
                  <c:pt idx="15">
                    <c:v>4.68310932408495</c:v>
                  </c:pt>
                  <c:pt idx="16">
                    <c:v>0.966694059421321</c:v>
                  </c:pt>
                </c:numCache>
              </c:numRef>
            </c:plus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dw!$K$62:$AA$62</c:f>
              <c:numCache>
                <c:formatCode>General</c:formatCode>
                <c:ptCount val="17"/>
                <c:pt idx="0">
                  <c:v>0.355512624164389</c:v>
                </c:pt>
                <c:pt idx="1">
                  <c:v>0.417647499907986</c:v>
                </c:pt>
                <c:pt idx="2">
                  <c:v>0.719170199746851</c:v>
                </c:pt>
                <c:pt idx="3">
                  <c:v>0.470592623162556</c:v>
                </c:pt>
                <c:pt idx="4">
                  <c:v>0.0019805177405978</c:v>
                </c:pt>
                <c:pt idx="5">
                  <c:v>8.24067701756442</c:v>
                </c:pt>
                <c:pt idx="6">
                  <c:v>0.212199185736426</c:v>
                </c:pt>
                <c:pt idx="7">
                  <c:v>4.34675365651973</c:v>
                </c:pt>
                <c:pt idx="8">
                  <c:v>3.60452549028314</c:v>
                </c:pt>
                <c:pt idx="9">
                  <c:v>4.09410540012641</c:v>
                </c:pt>
                <c:pt idx="10">
                  <c:v>0.216509099966162</c:v>
                </c:pt>
                <c:pt idx="11">
                  <c:v>0.00115454545454545</c:v>
                </c:pt>
                <c:pt idx="12">
                  <c:v>0.0689201327228233</c:v>
                </c:pt>
                <c:pt idx="13">
                  <c:v>13.6326602029013</c:v>
                </c:pt>
                <c:pt idx="14">
                  <c:v>0.336786941837078</c:v>
                </c:pt>
                <c:pt idx="15">
                  <c:v>2.43907937061205</c:v>
                </c:pt>
                <c:pt idx="16">
                  <c:v>0.29264582071766</c:v>
                </c:pt>
              </c:numCache>
            </c:numRef>
          </c:val>
        </c:ser>
        <c:gapWidth val="100"/>
        <c:overlap val="0"/>
        <c:axId val="80445117"/>
        <c:axId val="93863085"/>
      </c:barChart>
      <c:catAx>
        <c:axId val="80445117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15840">
            <a:solidFill>
              <a:srgbClr val="000000"/>
            </a:solidFill>
            <a:round/>
          </a:ln>
        </c:spPr>
        <c:crossAx val="93863085"/>
        <c:crosses val="autoZero"/>
        <c:auto val="1"/>
        <c:lblAlgn val="ctr"/>
        <c:lblOffset val="100"/>
      </c:catAx>
      <c:valAx>
        <c:axId val="93863085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µg.g-1 dw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crossAx val="80445117"/>
        <c:crosses val="autoZero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</c:ser>
        <c:gapWidth val="219"/>
        <c:overlap val="-27"/>
        <c:axId val="36482444"/>
        <c:axId val="16885427"/>
      </c:barChart>
      <c:catAx>
        <c:axId val="364824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16885427"/>
        <c:crosses val="autoZero"/>
        <c:auto val="1"/>
        <c:lblAlgn val="ctr"/>
        <c:lblOffset val="100"/>
      </c:catAx>
      <c:valAx>
        <c:axId val="16885427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36482444"/>
        <c:crosses val="autoZero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0.702265711035921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0.105969431921075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0.0743100475278483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0.105969431921075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46801814"/>
        <c:axId val="46711473"/>
      </c:scatterChart>
      <c:valAx>
        <c:axId val="46801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711473"/>
        <c:crosses val="autoZero"/>
      </c:valAx>
      <c:valAx>
        <c:axId val="467114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80181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0.702265711035921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0.269272084885045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0.357834302560888</c:v>
                </c:pt>
                <c:pt idx="20">
                  <c:v>0.328057094673278</c:v>
                </c:pt>
                <c:pt idx="21">
                  <c:v>0.26557964912672</c:v>
                </c:pt>
                <c:pt idx="22">
                  <c:v>0.274077751164308</c:v>
                </c:pt>
                <c:pt idx="23">
                  <c:v>0.145118962866012</c:v>
                </c:pt>
                <c:pt idx="24">
                  <c:v>0.489594742606791</c:v>
                </c:pt>
                <c:pt idx="25">
                  <c:v>0.412758360936549</c:v>
                </c:pt>
                <c:pt idx="26">
                  <c:v>0.486114942100058</c:v>
                </c:pt>
                <c:pt idx="27">
                  <c:v>0.452511008780228</c:v>
                </c:pt>
                <c:pt idx="28">
                  <c:v>0.486037511164037</c:v>
                </c:pt>
                <c:pt idx="29">
                  <c:v>0.533161290322581</c:v>
                </c:pt>
                <c:pt idx="30">
                  <c:v>0.508212560386473</c:v>
                </c:pt>
                <c:pt idx="31">
                  <c:v>0.384756385998108</c:v>
                </c:pt>
                <c:pt idx="32">
                  <c:v>0.302226866678227</c:v>
                </c:pt>
                <c:pt idx="33">
                  <c:v>0.342717521838735</c:v>
                </c:pt>
                <c:pt idx="34">
                  <c:v>0.490433289051755</c:v>
                </c:pt>
                <c:pt idx="35">
                  <c:v>0.572500673657651</c:v>
                </c:pt>
                <c:pt idx="36">
                  <c:v>0.28801774588904</c:v>
                </c:pt>
                <c:pt idx="37">
                  <c:v>0.501801852889715</c:v>
                </c:pt>
                <c:pt idx="38">
                  <c:v>0.344730580438751</c:v>
                </c:pt>
                <c:pt idx="39">
                  <c:v>0.479050995235548</c:v>
                </c:pt>
                <c:pt idx="40">
                  <c:v>0.286513331833374</c:v>
                </c:pt>
                <c:pt idx="41">
                  <c:v>0.39345358795202</c:v>
                </c:pt>
                <c:pt idx="42">
                  <c:v>0.402510033437791</c:v>
                </c:pt>
                <c:pt idx="43">
                  <c:v>0.505122311483201</c:v>
                </c:pt>
                <c:pt idx="44">
                  <c:v>0.502075412453799</c:v>
                </c:pt>
                <c:pt idx="45">
                  <c:v>0.682589092783916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0.269272084885045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0.357834302560888</c:v>
                </c:pt>
              </c:numCache>
            </c:numRef>
          </c:yVal>
          <c:smooth val="0"/>
        </c:ser>
        <c:axId val="49627722"/>
        <c:axId val="91101574"/>
      </c:scatterChart>
      <c:valAx>
        <c:axId val="49627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1101574"/>
        <c:crosses val="autoZero"/>
      </c:valAx>
      <c:valAx>
        <c:axId val="911015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962772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0.702265711035921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0.495066376067028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92317737"/>
        <c:axId val="97310890"/>
      </c:scatterChart>
      <c:valAx>
        <c:axId val="92317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7310890"/>
        <c:crosses val="autoZero"/>
      </c:valAx>
      <c:valAx>
        <c:axId val="9731089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231773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0.495066376067028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39311455"/>
        <c:axId val="7743890"/>
      </c:scatterChart>
      <c:valAx>
        <c:axId val="3931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43890"/>
        <c:crosses val="autoZero"/>
      </c:valAx>
      <c:valAx>
        <c:axId val="774389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31145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0.495066376067028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22523115"/>
        <c:axId val="71166531"/>
      </c:scatterChart>
      <c:valAx>
        <c:axId val="22523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1166531"/>
        <c:crosses val="autoZero"/>
      </c:valAx>
      <c:valAx>
        <c:axId val="711665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252311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0.257149858587852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71688145"/>
        <c:axId val="28227050"/>
      </c:scatterChart>
      <c:valAx>
        <c:axId val="71688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8227050"/>
        <c:crosses val="autoZero"/>
      </c:valAx>
      <c:valAx>
        <c:axId val="282270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168814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0.257149858587852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94714483"/>
        <c:axId val="94820433"/>
      </c:scatterChart>
      <c:valAx>
        <c:axId val="94714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820433"/>
        <c:crosses val="autoZero"/>
      </c:valAx>
      <c:valAx>
        <c:axId val="9482043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71448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axId val="60802538"/>
        <c:axId val="85385387"/>
      </c:scatterChart>
      <c:valAx>
        <c:axId val="6080253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fitosteroles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85385387"/>
        <c:crosses val="autoZero"/>
      </c:valAx>
      <c:valAx>
        <c:axId val="85385387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fitosteroles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60802538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0.257149858587852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94733523"/>
        <c:axId val="56164175"/>
      </c:scatterChart>
      <c:valAx>
        <c:axId val="94733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164175"/>
        <c:crosses val="autoZero"/>
      </c:valAx>
      <c:valAx>
        <c:axId val="56164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73352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/>
                </c:pt>
                <c:pt idx="16">
                  <c:v>0.962167055162363</c:v>
                </c:pt>
                <c:pt idx="17">
                  <c:v>0.881484762919241</c:v>
                </c:pt>
                <c:pt idx="18">
                  <c:v>0.964328390155814</c:v>
                </c:pt>
                <c:pt idx="19">
                  <c:v>0.811647880321595</c:v>
                </c:pt>
                <c:pt idx="20">
                  <c:v>0.858581012601937</c:v>
                </c:pt>
                <c:pt idx="21">
                  <c:v>0.94744421478573</c:v>
                </c:pt>
                <c:pt idx="22">
                  <c:v>0.875305359106735</c:v>
                </c:pt>
                <c:pt idx="23">
                  <c:v>0.961299958977027</c:v>
                </c:pt>
                <c:pt idx="24">
                  <c:v>0.0527863507198312</c:v>
                </c:pt>
                <c:pt idx="25">
                  <c:v>0.0546190147588965</c:v>
                </c:pt>
                <c:pt idx="26">
                  <c:v>0.0183065759955132</c:v>
                </c:pt>
                <c:pt idx="27">
                  <c:v>0.0124847864782517</c:v>
                </c:pt>
                <c:pt idx="28">
                  <c:v>0.0405559597881774</c:v>
                </c:pt>
                <c:pt idx="29">
                  <c:v>0.042895039204844</c:v>
                </c:pt>
                <c:pt idx="30">
                  <c:v>0.06267942183276</c:v>
                </c:pt>
                <c:pt idx="31">
                  <c:v>0.031172477681929</c:v>
                </c:pt>
                <c:pt idx="32">
                  <c:v>0.284280441665633</c:v>
                </c:pt>
                <c:pt idx="33">
                  <c:v>0.12725497577094</c:v>
                </c:pt>
                <c:pt idx="34">
                  <c:v>0.0542022453619428</c:v>
                </c:pt>
                <c:pt idx="35">
                  <c:v>0.0275090371378905</c:v>
                </c:pt>
                <c:pt idx="36">
                  <c:v>0.0737511903139799</c:v>
                </c:pt>
                <c:pt idx="37">
                  <c:v>0.0755820635244195</c:v>
                </c:pt>
                <c:pt idx="38">
                  <c:v>0.0198607184133113</c:v>
                </c:pt>
                <c:pt idx="39">
                  <c:v>0.129932792850327</c:v>
                </c:pt>
                <c:pt idx="40">
                  <c:v>0.276056358443604</c:v>
                </c:pt>
                <c:pt idx="41">
                  <c:v>0.0451799634261528</c:v>
                </c:pt>
                <c:pt idx="42">
                  <c:v>0.142671693996222</c:v>
                </c:pt>
                <c:pt idx="43">
                  <c:v>0.398673461425525</c:v>
                </c:pt>
                <c:pt idx="44">
                  <c:v>0.316690648232777</c:v>
                </c:pt>
                <c:pt idx="45">
                  <c:v>0.13518195917109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/>
                </c:pt>
                <c:pt idx="16">
                  <c:v>0.962167055162363</c:v>
                </c:pt>
                <c:pt idx="17">
                  <c:v>0.881484762919241</c:v>
                </c:pt>
                <c:pt idx="18">
                  <c:v>0.964328390155814</c:v>
                </c:pt>
                <c:pt idx="19">
                  <c:v>0.811647880321595</c:v>
                </c:pt>
              </c:numCache>
            </c:numRef>
          </c:yVal>
          <c:smooth val="0"/>
        </c:ser>
        <c:axId val="1912913"/>
        <c:axId val="87697443"/>
      </c:scatterChart>
      <c:valAx>
        <c:axId val="1912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7697443"/>
        <c:crosses val="autoZero"/>
      </c:valAx>
      <c:valAx>
        <c:axId val="876974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91291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0.105969431921075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0.0743100475278483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0.105969431921075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12921893"/>
        <c:axId val="16163713"/>
      </c:scatterChart>
      <c:valAx>
        <c:axId val="12921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163713"/>
        <c:crosses val="autoZero"/>
      </c:valAx>
      <c:valAx>
        <c:axId val="161637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292189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  <c:pt idx="20">
                  <c:v>0.971868576130832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0.29253592502886</c:v>
                </c:pt>
                <c:pt idx="25">
                  <c:v>0.420094908364899</c:v>
                </c:pt>
                <c:pt idx="26">
                  <c:v>0.355639603684711</c:v>
                </c:pt>
                <c:pt idx="27">
                  <c:v>0.219110413616591</c:v>
                </c:pt>
                <c:pt idx="28">
                  <c:v>0.554398148148148</c:v>
                </c:pt>
                <c:pt idx="29">
                  <c:v>0.565933412940504</c:v>
                </c:pt>
                <c:pt idx="30">
                  <c:v>0.879087661445452</c:v>
                </c:pt>
                <c:pt idx="31">
                  <c:v>0.797621014373038</c:v>
                </c:pt>
                <c:pt idx="32">
                  <c:v/>
                </c:pt>
                <c:pt idx="33">
                  <c:v>0.66809927192655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0.572040504961529</c:v>
                </c:pt>
                <c:pt idx="38">
                  <c:v>0.304621372381598</c:v>
                </c:pt>
                <c:pt idx="39">
                  <c:v>0.427549863099026</c:v>
                </c:pt>
                <c:pt idx="40">
                  <c:v>0.658705023206355</c:v>
                </c:pt>
                <c:pt idx="41">
                  <c:v/>
                </c:pt>
                <c:pt idx="42">
                  <c:v>0.7952246565483</c:v>
                </c:pt>
                <c:pt idx="43">
                  <c:v>0.964972943616979</c:v>
                </c:pt>
                <c:pt idx="44">
                  <c:v>0.647137488657804</c:v>
                </c:pt>
                <c:pt idx="45">
                  <c:v>0.688648555381139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</c:numCache>
            </c:numRef>
          </c:yVal>
          <c:smooth val="0"/>
        </c:ser>
        <c:axId val="24319130"/>
        <c:axId val="11286830"/>
      </c:scatterChart>
      <c:valAx>
        <c:axId val="24319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1286830"/>
        <c:crosses val="autoZero"/>
      </c:valAx>
      <c:valAx>
        <c:axId val="1128683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431913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0.257149858587852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92366513"/>
        <c:axId val="91422889"/>
      </c:scatterChart>
      <c:valAx>
        <c:axId val="92366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1422889"/>
        <c:crosses val="autoZero"/>
      </c:valAx>
      <c:valAx>
        <c:axId val="914228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236651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/>
                </c:pt>
                <c:pt idx="16">
                  <c:v>0.962167055162363</c:v>
                </c:pt>
                <c:pt idx="17">
                  <c:v>0.881484762919241</c:v>
                </c:pt>
                <c:pt idx="18">
                  <c:v>0.964328390155814</c:v>
                </c:pt>
                <c:pt idx="19">
                  <c:v>0.811647880321595</c:v>
                </c:pt>
                <c:pt idx="20">
                  <c:v>0.858581012601937</c:v>
                </c:pt>
                <c:pt idx="21">
                  <c:v>0.94744421478573</c:v>
                </c:pt>
                <c:pt idx="22">
                  <c:v>0.875305359106735</c:v>
                </c:pt>
                <c:pt idx="23">
                  <c:v>0.961299958977027</c:v>
                </c:pt>
                <c:pt idx="24">
                  <c:v>0.0527863507198312</c:v>
                </c:pt>
                <c:pt idx="25">
                  <c:v>0.0546190147588965</c:v>
                </c:pt>
                <c:pt idx="26">
                  <c:v>0.0183065759955132</c:v>
                </c:pt>
                <c:pt idx="27">
                  <c:v>0.0124847864782517</c:v>
                </c:pt>
                <c:pt idx="28">
                  <c:v>0.0405559597881774</c:v>
                </c:pt>
                <c:pt idx="29">
                  <c:v>0.042895039204844</c:v>
                </c:pt>
                <c:pt idx="30">
                  <c:v>0.06267942183276</c:v>
                </c:pt>
                <c:pt idx="31">
                  <c:v>0.031172477681929</c:v>
                </c:pt>
                <c:pt idx="32">
                  <c:v>0.284280441665633</c:v>
                </c:pt>
                <c:pt idx="33">
                  <c:v>0.12725497577094</c:v>
                </c:pt>
                <c:pt idx="34">
                  <c:v>0.0542022453619428</c:v>
                </c:pt>
                <c:pt idx="35">
                  <c:v>0.0275090371378905</c:v>
                </c:pt>
                <c:pt idx="36">
                  <c:v>0.0737511903139799</c:v>
                </c:pt>
                <c:pt idx="37">
                  <c:v>0.0755820635244195</c:v>
                </c:pt>
                <c:pt idx="38">
                  <c:v>0.0198607184133113</c:v>
                </c:pt>
                <c:pt idx="39">
                  <c:v>0.129932792850327</c:v>
                </c:pt>
                <c:pt idx="40">
                  <c:v>0.276056358443604</c:v>
                </c:pt>
                <c:pt idx="41">
                  <c:v>0.0451799634261528</c:v>
                </c:pt>
                <c:pt idx="42">
                  <c:v>0.142671693996222</c:v>
                </c:pt>
                <c:pt idx="43">
                  <c:v>0.398673461425525</c:v>
                </c:pt>
                <c:pt idx="44">
                  <c:v>0.316690648232777</c:v>
                </c:pt>
                <c:pt idx="45">
                  <c:v>0.13518195917109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/>
                </c:pt>
                <c:pt idx="16">
                  <c:v>0.962167055162363</c:v>
                </c:pt>
                <c:pt idx="17">
                  <c:v>0.881484762919241</c:v>
                </c:pt>
                <c:pt idx="18">
                  <c:v>0.964328390155814</c:v>
                </c:pt>
                <c:pt idx="19">
                  <c:v>0.811647880321595</c:v>
                </c:pt>
              </c:numCache>
            </c:numRef>
          </c:yVal>
          <c:smooth val="0"/>
        </c:ser>
        <c:axId val="92959433"/>
        <c:axId val="58821281"/>
      </c:scatterChart>
      <c:valAx>
        <c:axId val="92959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8821281"/>
        <c:crosses val="autoZero"/>
      </c:valAx>
      <c:valAx>
        <c:axId val="5882128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295943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0.702265711035921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/>
                </c:pt>
                <c:pt idx="39">
                  <c:v/>
                </c:pt>
                <c:pt idx="40">
                  <c:v>0.0983574934755773</c:v>
                </c:pt>
                <c:pt idx="41">
                  <c:v>0.0123067136505927</c:v>
                </c:pt>
                <c:pt idx="42">
                  <c:v>0.0413988162841081</c:v>
                </c:pt>
                <c:pt idx="43">
                  <c:v>0.305568796778944</c:v>
                </c:pt>
                <c:pt idx="44">
                  <c:v>0.149468988231565</c:v>
                </c:pt>
                <c:pt idx="45">
                  <c:v>0.0212920658609006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yVal>
          <c:smooth val="0"/>
        </c:ser>
        <c:axId val="84804803"/>
        <c:axId val="25920902"/>
      </c:scatterChart>
      <c:valAx>
        <c:axId val="84804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5920902"/>
        <c:crosses val="autoZero"/>
      </c:valAx>
      <c:valAx>
        <c:axId val="259209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80480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dw!$C$3:$C$22</c:f>
              <c:numCache>
                <c:formatCode>General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General</c:formatCode>
                <c:ptCount val="20"/>
                <c:pt idx="0">
                  <c:v>4672.430786</c:v>
                </c:pt>
                <c:pt idx="1">
                  <c:v>7773.729585</c:v>
                </c:pt>
                <c:pt idx="2">
                  <c:v>453.50449</c:v>
                </c:pt>
                <c:pt idx="3">
                  <c:v>540.837769793765</c:v>
                </c:pt>
                <c:pt idx="4">
                  <c:v>581.942207596871</c:v>
                </c:pt>
                <c:pt idx="5">
                  <c:v>2518.32070396535</c:v>
                </c:pt>
                <c:pt idx="6">
                  <c:v>363.702244432248</c:v>
                </c:pt>
                <c:pt idx="7">
                  <c:v>262.023580350029</c:v>
                </c:pt>
                <c:pt idx="8">
                  <c:v>757.218821029116</c:v>
                </c:pt>
                <c:pt idx="9">
                  <c:v>1556.89220548716</c:v>
                </c:pt>
                <c:pt idx="10">
                  <c:v>880.100578811176</c:v>
                </c:pt>
                <c:pt idx="11">
                  <c:v>17974.58421</c:v>
                </c:pt>
                <c:pt idx="12">
                  <c:v>4044.533779375</c:v>
                </c:pt>
                <c:pt idx="13">
                  <c:v>1584.2623</c:v>
                </c:pt>
                <c:pt idx="14">
                  <c:v>3488</c:v>
                </c:pt>
                <c:pt idx="15">
                  <c:v>3215</c:v>
                </c:pt>
                <c:pt idx="16">
                  <c:v>16245.12466</c:v>
                </c:pt>
                <c:pt idx="17">
                  <c:v>1625.71522722212</c:v>
                </c:pt>
                <c:pt idx="18">
                  <c:v>8814.324868</c:v>
                </c:pt>
                <c:pt idx="19">
                  <c:v>721.60910174267</c:v>
                </c:pt>
              </c:numCache>
            </c:numRef>
          </c:yVal>
          <c:smooth val="0"/>
        </c:ser>
        <c:axId val="5200718"/>
        <c:axId val="21287247"/>
      </c:scatterChart>
      <c:valAx>
        <c:axId val="5200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1287247"/>
        <c:crosses val="autoZero"/>
      </c:valAx>
      <c:valAx>
        <c:axId val="21287247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00718"/>
        <c:crosses val="autoZero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>
                  <c:v>32.0218181818182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18.264</c:v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5322681"/>
        <c:axId val="4518884"/>
      </c:lineChart>
      <c:lineChart>
        <c:grouping val="standard"/>
        <c:ser>
          <c:idx val="1"/>
          <c:order val="1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5.89098670145904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1.5775339156448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7998721"/>
        <c:axId val="44950404"/>
      </c:lineChart>
      <c:catAx>
        <c:axId val="953226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4518884"/>
        <c:crosses val="autoZero"/>
        <c:auto val="1"/>
        <c:lblAlgn val="ctr"/>
        <c:lblOffset val="100"/>
      </c:catAx>
      <c:valAx>
        <c:axId val="45188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12600">
            <a:solidFill>
              <a:srgbClr val="595959"/>
            </a:solidFill>
            <a:round/>
          </a:ln>
        </c:spPr>
        <c:crossAx val="95322681"/>
        <c:crosses val="autoZero"/>
        <c:majorUnit val="30"/>
      </c:valAx>
      <c:catAx>
        <c:axId val="679987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44950404"/>
        <c:crosses val="autoZero"/>
        <c:auto val="1"/>
        <c:lblAlgn val="ctr"/>
        <c:lblOffset val="100"/>
      </c:catAx>
      <c:valAx>
        <c:axId val="449504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7998721"/>
        <c:crosses val="max"/>
        <c:majorUnit val="6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circle"/>
            <c:size val="6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5620458"/>
        <c:axId val="60316458"/>
      </c:lineChart>
      <c:lineChart>
        <c:grouping val="standard"/>
        <c:ser>
          <c:idx val="1"/>
          <c:order val="1"/>
          <c:tx>
            <c:strRef>
              <c:f>"Coprostanol"</c:f>
              <c:strCache>
                <c:ptCount val="1"/>
                <c:pt idx="0">
                  <c:v>Coprostanol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dw!$AF$3:$AF$26</c:f>
              <c:numCache>
                <c:formatCode>General</c:formatCode>
                <c:ptCount val="24"/>
                <c:pt idx="0">
                  <c:v>4.672430786</c:v>
                </c:pt>
                <c:pt idx="1">
                  <c:v>7.773729585</c:v>
                </c:pt>
                <c:pt idx="2">
                  <c:v>0.45350449</c:v>
                </c:pt>
                <c:pt idx="3">
                  <c:v>0.540837769793765</c:v>
                </c:pt>
                <c:pt idx="4">
                  <c:v>0.581942207596871</c:v>
                </c:pt>
                <c:pt idx="5">
                  <c:v>2.51832070396535</c:v>
                </c:pt>
                <c:pt idx="6">
                  <c:v>0.363702244432248</c:v>
                </c:pt>
                <c:pt idx="7">
                  <c:v>0.262023580350029</c:v>
                </c:pt>
                <c:pt idx="8">
                  <c:v>0.757218821029116</c:v>
                </c:pt>
                <c:pt idx="9">
                  <c:v>1.55689220548716</c:v>
                </c:pt>
                <c:pt idx="10">
                  <c:v>0.880100578811176</c:v>
                </c:pt>
                <c:pt idx="11">
                  <c:v>17.97458421</c:v>
                </c:pt>
                <c:pt idx="12">
                  <c:v>4.044533779375</c:v>
                </c:pt>
                <c:pt idx="13">
                  <c:v>1.5842623</c:v>
                </c:pt>
                <c:pt idx="14">
                  <c:v>3.488</c:v>
                </c:pt>
                <c:pt idx="15">
                  <c:v>3.215</c:v>
                </c:pt>
                <c:pt idx="16">
                  <c:v>16.24512466</c:v>
                </c:pt>
                <c:pt idx="17">
                  <c:v>1.62571522722212</c:v>
                </c:pt>
                <c:pt idx="18">
                  <c:v>8.814324868</c:v>
                </c:pt>
                <c:pt idx="19">
                  <c:v>0.72160910174267</c:v>
                </c:pt>
                <c:pt idx="20">
                  <c:v>0.501944855434545</c:v>
                </c:pt>
                <c:pt idx="21">
                  <c:v>0.676517085270375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4777646"/>
        <c:axId val="34931913"/>
      </c:lineChart>
      <c:catAx>
        <c:axId val="956204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0316458"/>
        <c:crosses val="autoZero"/>
        <c:auto val="1"/>
        <c:lblAlgn val="ctr"/>
        <c:lblOffset val="100"/>
      </c:catAx>
      <c:valAx>
        <c:axId val="60316458"/>
        <c:scaling>
          <c:orientation val="minMax"/>
          <c:max val="3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Vertical flux (g.cm-2.day-1)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95620458"/>
        <c:crosses val="autoZero"/>
        <c:majorUnit val="50"/>
      </c:valAx>
      <c:catAx>
        <c:axId val="947776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34931913"/>
        <c:crosses val="autoZero"/>
        <c:auto val="1"/>
        <c:lblAlgn val="ctr"/>
        <c:lblOffset val="100"/>
      </c:catAx>
      <c:valAx>
        <c:axId val="34931913"/>
        <c:scaling>
          <c:orientation val="minMax"/>
          <c:max val="1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94777646"/>
        <c:crosses val="max"/>
        <c:majorUnit val="6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axId val="31443840"/>
        <c:axId val="26457447"/>
      </c:scatterChart>
      <c:valAx>
        <c:axId val="3144384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Epi/Cop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26457447"/>
        <c:crosses val="autoZero"/>
      </c:valAx>
      <c:valAx>
        <c:axId val="26457447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Epi/Cop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31443840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axId val="47824377"/>
        <c:axId val="54641967"/>
      </c:scatterChart>
      <c:valAx>
        <c:axId val="47824377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Col/Fec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54641967"/>
        <c:crosses val="autoZero"/>
      </c:valAx>
      <c:valAx>
        <c:axId val="54641967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Col/Fec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47824377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axId val="91141414"/>
        <c:axId val="36574515"/>
      </c:scatterChart>
      <c:valAx>
        <c:axId val="9114141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Col/Fito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36574515"/>
        <c:crosses val="autoZero"/>
      </c:valAx>
      <c:valAx>
        <c:axId val="36574515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Col/Fito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91141414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axId val="61952001"/>
        <c:axId val="30482072"/>
      </c:scatterChart>
      <c:valAx>
        <c:axId val="61952001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Fito/Fec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30482072"/>
        <c:crosses val="autoZero"/>
      </c:valAx>
      <c:valAx>
        <c:axId val="30482072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Fito/Fec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61952001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000">
                <a:solidFill>
                  <a:srgbClr val="000000"/>
                </a:solidFill>
                <a:latin typeface="Calibri"/>
              </a:rPr>
              <a:t>Diagrama de dominación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plus"/>
            <c:size val="5"/>
            <c:spPr>
              <a:solidFill>
                <a:srgbClr val="ffffffff"/>
              </a:solidFill>
            </c:spPr>
          </c:marker>
          <c:xVal>
            <c:numRef>
              <c:f>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axId val="83307666"/>
        <c:axId val="37735615"/>
      </c:scatterChart>
      <c:valAx>
        <c:axId val="8330766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5B/(5B + 5a) | BZ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37735615"/>
        <c:crosses val="autoZero"/>
      </c:valAx>
      <c:valAx>
        <c:axId val="37735615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5B/(5B + 5a) | N</a:t>
                </a:r>
              </a:p>
            </c:rich>
          </c:tx>
          <c:layout/>
        </c:title>
        <c:majorTickMark val="none"/>
        <c:minorTickMark val="none"/>
        <c:tickLblPos val="none"/>
        <c:spPr>
          <a:ln w="6480">
            <a:noFill/>
          </a:ln>
        </c:spPr>
        <c:crossAx val="83307666"/>
        <c:crosses val="autoZero"/>
      </c:valAx>
      <c:spPr>
        <a:noFill/>
        <a:ln w="25560"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Relationship Id="rId12" Type="http://schemas.openxmlformats.org/officeDocument/2006/relationships/chart" Target="../charts/chart34.xml"/><Relationship Id="rId13" Type="http://schemas.openxmlformats.org/officeDocument/2006/relationships/chart" Target="../charts/chart35.xml"/><Relationship Id="rId14" Type="http://schemas.openxmlformats.org/officeDocument/2006/relationships/chart" Target="../charts/chart36.xml"/><Relationship Id="rId15" Type="http://schemas.openxmlformats.org/officeDocument/2006/relationships/chart" Target="../charts/chart37.xml"/><Relationship Id="rId16" Type="http://schemas.openxmlformats.org/officeDocument/2006/relationships/chart" Target="../charts/chart38.xml"/><Relationship Id="rId17" Type="http://schemas.openxmlformats.org/officeDocument/2006/relationships/chart" Target="../charts/chart39.xml"/><Relationship Id="rId18" Type="http://schemas.openxmlformats.org/officeDocument/2006/relationships/chart" Target="../charts/chart40.xml"/><Relationship Id="rId19" Type="http://schemas.openxmlformats.org/officeDocument/2006/relationships/chart" Target="../charts/chart41.xml"/><Relationship Id="rId20" Type="http://schemas.openxmlformats.org/officeDocument/2006/relationships/chart" Target="../charts/chart42.xml"/><Relationship Id="rId21" Type="http://schemas.openxmlformats.org/officeDocument/2006/relationships/chart" Target="../charts/chart43.xml"/><Relationship Id="rId22" Type="http://schemas.openxmlformats.org/officeDocument/2006/relationships/chart" Target="../charts/chart44.xml"/><Relationship Id="rId23" Type="http://schemas.openxmlformats.org/officeDocument/2006/relationships/chart" Target="../charts/chart45.xml"/><Relationship Id="rId24" Type="http://schemas.openxmlformats.org/officeDocument/2006/relationships/chart" Target="../charts/chart46.xml"/><Relationship Id="rId25" Type="http://schemas.openxmlformats.org/officeDocument/2006/relationships/chart" Target="../charts/chart47.xml"/><Relationship Id="rId26" Type="http://schemas.openxmlformats.org/officeDocument/2006/relationships/chart" Target="../charts/chart48.xml"/><Relationship Id="rId27" Type="http://schemas.openxmlformats.org/officeDocument/2006/relationships/chart" Target="../charts/chart4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185760</xdr:colOff>
      <xdr:row>26</xdr:row>
      <xdr:rowOff>95760</xdr:rowOff>
    </xdr:from>
    <xdr:to>
      <xdr:col>17</xdr:col>
      <xdr:colOff>336240</xdr:colOff>
      <xdr:row>40</xdr:row>
      <xdr:rowOff>125640</xdr:rowOff>
    </xdr:to>
    <xdr:graphicFrame>
      <xdr:nvGraphicFramePr>
        <xdr:cNvPr id="0" name="Gráfico 3"/>
        <xdr:cNvGraphicFramePr/>
      </xdr:nvGraphicFramePr>
      <xdr:xfrm>
        <a:off x="4097160" y="4305600"/>
        <a:ext cx="8075160" cy="229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503280</xdr:colOff>
      <xdr:row>6</xdr:row>
      <xdr:rowOff>30600</xdr:rowOff>
    </xdr:from>
    <xdr:to>
      <xdr:col>20</xdr:col>
      <xdr:colOff>447480</xdr:colOff>
      <xdr:row>21</xdr:row>
      <xdr:rowOff>68400</xdr:rowOff>
    </xdr:to>
    <xdr:graphicFrame>
      <xdr:nvGraphicFramePr>
        <xdr:cNvPr id="1" name="Gráfico 4"/>
        <xdr:cNvGraphicFramePr/>
      </xdr:nvGraphicFramePr>
      <xdr:xfrm>
        <a:off x="7716600" y="1001880"/>
        <a:ext cx="6548400" cy="24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69</xdr:row>
      <xdr:rowOff>181800</xdr:rowOff>
    </xdr:from>
    <xdr:to>
      <xdr:col>6</xdr:col>
      <xdr:colOff>26640</xdr:colOff>
      <xdr:row>86</xdr:row>
      <xdr:rowOff>181080</xdr:rowOff>
    </xdr:to>
    <xdr:graphicFrame>
      <xdr:nvGraphicFramePr>
        <xdr:cNvPr id="2" name="Gráfico 1"/>
        <xdr:cNvGraphicFramePr/>
      </xdr:nvGraphicFramePr>
      <xdr:xfrm>
        <a:off x="967320" y="13400280"/>
        <a:ext cx="47016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127</xdr:row>
      <xdr:rowOff>181440</xdr:rowOff>
    </xdr:from>
    <xdr:to>
      <xdr:col>6</xdr:col>
      <xdr:colOff>26640</xdr:colOff>
      <xdr:row>144</xdr:row>
      <xdr:rowOff>181080</xdr:rowOff>
    </xdr:to>
    <xdr:graphicFrame>
      <xdr:nvGraphicFramePr>
        <xdr:cNvPr id="3" name="Gráfico 2"/>
        <xdr:cNvGraphicFramePr/>
      </xdr:nvGraphicFramePr>
      <xdr:xfrm>
        <a:off x="967320" y="2448720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27000</xdr:colOff>
      <xdr:row>185</xdr:row>
      <xdr:rowOff>181800</xdr:rowOff>
    </xdr:from>
    <xdr:to>
      <xdr:col>6</xdr:col>
      <xdr:colOff>26640</xdr:colOff>
      <xdr:row>202</xdr:row>
      <xdr:rowOff>181080</xdr:rowOff>
    </xdr:to>
    <xdr:graphicFrame>
      <xdr:nvGraphicFramePr>
        <xdr:cNvPr id="4" name="Gráfico 3"/>
        <xdr:cNvGraphicFramePr/>
      </xdr:nvGraphicFramePr>
      <xdr:xfrm>
        <a:off x="967320" y="35574480"/>
        <a:ext cx="47016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243</xdr:row>
      <xdr:rowOff>181440</xdr:rowOff>
    </xdr:from>
    <xdr:to>
      <xdr:col>6</xdr:col>
      <xdr:colOff>26640</xdr:colOff>
      <xdr:row>260</xdr:row>
      <xdr:rowOff>181080</xdr:rowOff>
    </xdr:to>
    <xdr:graphicFrame>
      <xdr:nvGraphicFramePr>
        <xdr:cNvPr id="5" name="Gráfico 4"/>
        <xdr:cNvGraphicFramePr/>
      </xdr:nvGraphicFramePr>
      <xdr:xfrm>
        <a:off x="967320" y="4666140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27000</xdr:colOff>
      <xdr:row>301</xdr:row>
      <xdr:rowOff>181800</xdr:rowOff>
    </xdr:from>
    <xdr:to>
      <xdr:col>6</xdr:col>
      <xdr:colOff>26640</xdr:colOff>
      <xdr:row>318</xdr:row>
      <xdr:rowOff>181080</xdr:rowOff>
    </xdr:to>
    <xdr:graphicFrame>
      <xdr:nvGraphicFramePr>
        <xdr:cNvPr id="6" name="Gráfico 5"/>
        <xdr:cNvGraphicFramePr/>
      </xdr:nvGraphicFramePr>
      <xdr:xfrm>
        <a:off x="967320" y="57748680"/>
        <a:ext cx="47016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27000</xdr:colOff>
      <xdr:row>359</xdr:row>
      <xdr:rowOff>181440</xdr:rowOff>
    </xdr:from>
    <xdr:to>
      <xdr:col>6</xdr:col>
      <xdr:colOff>26640</xdr:colOff>
      <xdr:row>376</xdr:row>
      <xdr:rowOff>181080</xdr:rowOff>
    </xdr:to>
    <xdr:graphicFrame>
      <xdr:nvGraphicFramePr>
        <xdr:cNvPr id="7" name="Gráfico 6"/>
        <xdr:cNvGraphicFramePr/>
      </xdr:nvGraphicFramePr>
      <xdr:xfrm>
        <a:off x="967320" y="6883560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</xdr:colOff>
      <xdr:row>417</xdr:row>
      <xdr:rowOff>181800</xdr:rowOff>
    </xdr:from>
    <xdr:to>
      <xdr:col>6</xdr:col>
      <xdr:colOff>26640</xdr:colOff>
      <xdr:row>434</xdr:row>
      <xdr:rowOff>181080</xdr:rowOff>
    </xdr:to>
    <xdr:graphicFrame>
      <xdr:nvGraphicFramePr>
        <xdr:cNvPr id="8" name="Gráfico 7"/>
        <xdr:cNvGraphicFramePr/>
      </xdr:nvGraphicFramePr>
      <xdr:xfrm>
        <a:off x="967320" y="79922880"/>
        <a:ext cx="47016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27000</xdr:colOff>
      <xdr:row>475</xdr:row>
      <xdr:rowOff>181440</xdr:rowOff>
    </xdr:from>
    <xdr:to>
      <xdr:col>6</xdr:col>
      <xdr:colOff>26640</xdr:colOff>
      <xdr:row>492</xdr:row>
      <xdr:rowOff>181080</xdr:rowOff>
    </xdr:to>
    <xdr:graphicFrame>
      <xdr:nvGraphicFramePr>
        <xdr:cNvPr id="9" name="Gráfico 8"/>
        <xdr:cNvGraphicFramePr/>
      </xdr:nvGraphicFramePr>
      <xdr:xfrm>
        <a:off x="967320" y="9100980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27000</xdr:colOff>
      <xdr:row>533</xdr:row>
      <xdr:rowOff>181800</xdr:rowOff>
    </xdr:from>
    <xdr:to>
      <xdr:col>6</xdr:col>
      <xdr:colOff>26640</xdr:colOff>
      <xdr:row>550</xdr:row>
      <xdr:rowOff>181080</xdr:rowOff>
    </xdr:to>
    <xdr:graphicFrame>
      <xdr:nvGraphicFramePr>
        <xdr:cNvPr id="10" name="Gráfico 9"/>
        <xdr:cNvGraphicFramePr/>
      </xdr:nvGraphicFramePr>
      <xdr:xfrm>
        <a:off x="967320" y="102097080"/>
        <a:ext cx="47016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73</xdr:row>
      <xdr:rowOff>181440</xdr:rowOff>
    </xdr:from>
    <xdr:to>
      <xdr:col>6</xdr:col>
      <xdr:colOff>26640</xdr:colOff>
      <xdr:row>90</xdr:row>
      <xdr:rowOff>181080</xdr:rowOff>
    </xdr:to>
    <xdr:graphicFrame>
      <xdr:nvGraphicFramePr>
        <xdr:cNvPr id="11" name="Gráfico 1"/>
        <xdr:cNvGraphicFramePr/>
      </xdr:nvGraphicFramePr>
      <xdr:xfrm>
        <a:off x="967320" y="1416204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131</xdr:row>
      <xdr:rowOff>181440</xdr:rowOff>
    </xdr:from>
    <xdr:to>
      <xdr:col>6</xdr:col>
      <xdr:colOff>26640</xdr:colOff>
      <xdr:row>148</xdr:row>
      <xdr:rowOff>181440</xdr:rowOff>
    </xdr:to>
    <xdr:graphicFrame>
      <xdr:nvGraphicFramePr>
        <xdr:cNvPr id="12" name="Gráfico 2"/>
        <xdr:cNvGraphicFramePr/>
      </xdr:nvGraphicFramePr>
      <xdr:xfrm>
        <a:off x="967320" y="2524932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27000</xdr:colOff>
      <xdr:row>189</xdr:row>
      <xdr:rowOff>181440</xdr:rowOff>
    </xdr:from>
    <xdr:to>
      <xdr:col>6</xdr:col>
      <xdr:colOff>26640</xdr:colOff>
      <xdr:row>206</xdr:row>
      <xdr:rowOff>181080</xdr:rowOff>
    </xdr:to>
    <xdr:graphicFrame>
      <xdr:nvGraphicFramePr>
        <xdr:cNvPr id="13" name="Gráfico 3"/>
        <xdr:cNvGraphicFramePr/>
      </xdr:nvGraphicFramePr>
      <xdr:xfrm>
        <a:off x="967320" y="3633624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247</xdr:row>
      <xdr:rowOff>181440</xdr:rowOff>
    </xdr:from>
    <xdr:to>
      <xdr:col>6</xdr:col>
      <xdr:colOff>26640</xdr:colOff>
      <xdr:row>264</xdr:row>
      <xdr:rowOff>181440</xdr:rowOff>
    </xdr:to>
    <xdr:graphicFrame>
      <xdr:nvGraphicFramePr>
        <xdr:cNvPr id="14" name="Gráfico 4"/>
        <xdr:cNvGraphicFramePr/>
      </xdr:nvGraphicFramePr>
      <xdr:xfrm>
        <a:off x="967320" y="4742352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27000</xdr:colOff>
      <xdr:row>305</xdr:row>
      <xdr:rowOff>181440</xdr:rowOff>
    </xdr:from>
    <xdr:to>
      <xdr:col>6</xdr:col>
      <xdr:colOff>26640</xdr:colOff>
      <xdr:row>322</xdr:row>
      <xdr:rowOff>181080</xdr:rowOff>
    </xdr:to>
    <xdr:graphicFrame>
      <xdr:nvGraphicFramePr>
        <xdr:cNvPr id="15" name="Gráfico 5"/>
        <xdr:cNvGraphicFramePr/>
      </xdr:nvGraphicFramePr>
      <xdr:xfrm>
        <a:off x="967320" y="5851044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27000</xdr:colOff>
      <xdr:row>363</xdr:row>
      <xdr:rowOff>181440</xdr:rowOff>
    </xdr:from>
    <xdr:to>
      <xdr:col>6</xdr:col>
      <xdr:colOff>26640</xdr:colOff>
      <xdr:row>380</xdr:row>
      <xdr:rowOff>181440</xdr:rowOff>
    </xdr:to>
    <xdr:graphicFrame>
      <xdr:nvGraphicFramePr>
        <xdr:cNvPr id="16" name="Gráfico 6"/>
        <xdr:cNvGraphicFramePr/>
      </xdr:nvGraphicFramePr>
      <xdr:xfrm>
        <a:off x="967320" y="6959772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</xdr:colOff>
      <xdr:row>421</xdr:row>
      <xdr:rowOff>181440</xdr:rowOff>
    </xdr:from>
    <xdr:to>
      <xdr:col>6</xdr:col>
      <xdr:colOff>26640</xdr:colOff>
      <xdr:row>438</xdr:row>
      <xdr:rowOff>181080</xdr:rowOff>
    </xdr:to>
    <xdr:graphicFrame>
      <xdr:nvGraphicFramePr>
        <xdr:cNvPr id="17" name="Gráfico 7"/>
        <xdr:cNvGraphicFramePr/>
      </xdr:nvGraphicFramePr>
      <xdr:xfrm>
        <a:off x="967320" y="8068464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27000</xdr:colOff>
      <xdr:row>479</xdr:row>
      <xdr:rowOff>181440</xdr:rowOff>
    </xdr:from>
    <xdr:to>
      <xdr:col>6</xdr:col>
      <xdr:colOff>26640</xdr:colOff>
      <xdr:row>496</xdr:row>
      <xdr:rowOff>181440</xdr:rowOff>
    </xdr:to>
    <xdr:graphicFrame>
      <xdr:nvGraphicFramePr>
        <xdr:cNvPr id="18" name="Gráfico 8"/>
        <xdr:cNvGraphicFramePr/>
      </xdr:nvGraphicFramePr>
      <xdr:xfrm>
        <a:off x="967320" y="9177192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27000</xdr:colOff>
      <xdr:row>537</xdr:row>
      <xdr:rowOff>181440</xdr:rowOff>
    </xdr:from>
    <xdr:to>
      <xdr:col>6</xdr:col>
      <xdr:colOff>26640</xdr:colOff>
      <xdr:row>554</xdr:row>
      <xdr:rowOff>181080</xdr:rowOff>
    </xdr:to>
    <xdr:graphicFrame>
      <xdr:nvGraphicFramePr>
        <xdr:cNvPr id="19" name="Gráfico 9"/>
        <xdr:cNvGraphicFramePr/>
      </xdr:nvGraphicFramePr>
      <xdr:xfrm>
        <a:off x="967320" y="10285884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27000</xdr:colOff>
      <xdr:row>595</xdr:row>
      <xdr:rowOff>181440</xdr:rowOff>
    </xdr:from>
    <xdr:to>
      <xdr:col>6</xdr:col>
      <xdr:colOff>26640</xdr:colOff>
      <xdr:row>612</xdr:row>
      <xdr:rowOff>181440</xdr:rowOff>
    </xdr:to>
    <xdr:graphicFrame>
      <xdr:nvGraphicFramePr>
        <xdr:cNvPr id="20" name="Gráfico 10"/>
        <xdr:cNvGraphicFramePr/>
      </xdr:nvGraphicFramePr>
      <xdr:xfrm>
        <a:off x="967320" y="11394612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27000</xdr:colOff>
      <xdr:row>653</xdr:row>
      <xdr:rowOff>181440</xdr:rowOff>
    </xdr:from>
    <xdr:to>
      <xdr:col>6</xdr:col>
      <xdr:colOff>26640</xdr:colOff>
      <xdr:row>670</xdr:row>
      <xdr:rowOff>181080</xdr:rowOff>
    </xdr:to>
    <xdr:graphicFrame>
      <xdr:nvGraphicFramePr>
        <xdr:cNvPr id="21" name="Gráfico 11"/>
        <xdr:cNvGraphicFramePr/>
      </xdr:nvGraphicFramePr>
      <xdr:xfrm>
        <a:off x="967320" y="125033040"/>
        <a:ext cx="470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39600</xdr:colOff>
      <xdr:row>22</xdr:row>
      <xdr:rowOff>86400</xdr:rowOff>
    </xdr:from>
    <xdr:to>
      <xdr:col>2</xdr:col>
      <xdr:colOff>707400</xdr:colOff>
      <xdr:row>37</xdr:row>
      <xdr:rowOff>187560</xdr:rowOff>
    </xdr:to>
    <xdr:sp>
      <xdr:nvSpPr>
        <xdr:cNvPr id="22" name="CustomShape 1"/>
        <xdr:cNvSpPr/>
      </xdr:nvSpPr>
      <xdr:spPr>
        <a:xfrm>
          <a:off x="2021400" y="4277160"/>
          <a:ext cx="667800" cy="29588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851760</xdr:colOff>
      <xdr:row>22</xdr:row>
      <xdr:rowOff>86400</xdr:rowOff>
    </xdr:from>
    <xdr:to>
      <xdr:col>3</xdr:col>
      <xdr:colOff>579240</xdr:colOff>
      <xdr:row>37</xdr:row>
      <xdr:rowOff>187560</xdr:rowOff>
    </xdr:to>
    <xdr:sp>
      <xdr:nvSpPr>
        <xdr:cNvPr id="23" name="CustomShape 1"/>
        <xdr:cNvSpPr/>
      </xdr:nvSpPr>
      <xdr:spPr>
        <a:xfrm>
          <a:off x="2833560" y="4277160"/>
          <a:ext cx="667800" cy="29588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731520</xdr:colOff>
      <xdr:row>22</xdr:row>
      <xdr:rowOff>86400</xdr:rowOff>
    </xdr:from>
    <xdr:to>
      <xdr:col>4</xdr:col>
      <xdr:colOff>459000</xdr:colOff>
      <xdr:row>37</xdr:row>
      <xdr:rowOff>187560</xdr:rowOff>
    </xdr:to>
    <xdr:sp>
      <xdr:nvSpPr>
        <xdr:cNvPr id="24" name="CustomShape 1"/>
        <xdr:cNvSpPr/>
      </xdr:nvSpPr>
      <xdr:spPr>
        <a:xfrm>
          <a:off x="3653640" y="4277160"/>
          <a:ext cx="667800" cy="29588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611640</xdr:colOff>
      <xdr:row>22</xdr:row>
      <xdr:rowOff>86400</xdr:rowOff>
    </xdr:from>
    <xdr:to>
      <xdr:col>5</xdr:col>
      <xdr:colOff>338760</xdr:colOff>
      <xdr:row>37</xdr:row>
      <xdr:rowOff>187560</xdr:rowOff>
    </xdr:to>
    <xdr:sp>
      <xdr:nvSpPr>
        <xdr:cNvPr id="25" name="CustomShape 1"/>
        <xdr:cNvSpPr/>
      </xdr:nvSpPr>
      <xdr:spPr>
        <a:xfrm>
          <a:off x="4474080" y="4277160"/>
          <a:ext cx="667800" cy="29588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491040</xdr:colOff>
      <xdr:row>22</xdr:row>
      <xdr:rowOff>86400</xdr:rowOff>
    </xdr:from>
    <xdr:to>
      <xdr:col>6</xdr:col>
      <xdr:colOff>218520</xdr:colOff>
      <xdr:row>37</xdr:row>
      <xdr:rowOff>187560</xdr:rowOff>
    </xdr:to>
    <xdr:sp>
      <xdr:nvSpPr>
        <xdr:cNvPr id="26" name="CustomShape 1"/>
        <xdr:cNvSpPr/>
      </xdr:nvSpPr>
      <xdr:spPr>
        <a:xfrm>
          <a:off x="5294160" y="4277160"/>
          <a:ext cx="667800" cy="29588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370800</xdr:colOff>
      <xdr:row>22</xdr:row>
      <xdr:rowOff>86400</xdr:rowOff>
    </xdr:from>
    <xdr:to>
      <xdr:col>7</xdr:col>
      <xdr:colOff>98280</xdr:colOff>
      <xdr:row>37</xdr:row>
      <xdr:rowOff>187560</xdr:rowOff>
    </xdr:to>
    <xdr:sp>
      <xdr:nvSpPr>
        <xdr:cNvPr id="27" name="CustomShape 1"/>
        <xdr:cNvSpPr/>
      </xdr:nvSpPr>
      <xdr:spPr>
        <a:xfrm>
          <a:off x="6114240" y="4277160"/>
          <a:ext cx="667800" cy="29588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211320</xdr:colOff>
      <xdr:row>22</xdr:row>
      <xdr:rowOff>86400</xdr:rowOff>
    </xdr:from>
    <xdr:to>
      <xdr:col>7</xdr:col>
      <xdr:colOff>879120</xdr:colOff>
      <xdr:row>37</xdr:row>
      <xdr:rowOff>187560</xdr:rowOff>
    </xdr:to>
    <xdr:sp>
      <xdr:nvSpPr>
        <xdr:cNvPr id="28" name="CustomShape 1"/>
        <xdr:cNvSpPr/>
      </xdr:nvSpPr>
      <xdr:spPr>
        <a:xfrm>
          <a:off x="6895080" y="4277160"/>
          <a:ext cx="667800" cy="29588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46080</xdr:colOff>
      <xdr:row>21</xdr:row>
      <xdr:rowOff>181440</xdr:rowOff>
    </xdr:from>
    <xdr:to>
      <xdr:col>9</xdr:col>
      <xdr:colOff>284760</xdr:colOff>
      <xdr:row>41</xdr:row>
      <xdr:rowOff>84600</xdr:rowOff>
    </xdr:to>
    <xdr:graphicFrame>
      <xdr:nvGraphicFramePr>
        <xdr:cNvPr id="29" name="Gráfico 62"/>
        <xdr:cNvGraphicFramePr/>
      </xdr:nvGraphicFramePr>
      <xdr:xfrm>
        <a:off x="986400" y="4181760"/>
        <a:ext cx="7863120" cy="371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347400</xdr:colOff>
      <xdr:row>54</xdr:row>
      <xdr:rowOff>50400</xdr:rowOff>
    </xdr:from>
    <xdr:to>
      <xdr:col>13</xdr:col>
      <xdr:colOff>451800</xdr:colOff>
      <xdr:row>72</xdr:row>
      <xdr:rowOff>164520</xdr:rowOff>
    </xdr:to>
    <xdr:graphicFrame>
      <xdr:nvGraphicFramePr>
        <xdr:cNvPr id="30" name="Gráfico 3"/>
        <xdr:cNvGraphicFramePr/>
      </xdr:nvGraphicFramePr>
      <xdr:xfrm>
        <a:off x="5150520" y="10337040"/>
        <a:ext cx="7627680" cy="35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184320</xdr:colOff>
      <xdr:row>64</xdr:row>
      <xdr:rowOff>18000</xdr:rowOff>
    </xdr:from>
    <xdr:to>
      <xdr:col>12</xdr:col>
      <xdr:colOff>26640</xdr:colOff>
      <xdr:row>83</xdr:row>
      <xdr:rowOff>54720</xdr:rowOff>
    </xdr:to>
    <xdr:graphicFrame>
      <xdr:nvGraphicFramePr>
        <xdr:cNvPr id="31" name="Gráfico 8"/>
        <xdr:cNvGraphicFramePr/>
      </xdr:nvGraphicFramePr>
      <xdr:xfrm>
        <a:off x="6868080" y="12209760"/>
        <a:ext cx="4544640" cy="365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274680</xdr:colOff>
      <xdr:row>55</xdr:row>
      <xdr:rowOff>100800</xdr:rowOff>
    </xdr:from>
    <xdr:to>
      <xdr:col>16</xdr:col>
      <xdr:colOff>565200</xdr:colOff>
      <xdr:row>65</xdr:row>
      <xdr:rowOff>181080</xdr:rowOff>
    </xdr:to>
    <xdr:graphicFrame>
      <xdr:nvGraphicFramePr>
        <xdr:cNvPr id="32" name="Gráfico 9"/>
        <xdr:cNvGraphicFramePr/>
      </xdr:nvGraphicFramePr>
      <xdr:xfrm>
        <a:off x="13541400" y="10578240"/>
        <a:ext cx="2171520" cy="198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27000</xdr:colOff>
      <xdr:row>55</xdr:row>
      <xdr:rowOff>189720</xdr:rowOff>
    </xdr:from>
    <xdr:to>
      <xdr:col>19</xdr:col>
      <xdr:colOff>309240</xdr:colOff>
      <xdr:row>65</xdr:row>
      <xdr:rowOff>87120</xdr:rowOff>
    </xdr:to>
    <xdr:graphicFrame>
      <xdr:nvGraphicFramePr>
        <xdr:cNvPr id="33" name="Gráfico 10"/>
        <xdr:cNvGraphicFramePr/>
      </xdr:nvGraphicFramePr>
      <xdr:xfrm>
        <a:off x="16115040" y="10667160"/>
        <a:ext cx="2163240" cy="18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96480</xdr:colOff>
      <xdr:row>52</xdr:row>
      <xdr:rowOff>96840</xdr:rowOff>
    </xdr:from>
    <xdr:to>
      <xdr:col>23</xdr:col>
      <xdr:colOff>309240</xdr:colOff>
      <xdr:row>68</xdr:row>
      <xdr:rowOff>99360</xdr:rowOff>
    </xdr:to>
    <xdr:sp>
      <xdr:nvSpPr>
        <xdr:cNvPr id="34" name="CustomShape 1"/>
        <xdr:cNvSpPr/>
      </xdr:nvSpPr>
      <xdr:spPr>
        <a:xfrm>
          <a:off x="19005840" y="10002600"/>
          <a:ext cx="3034080" cy="30506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Others</a:t>
          </a:r>
          <a:endParaRPr/>
        </a:p>
      </xdr:txBody>
    </xdr:sp>
    <xdr:clientData/>
  </xdr:twoCellAnchor>
  <xdr:twoCellAnchor editAs="oneCell">
    <xdr:from>
      <xdr:col>12</xdr:col>
      <xdr:colOff>392760</xdr:colOff>
      <xdr:row>64</xdr:row>
      <xdr:rowOff>83880</xdr:rowOff>
    </xdr:from>
    <xdr:to>
      <xdr:col>23</xdr:col>
      <xdr:colOff>26640</xdr:colOff>
      <xdr:row>87</xdr:row>
      <xdr:rowOff>4680</xdr:rowOff>
    </xdr:to>
    <xdr:graphicFrame>
      <xdr:nvGraphicFramePr>
        <xdr:cNvPr id="35" name="Gráfico 13"/>
        <xdr:cNvGraphicFramePr/>
      </xdr:nvGraphicFramePr>
      <xdr:xfrm>
        <a:off x="11778840" y="12275640"/>
        <a:ext cx="9978480" cy="430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25</xdr:col>
      <xdr:colOff>569520</xdr:colOff>
      <xdr:row>55</xdr:row>
      <xdr:rowOff>100800</xdr:rowOff>
    </xdr:from>
    <xdr:to>
      <xdr:col>28</xdr:col>
      <xdr:colOff>100800</xdr:colOff>
      <xdr:row>65</xdr:row>
      <xdr:rowOff>181080</xdr:rowOff>
    </xdr:to>
    <xdr:graphicFrame>
      <xdr:nvGraphicFramePr>
        <xdr:cNvPr id="36" name="Gráfico 14"/>
        <xdr:cNvGraphicFramePr/>
      </xdr:nvGraphicFramePr>
      <xdr:xfrm>
        <a:off x="24181200" y="10578240"/>
        <a:ext cx="2352600" cy="198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618840</xdr:colOff>
      <xdr:row>56</xdr:row>
      <xdr:rowOff>1800</xdr:rowOff>
    </xdr:from>
    <xdr:to>
      <xdr:col>33</xdr:col>
      <xdr:colOff>138960</xdr:colOff>
      <xdr:row>65</xdr:row>
      <xdr:rowOff>89640</xdr:rowOff>
    </xdr:to>
    <xdr:graphicFrame>
      <xdr:nvGraphicFramePr>
        <xdr:cNvPr id="37" name="Gráfico 15"/>
        <xdr:cNvGraphicFramePr/>
      </xdr:nvGraphicFramePr>
      <xdr:xfrm>
        <a:off x="28932840" y="10669680"/>
        <a:ext cx="2341080" cy="18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354240</xdr:colOff>
      <xdr:row>65</xdr:row>
      <xdr:rowOff>87480</xdr:rowOff>
    </xdr:from>
    <xdr:to>
      <xdr:col>33</xdr:col>
      <xdr:colOff>747360</xdr:colOff>
      <xdr:row>88</xdr:row>
      <xdr:rowOff>8280</xdr:rowOff>
    </xdr:to>
    <xdr:graphicFrame>
      <xdr:nvGraphicFramePr>
        <xdr:cNvPr id="38" name="Gráfico 17"/>
        <xdr:cNvGraphicFramePr/>
      </xdr:nvGraphicFramePr>
      <xdr:xfrm>
        <a:off x="22084920" y="12469680"/>
        <a:ext cx="9797400" cy="430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28</xdr:col>
      <xdr:colOff>536400</xdr:colOff>
      <xdr:row>61</xdr:row>
      <xdr:rowOff>105120</xdr:rowOff>
    </xdr:from>
    <xdr:to>
      <xdr:col>29</xdr:col>
      <xdr:colOff>706320</xdr:colOff>
      <xdr:row>63</xdr:row>
      <xdr:rowOff>41400</xdr:rowOff>
    </xdr:to>
    <xdr:sp>
      <xdr:nvSpPr>
        <xdr:cNvPr id="39" name="CustomShape 1"/>
        <xdr:cNvSpPr/>
      </xdr:nvSpPr>
      <xdr:spPr>
        <a:xfrm>
          <a:off x="26969400" y="11725560"/>
          <a:ext cx="1110240" cy="317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491040</xdr:colOff>
      <xdr:row>55</xdr:row>
      <xdr:rowOff>181440</xdr:rowOff>
    </xdr:from>
    <xdr:to>
      <xdr:col>29</xdr:col>
      <xdr:colOff>752040</xdr:colOff>
      <xdr:row>57</xdr:row>
      <xdr:rowOff>117720</xdr:rowOff>
    </xdr:to>
    <xdr:sp>
      <xdr:nvSpPr>
        <xdr:cNvPr id="40" name="CustomShape 1"/>
        <xdr:cNvSpPr/>
      </xdr:nvSpPr>
      <xdr:spPr>
        <a:xfrm>
          <a:off x="26924040" y="10658880"/>
          <a:ext cx="1201320" cy="317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473760</xdr:colOff>
      <xdr:row>63</xdr:row>
      <xdr:rowOff>173160</xdr:rowOff>
    </xdr:from>
    <xdr:to>
      <xdr:col>29</xdr:col>
      <xdr:colOff>768960</xdr:colOff>
      <xdr:row>65</xdr:row>
      <xdr:rowOff>109440</xdr:rowOff>
    </xdr:to>
    <xdr:sp>
      <xdr:nvSpPr>
        <xdr:cNvPr id="41" name="CustomShape 1"/>
        <xdr:cNvSpPr/>
      </xdr:nvSpPr>
      <xdr:spPr>
        <a:xfrm>
          <a:off x="26906760" y="12174480"/>
          <a:ext cx="1235520" cy="317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36720</xdr:colOff>
      <xdr:row>58</xdr:row>
      <xdr:rowOff>54360</xdr:rowOff>
    </xdr:from>
    <xdr:to>
      <xdr:col>29</xdr:col>
      <xdr:colOff>622440</xdr:colOff>
      <xdr:row>59</xdr:row>
      <xdr:rowOff>181080</xdr:rowOff>
    </xdr:to>
    <xdr:sp>
      <xdr:nvSpPr>
        <xdr:cNvPr id="42" name="CustomShape 1"/>
        <xdr:cNvSpPr/>
      </xdr:nvSpPr>
      <xdr:spPr>
        <a:xfrm>
          <a:off x="27410040" y="11103120"/>
          <a:ext cx="585720" cy="317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492840</xdr:colOff>
      <xdr:row>55</xdr:row>
      <xdr:rowOff>118080</xdr:rowOff>
    </xdr:from>
    <xdr:to>
      <xdr:col>44</xdr:col>
      <xdr:colOff>69120</xdr:colOff>
      <xdr:row>77</xdr:row>
      <xdr:rowOff>33120</xdr:rowOff>
    </xdr:to>
    <xdr:graphicFrame>
      <xdr:nvGraphicFramePr>
        <xdr:cNvPr id="43" name="Gráfico 23"/>
        <xdr:cNvGraphicFramePr/>
      </xdr:nvGraphicFramePr>
      <xdr:xfrm>
        <a:off x="32568480" y="10595520"/>
        <a:ext cx="8980560" cy="410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22</xdr:col>
      <xdr:colOff>672480</xdr:colOff>
      <xdr:row>104</xdr:row>
      <xdr:rowOff>107280</xdr:rowOff>
    </xdr:from>
    <xdr:to>
      <xdr:col>29</xdr:col>
      <xdr:colOff>275400</xdr:colOff>
      <xdr:row>118</xdr:row>
      <xdr:rowOff>183240</xdr:rowOff>
    </xdr:to>
    <xdr:graphicFrame>
      <xdr:nvGraphicFramePr>
        <xdr:cNvPr id="44" name="Gráfico 24"/>
        <xdr:cNvGraphicFramePr/>
      </xdr:nvGraphicFramePr>
      <xdr:xfrm>
        <a:off x="21462840" y="19919160"/>
        <a:ext cx="6185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354960</xdr:colOff>
      <xdr:row>87</xdr:row>
      <xdr:rowOff>171000</xdr:rowOff>
    </xdr:from>
    <xdr:to>
      <xdr:col>7</xdr:col>
      <xdr:colOff>719640</xdr:colOff>
      <xdr:row>102</xdr:row>
      <xdr:rowOff>56520</xdr:rowOff>
    </xdr:to>
    <xdr:graphicFrame>
      <xdr:nvGraphicFramePr>
        <xdr:cNvPr id="45" name="Gráfico 25"/>
        <xdr:cNvGraphicFramePr/>
      </xdr:nvGraphicFramePr>
      <xdr:xfrm>
        <a:off x="1295280" y="16744320"/>
        <a:ext cx="6108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8</xdr:col>
      <xdr:colOff>354960</xdr:colOff>
      <xdr:row>87</xdr:row>
      <xdr:rowOff>160200</xdr:rowOff>
    </xdr:from>
    <xdr:to>
      <xdr:col>14</xdr:col>
      <xdr:colOff>719640</xdr:colOff>
      <xdr:row>102</xdr:row>
      <xdr:rowOff>45720</xdr:rowOff>
    </xdr:to>
    <xdr:graphicFrame>
      <xdr:nvGraphicFramePr>
        <xdr:cNvPr id="46" name="Gráfico 26"/>
        <xdr:cNvGraphicFramePr/>
      </xdr:nvGraphicFramePr>
      <xdr:xfrm>
        <a:off x="7979400" y="16733520"/>
        <a:ext cx="6006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15</xdr:col>
      <xdr:colOff>79920</xdr:colOff>
      <xdr:row>87</xdr:row>
      <xdr:rowOff>171000</xdr:rowOff>
    </xdr:from>
    <xdr:to>
      <xdr:col>21</xdr:col>
      <xdr:colOff>444600</xdr:colOff>
      <xdr:row>102</xdr:row>
      <xdr:rowOff>56520</xdr:rowOff>
    </xdr:to>
    <xdr:graphicFrame>
      <xdr:nvGraphicFramePr>
        <xdr:cNvPr id="47" name="Gráfico 27"/>
        <xdr:cNvGraphicFramePr/>
      </xdr:nvGraphicFramePr>
      <xdr:xfrm>
        <a:off x="14287320" y="16744320"/>
        <a:ext cx="6007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22</xdr:col>
      <xdr:colOff>27000</xdr:colOff>
      <xdr:row>87</xdr:row>
      <xdr:rowOff>181440</xdr:rowOff>
    </xdr:from>
    <xdr:to>
      <xdr:col>28</xdr:col>
      <xdr:colOff>391680</xdr:colOff>
      <xdr:row>102</xdr:row>
      <xdr:rowOff>66960</xdr:rowOff>
    </xdr:to>
    <xdr:graphicFrame>
      <xdr:nvGraphicFramePr>
        <xdr:cNvPr id="48" name="Gráfico 28"/>
        <xdr:cNvGraphicFramePr/>
      </xdr:nvGraphicFramePr>
      <xdr:xfrm>
        <a:off x="20817360" y="16754760"/>
        <a:ext cx="6007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27000</xdr:colOff>
      <xdr:row>105</xdr:row>
      <xdr:rowOff>33480</xdr:rowOff>
    </xdr:from>
    <xdr:to>
      <xdr:col>7</xdr:col>
      <xdr:colOff>391680</xdr:colOff>
      <xdr:row>119</xdr:row>
      <xdr:rowOff>109440</xdr:rowOff>
    </xdr:to>
    <xdr:graphicFrame>
      <xdr:nvGraphicFramePr>
        <xdr:cNvPr id="49" name="Gráfico 29"/>
        <xdr:cNvGraphicFramePr/>
      </xdr:nvGraphicFramePr>
      <xdr:xfrm>
        <a:off x="967320" y="20035800"/>
        <a:ext cx="6108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8</xdr:col>
      <xdr:colOff>524520</xdr:colOff>
      <xdr:row>105</xdr:row>
      <xdr:rowOff>1440</xdr:rowOff>
    </xdr:from>
    <xdr:to>
      <xdr:col>15</xdr:col>
      <xdr:colOff>127440</xdr:colOff>
      <xdr:row>119</xdr:row>
      <xdr:rowOff>77400</xdr:rowOff>
    </xdr:to>
    <xdr:graphicFrame>
      <xdr:nvGraphicFramePr>
        <xdr:cNvPr id="50" name="Gráfico 30"/>
        <xdr:cNvGraphicFramePr/>
      </xdr:nvGraphicFramePr>
      <xdr:xfrm>
        <a:off x="8148960" y="20003760"/>
        <a:ext cx="6185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16</xdr:col>
      <xdr:colOff>27000</xdr:colOff>
      <xdr:row>104</xdr:row>
      <xdr:rowOff>181440</xdr:rowOff>
    </xdr:from>
    <xdr:to>
      <xdr:col>22</xdr:col>
      <xdr:colOff>391680</xdr:colOff>
      <xdr:row>119</xdr:row>
      <xdr:rowOff>66960</xdr:rowOff>
    </xdr:to>
    <xdr:graphicFrame>
      <xdr:nvGraphicFramePr>
        <xdr:cNvPr id="51" name="Gráfico 31"/>
        <xdr:cNvGraphicFramePr/>
      </xdr:nvGraphicFramePr>
      <xdr:xfrm>
        <a:off x="15174720" y="19993320"/>
        <a:ext cx="6007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29</xdr:col>
      <xdr:colOff>387000</xdr:colOff>
      <xdr:row>104</xdr:row>
      <xdr:rowOff>96840</xdr:rowOff>
    </xdr:from>
    <xdr:to>
      <xdr:col>35</xdr:col>
      <xdr:colOff>751680</xdr:colOff>
      <xdr:row>118</xdr:row>
      <xdr:rowOff>172800</xdr:rowOff>
    </xdr:to>
    <xdr:graphicFrame>
      <xdr:nvGraphicFramePr>
        <xdr:cNvPr id="52" name="Gráfico 32"/>
        <xdr:cNvGraphicFramePr/>
      </xdr:nvGraphicFramePr>
      <xdr:xfrm>
        <a:off x="27760320" y="19908720"/>
        <a:ext cx="6007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</xdr:col>
      <xdr:colOff>27000</xdr:colOff>
      <xdr:row>122</xdr:row>
      <xdr:rowOff>181440</xdr:rowOff>
    </xdr:from>
    <xdr:to>
      <xdr:col>7</xdr:col>
      <xdr:colOff>391680</xdr:colOff>
      <xdr:row>137</xdr:row>
      <xdr:rowOff>66960</xdr:rowOff>
    </xdr:to>
    <xdr:graphicFrame>
      <xdr:nvGraphicFramePr>
        <xdr:cNvPr id="53" name="Gráfico 33"/>
        <xdr:cNvGraphicFramePr/>
      </xdr:nvGraphicFramePr>
      <xdr:xfrm>
        <a:off x="967320" y="23422320"/>
        <a:ext cx="6108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8</xdr:col>
      <xdr:colOff>27000</xdr:colOff>
      <xdr:row>122</xdr:row>
      <xdr:rowOff>181440</xdr:rowOff>
    </xdr:from>
    <xdr:to>
      <xdr:col>14</xdr:col>
      <xdr:colOff>391680</xdr:colOff>
      <xdr:row>137</xdr:row>
      <xdr:rowOff>66960</xdr:rowOff>
    </xdr:to>
    <xdr:graphicFrame>
      <xdr:nvGraphicFramePr>
        <xdr:cNvPr id="54" name="Gráfico 34"/>
        <xdr:cNvGraphicFramePr/>
      </xdr:nvGraphicFramePr>
      <xdr:xfrm>
        <a:off x="7651440" y="23422320"/>
        <a:ext cx="6006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15</xdr:col>
      <xdr:colOff>27000</xdr:colOff>
      <xdr:row>122</xdr:row>
      <xdr:rowOff>181440</xdr:rowOff>
    </xdr:from>
    <xdr:to>
      <xdr:col>21</xdr:col>
      <xdr:colOff>391680</xdr:colOff>
      <xdr:row>137</xdr:row>
      <xdr:rowOff>66960</xdr:rowOff>
    </xdr:to>
    <xdr:graphicFrame>
      <xdr:nvGraphicFramePr>
        <xdr:cNvPr id="55" name="Gráfico 35"/>
        <xdr:cNvGraphicFramePr/>
      </xdr:nvGraphicFramePr>
      <xdr:xfrm>
        <a:off x="14234400" y="23422320"/>
        <a:ext cx="6007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21</xdr:col>
      <xdr:colOff>736200</xdr:colOff>
      <xdr:row>122</xdr:row>
      <xdr:rowOff>43920</xdr:rowOff>
    </xdr:from>
    <xdr:to>
      <xdr:col>28</xdr:col>
      <xdr:colOff>339120</xdr:colOff>
      <xdr:row>136</xdr:row>
      <xdr:rowOff>119880</xdr:rowOff>
    </xdr:to>
    <xdr:graphicFrame>
      <xdr:nvGraphicFramePr>
        <xdr:cNvPr id="56" name="Gráfico 36"/>
        <xdr:cNvGraphicFramePr/>
      </xdr:nvGraphicFramePr>
      <xdr:xfrm>
        <a:off x="20586240" y="23284800"/>
        <a:ext cx="6185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29</xdr:col>
      <xdr:colOff>27000</xdr:colOff>
      <xdr:row>121</xdr:row>
      <xdr:rowOff>181440</xdr:rowOff>
    </xdr:from>
    <xdr:to>
      <xdr:col>35</xdr:col>
      <xdr:colOff>391680</xdr:colOff>
      <xdr:row>136</xdr:row>
      <xdr:rowOff>66960</xdr:rowOff>
    </xdr:to>
    <xdr:graphicFrame>
      <xdr:nvGraphicFramePr>
        <xdr:cNvPr id="57" name="Gráfico 37"/>
        <xdr:cNvGraphicFramePr/>
      </xdr:nvGraphicFramePr>
      <xdr:xfrm>
        <a:off x="27400320" y="23231880"/>
        <a:ext cx="6007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12</xdr:col>
      <xdr:colOff>438480</xdr:colOff>
      <xdr:row>0</xdr:row>
      <xdr:rowOff>0</xdr:rowOff>
    </xdr:from>
    <xdr:to>
      <xdr:col>20</xdr:col>
      <xdr:colOff>788760</xdr:colOff>
      <xdr:row>19</xdr:row>
      <xdr:rowOff>40320</xdr:rowOff>
    </xdr:to>
    <xdr:graphicFrame>
      <xdr:nvGraphicFramePr>
        <xdr:cNvPr id="58" name="Gráfico 41"/>
        <xdr:cNvGraphicFramePr/>
      </xdr:nvGraphicFramePr>
      <xdr:xfrm>
        <a:off x="11824560" y="0"/>
        <a:ext cx="7873560" cy="36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13</xdr:col>
      <xdr:colOff>675720</xdr:colOff>
      <xdr:row>19</xdr:row>
      <xdr:rowOff>31320</xdr:rowOff>
    </xdr:from>
    <xdr:to>
      <xdr:col>16</xdr:col>
      <xdr:colOff>241560</xdr:colOff>
      <xdr:row>27</xdr:row>
      <xdr:rowOff>111600</xdr:rowOff>
    </xdr:to>
    <xdr:graphicFrame>
      <xdr:nvGraphicFramePr>
        <xdr:cNvPr id="59" name="Gráfico 5"/>
        <xdr:cNvGraphicFramePr/>
      </xdr:nvGraphicFramePr>
      <xdr:xfrm>
        <a:off x="13002120" y="3650760"/>
        <a:ext cx="2387160" cy="16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8</xdr:col>
      <xdr:colOff>278280</xdr:colOff>
      <xdr:row>2</xdr:row>
      <xdr:rowOff>28800</xdr:rowOff>
    </xdr:from>
    <xdr:to>
      <xdr:col>8</xdr:col>
      <xdr:colOff>442080</xdr:colOff>
      <xdr:row>17</xdr:row>
      <xdr:rowOff>93600</xdr:rowOff>
    </xdr:to>
    <xdr:sp>
      <xdr:nvSpPr>
        <xdr:cNvPr id="60" name="CustomShape 1"/>
        <xdr:cNvSpPr/>
      </xdr:nvSpPr>
      <xdr:spPr>
        <a:xfrm>
          <a:off x="7902720" y="409680"/>
          <a:ext cx="163800" cy="29221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372960</xdr:colOff>
      <xdr:row>2</xdr:row>
      <xdr:rowOff>22680</xdr:rowOff>
    </xdr:from>
    <xdr:to>
      <xdr:col>7</xdr:col>
      <xdr:colOff>756360</xdr:colOff>
      <xdr:row>17</xdr:row>
      <xdr:rowOff>87840</xdr:rowOff>
    </xdr:to>
    <xdr:sp>
      <xdr:nvSpPr>
        <xdr:cNvPr id="61" name="CustomShape 1"/>
        <xdr:cNvSpPr/>
      </xdr:nvSpPr>
      <xdr:spPr>
        <a:xfrm>
          <a:off x="7056720" y="403560"/>
          <a:ext cx="383400" cy="292248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536040</xdr:colOff>
      <xdr:row>2</xdr:row>
      <xdr:rowOff>22680</xdr:rowOff>
    </xdr:from>
    <xdr:to>
      <xdr:col>6</xdr:col>
      <xdr:colOff>919440</xdr:colOff>
      <xdr:row>17</xdr:row>
      <xdr:rowOff>87840</xdr:rowOff>
    </xdr:to>
    <xdr:sp>
      <xdr:nvSpPr>
        <xdr:cNvPr id="62" name="CustomShape 1"/>
        <xdr:cNvSpPr/>
      </xdr:nvSpPr>
      <xdr:spPr>
        <a:xfrm>
          <a:off x="6279480" y="403560"/>
          <a:ext cx="383400" cy="292248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669240</xdr:colOff>
      <xdr:row>2</xdr:row>
      <xdr:rowOff>22680</xdr:rowOff>
    </xdr:from>
    <xdr:to>
      <xdr:col>6</xdr:col>
      <xdr:colOff>112320</xdr:colOff>
      <xdr:row>17</xdr:row>
      <xdr:rowOff>87840</xdr:rowOff>
    </xdr:to>
    <xdr:sp>
      <xdr:nvSpPr>
        <xdr:cNvPr id="63" name="CustomShape 1"/>
        <xdr:cNvSpPr/>
      </xdr:nvSpPr>
      <xdr:spPr>
        <a:xfrm>
          <a:off x="5472360" y="403560"/>
          <a:ext cx="383400" cy="292248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789840</xdr:colOff>
      <xdr:row>2</xdr:row>
      <xdr:rowOff>22680</xdr:rowOff>
    </xdr:from>
    <xdr:to>
      <xdr:col>5</xdr:col>
      <xdr:colOff>232560</xdr:colOff>
      <xdr:row>17</xdr:row>
      <xdr:rowOff>87840</xdr:rowOff>
    </xdr:to>
    <xdr:sp>
      <xdr:nvSpPr>
        <xdr:cNvPr id="64" name="CustomShape 1"/>
        <xdr:cNvSpPr/>
      </xdr:nvSpPr>
      <xdr:spPr>
        <a:xfrm>
          <a:off x="4652280" y="403560"/>
          <a:ext cx="383400" cy="292248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916920</xdr:colOff>
      <xdr:row>2</xdr:row>
      <xdr:rowOff>22680</xdr:rowOff>
    </xdr:from>
    <xdr:to>
      <xdr:col>4</xdr:col>
      <xdr:colOff>360000</xdr:colOff>
      <xdr:row>17</xdr:row>
      <xdr:rowOff>87840</xdr:rowOff>
    </xdr:to>
    <xdr:sp>
      <xdr:nvSpPr>
        <xdr:cNvPr id="65" name="CustomShape 1"/>
        <xdr:cNvSpPr/>
      </xdr:nvSpPr>
      <xdr:spPr>
        <a:xfrm>
          <a:off x="3839040" y="403560"/>
          <a:ext cx="383400" cy="292248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109800</xdr:colOff>
      <xdr:row>2</xdr:row>
      <xdr:rowOff>22680</xdr:rowOff>
    </xdr:from>
    <xdr:to>
      <xdr:col>3</xdr:col>
      <xdr:colOff>493200</xdr:colOff>
      <xdr:row>17</xdr:row>
      <xdr:rowOff>87840</xdr:rowOff>
    </xdr:to>
    <xdr:sp>
      <xdr:nvSpPr>
        <xdr:cNvPr id="66" name="CustomShape 1"/>
        <xdr:cNvSpPr/>
      </xdr:nvSpPr>
      <xdr:spPr>
        <a:xfrm>
          <a:off x="3031920" y="403560"/>
          <a:ext cx="383400" cy="292248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243000</xdr:colOff>
      <xdr:row>2</xdr:row>
      <xdr:rowOff>22680</xdr:rowOff>
    </xdr:from>
    <xdr:to>
      <xdr:col>2</xdr:col>
      <xdr:colOff>626400</xdr:colOff>
      <xdr:row>17</xdr:row>
      <xdr:rowOff>87840</xdr:rowOff>
    </xdr:to>
    <xdr:sp>
      <xdr:nvSpPr>
        <xdr:cNvPr id="67" name="CustomShape 1"/>
        <xdr:cNvSpPr/>
      </xdr:nvSpPr>
      <xdr:spPr>
        <a:xfrm>
          <a:off x="2224800" y="403560"/>
          <a:ext cx="383400" cy="292248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70920</xdr:colOff>
      <xdr:row>1</xdr:row>
      <xdr:rowOff>73800</xdr:rowOff>
    </xdr:from>
    <xdr:to>
      <xdr:col>9</xdr:col>
      <xdr:colOff>307800</xdr:colOff>
      <xdr:row>20</xdr:row>
      <xdr:rowOff>169200</xdr:rowOff>
    </xdr:to>
    <xdr:graphicFrame>
      <xdr:nvGraphicFramePr>
        <xdr:cNvPr id="68" name="Gráfico 44"/>
        <xdr:cNvGraphicFramePr/>
      </xdr:nvGraphicFramePr>
      <xdr:xfrm>
        <a:off x="1011240" y="264240"/>
        <a:ext cx="7861320" cy="371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0" ySplit="2" topLeftCell="W35" activePane="bottomRight" state="frozen"/>
      <selection pane="topLeft" activeCell="A1" activeCellId="0" sqref="A1"/>
      <selection pane="topRight" activeCell="W1" activeCellId="0" sqref="W1"/>
      <selection pane="bottomLeft" activeCell="A35" activeCellId="0" sqref="A35"/>
      <selection pane="bottomRight" activeCell="AC3" activeCellId="0" sqref="AC3"/>
    </sheetView>
  </sheetViews>
  <sheetFormatPr defaultRowHeight="12.75"/>
  <cols>
    <col collapsed="false" hidden="false" max="3" min="1" style="1" width="11.4251012145749"/>
    <col collapsed="false" hidden="false" max="4" min="4" style="2" width="4.85425101214575"/>
    <col collapsed="false" hidden="false" max="5" min="5" style="1" width="4.85425101214575"/>
    <col collapsed="false" hidden="false" max="11" min="6" style="2" width="7.4251012145749"/>
    <col collapsed="false" hidden="false" max="27" min="12" style="1" width="7.4251012145749"/>
    <col collapsed="false" hidden="false" max="28" min="28" style="3" width="9.99595141700405"/>
    <col collapsed="false" hidden="false" max="29" min="29" style="3" width="7.4251012145749"/>
    <col collapsed="false" hidden="false" max="30" min="30" style="3" width="6"/>
    <col collapsed="false" hidden="false" max="32" min="31" style="3" width="9.57085020242915"/>
    <col collapsed="false" hidden="false" max="43" min="33" style="4" width="9.57085020242915"/>
    <col collapsed="false" hidden="false" max="1025" min="44" style="1" width="11.4251012145749"/>
  </cols>
  <sheetData>
    <row r="1" customFormat="false" ht="12.7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1"/>
      <c r="K1" s="1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2.7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</row>
    <row r="3" s="7" customFormat="true" ht="12.75" hidden="false" customHeight="false" outlineLevel="0" collapsed="false">
      <c r="A3" s="7" t="s">
        <v>44</v>
      </c>
      <c r="B3" s="8" t="n">
        <v>38642</v>
      </c>
      <c r="C3" s="9" t="n">
        <v>49.013698630137</v>
      </c>
      <c r="D3" s="10" t="s">
        <v>45</v>
      </c>
      <c r="E3" s="7" t="s">
        <v>46</v>
      </c>
      <c r="F3" s="11" t="n">
        <v>2.261</v>
      </c>
      <c r="G3" s="11" t="n">
        <v>29</v>
      </c>
      <c r="H3" s="11" t="n">
        <v>7.79655172413793</v>
      </c>
      <c r="I3" s="11"/>
      <c r="J3" s="11" t="s">
        <v>47</v>
      </c>
      <c r="K3" s="12" t="n">
        <v>4672.430786</v>
      </c>
      <c r="L3" s="12" t="n">
        <v>119.194662908163</v>
      </c>
      <c r="M3" s="12" t="n">
        <v>443.31528</v>
      </c>
      <c r="N3" s="12" t="n">
        <v>283.803683</v>
      </c>
      <c r="O3" s="12" t="n">
        <v>0</v>
      </c>
      <c r="P3" s="12" t="n">
        <v>263.189031</v>
      </c>
      <c r="Q3" s="12" t="n">
        <v>0</v>
      </c>
      <c r="R3" s="12" t="n">
        <v>0</v>
      </c>
      <c r="S3" s="12" t="n">
        <v>20.465327</v>
      </c>
      <c r="T3" s="12" t="n">
        <v>0</v>
      </c>
      <c r="U3" s="12" t="n">
        <v>0</v>
      </c>
      <c r="V3" s="12" t="n">
        <v>0</v>
      </c>
      <c r="W3" s="12" t="n">
        <v>0</v>
      </c>
      <c r="X3" s="12" t="n">
        <v>832.853641</v>
      </c>
      <c r="Y3" s="12" t="n">
        <v>143.298591</v>
      </c>
      <c r="Z3" s="12" t="n">
        <v>180.173317</v>
      </c>
      <c r="AA3" s="12" t="n">
        <v>0</v>
      </c>
      <c r="AB3" s="13" t="n">
        <f aca="false">SUM(K3:AA3)</f>
        <v>6958.72431890816</v>
      </c>
      <c r="AC3" s="14" t="n">
        <f aca="false">SUM(K3:O3)</f>
        <v>5518.74441190816</v>
      </c>
      <c r="AD3" s="14" t="n">
        <f aca="false">SUM(P3:W3)</f>
        <v>283.654358</v>
      </c>
      <c r="AE3" s="15" t="n">
        <f aca="false">(C3*K3)/1000</f>
        <v>229.013114415178</v>
      </c>
      <c r="AF3" s="15" t="n">
        <f aca="false">+K3/1000</f>
        <v>4.672430786</v>
      </c>
      <c r="AG3" s="16" t="n">
        <f aca="false">(K3)/(K3+L3)</f>
        <v>0.975124378109453</v>
      </c>
      <c r="AH3" s="16" t="n">
        <f aca="false">X3/(AC3+X3)</f>
        <v>0.131125054523667</v>
      </c>
      <c r="AI3" s="16" t="n">
        <f aca="false">AD3/(AD3+X3)</f>
        <v>0.254054926838012</v>
      </c>
      <c r="AJ3" s="16" t="n">
        <f aca="false">P3/(P3+X3)</f>
        <v>0.24012662802603</v>
      </c>
      <c r="AK3" s="16" t="n">
        <f aca="false">AC3/(AC3+AD3)</f>
        <v>0.951114294406813</v>
      </c>
      <c r="AL3" s="17" t="n">
        <f aca="false">(K3+L3)/(K3+L3+Y3)</f>
        <v>0.970962351225437</v>
      </c>
      <c r="AM3" s="16" t="n">
        <f aca="false">(K3)/(X3+K3)</f>
        <v>0.848717418319866</v>
      </c>
      <c r="AN3" s="18" t="n">
        <f aca="false">K3/(M3+K3)</f>
        <v>0.913342985699322</v>
      </c>
      <c r="AO3" s="16" t="n">
        <f aca="false">(K3+L3)/(Y3+X3)</f>
        <v>4.90868666979411</v>
      </c>
      <c r="AP3" s="16" t="n">
        <f aca="false">P3/(M3+P3)</f>
        <v>0.372522894626753</v>
      </c>
      <c r="AQ3" s="19" t="n">
        <f aca="false">Y3/(Y3+X3)</f>
        <v>0.146799429743044</v>
      </c>
    </row>
    <row r="4" customFormat="false" ht="12.75" hidden="false" customHeight="false" outlineLevel="0" collapsed="false">
      <c r="A4" s="7" t="s">
        <v>48</v>
      </c>
      <c r="B4" s="8" t="n">
        <v>38706</v>
      </c>
      <c r="C4" s="9" t="n">
        <v>56</v>
      </c>
      <c r="D4" s="10" t="s">
        <v>45</v>
      </c>
      <c r="E4" s="7" t="s">
        <v>46</v>
      </c>
      <c r="F4" s="11" t="n">
        <v>1.62</v>
      </c>
      <c r="G4" s="11" t="n">
        <v>19</v>
      </c>
      <c r="H4" s="11" t="n">
        <v>8.52631578947369</v>
      </c>
      <c r="I4" s="11"/>
      <c r="J4" s="11"/>
      <c r="K4" s="12" t="n">
        <v>7773.729585</v>
      </c>
      <c r="L4" s="12" t="n">
        <v>155.4745917</v>
      </c>
      <c r="M4" s="12" t="n">
        <v>1298.4868</v>
      </c>
      <c r="N4" s="12" t="n">
        <v>310.2723155</v>
      </c>
      <c r="O4" s="12" t="n">
        <v>0</v>
      </c>
      <c r="P4" s="12" t="n">
        <v>293.008094</v>
      </c>
      <c r="Q4" s="12" t="n">
        <v>35.817095</v>
      </c>
      <c r="R4" s="12" t="n">
        <v>58.932675</v>
      </c>
      <c r="S4" s="12" t="n">
        <v>24.905119</v>
      </c>
      <c r="T4" s="12" t="n">
        <v>0</v>
      </c>
      <c r="U4" s="12" t="n">
        <v>0</v>
      </c>
      <c r="V4" s="12" t="n">
        <v>0</v>
      </c>
      <c r="W4" s="12" t="n">
        <v>1.4576695</v>
      </c>
      <c r="X4" s="12" t="n">
        <v>1472.5794245</v>
      </c>
      <c r="Y4" s="12" t="n">
        <v>339.969305</v>
      </c>
      <c r="Z4" s="12" t="n">
        <v>290.0490705</v>
      </c>
      <c r="AA4" s="12" t="n">
        <v>0</v>
      </c>
      <c r="AB4" s="13" t="n">
        <f aca="false">SUM(K4:AA4)</f>
        <v>12054.6817447</v>
      </c>
      <c r="AC4" s="13" t="n">
        <f aca="false">SUM(K4:O4)</f>
        <v>9537.9632922</v>
      </c>
      <c r="AD4" s="13" t="n">
        <f aca="false">SUM(P4:W4)</f>
        <v>414.1206525</v>
      </c>
      <c r="AE4" s="15" t="n">
        <f aca="false">(C4*K4)/1000</f>
        <v>435.32885676</v>
      </c>
      <c r="AF4" s="15" t="n">
        <f aca="false">+K4/1000</f>
        <v>7.773729585</v>
      </c>
      <c r="AG4" s="16" t="n">
        <f aca="false">(K4)/(K4+L4)</f>
        <v>0.980392156862745</v>
      </c>
      <c r="AH4" s="16" t="n">
        <f aca="false">X4/(AC4+X4)</f>
        <v>0.133742673943447</v>
      </c>
      <c r="AI4" s="16" t="n">
        <f aca="false">AD4/(AD4+X4)</f>
        <v>0.219494692107335</v>
      </c>
      <c r="AJ4" s="16"/>
      <c r="AK4" s="16" t="n">
        <f aca="false">AC4/(AC4+AD4)</f>
        <v>0.958388549091717</v>
      </c>
      <c r="AL4" s="17" t="n">
        <f aca="false">(K4+L4)/(K4+L4+Y4)</f>
        <v>0.958887148062335</v>
      </c>
      <c r="AM4" s="16" t="n">
        <f aca="false">(K4)/(X4+K4)</f>
        <v>0.840738674968896</v>
      </c>
      <c r="AN4" s="16" t="n">
        <f aca="false">K4/(M4+K4)</f>
        <v>0.856872152857055</v>
      </c>
      <c r="AO4" s="16" t="n">
        <f aca="false">(K4+L4)/(Y4+X4)</f>
        <v>4.37461572626922</v>
      </c>
      <c r="AP4" s="16" t="n">
        <f aca="false">P4/(M4+P4)</f>
        <v>0.184108723882591</v>
      </c>
      <c r="AQ4" s="19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7" t="s">
        <v>49</v>
      </c>
      <c r="B5" s="8" t="n">
        <v>38770</v>
      </c>
      <c r="C5" s="9" t="n">
        <v>36.958904109589</v>
      </c>
      <c r="D5" s="10" t="s">
        <v>45</v>
      </c>
      <c r="E5" s="7" t="s">
        <v>46</v>
      </c>
      <c r="F5" s="11" t="n">
        <v>1.2</v>
      </c>
      <c r="G5" s="11" t="n">
        <v>68</v>
      </c>
      <c r="H5" s="11" t="n">
        <v>6.20588235294118</v>
      </c>
      <c r="I5" s="11"/>
      <c r="J5" s="11"/>
      <c r="K5" s="12" t="n">
        <v>453.50449</v>
      </c>
      <c r="L5" s="12" t="n">
        <v>112.06140541604</v>
      </c>
      <c r="M5" s="12" t="n">
        <v>88.2383</v>
      </c>
      <c r="N5" s="12" t="n">
        <v>42.24494</v>
      </c>
      <c r="O5" s="12" t="n">
        <v>0</v>
      </c>
      <c r="P5" s="12" t="n">
        <v>23.17661</v>
      </c>
      <c r="Q5" s="12" t="n">
        <v>3.20884</v>
      </c>
      <c r="R5" s="12" t="n">
        <v>12.87055</v>
      </c>
      <c r="S5" s="12" t="n">
        <v>16.86939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133.00318</v>
      </c>
      <c r="Y5" s="12" t="n">
        <v>32.51474</v>
      </c>
      <c r="Z5" s="12" t="n">
        <v>37.82499</v>
      </c>
      <c r="AA5" s="12" t="n">
        <v>0</v>
      </c>
      <c r="AB5" s="13" t="n">
        <f aca="false">SUM(K5:AA5)</f>
        <v>955.51743541604</v>
      </c>
      <c r="AC5" s="13" t="n">
        <f aca="false">SUM(K5:O5)</f>
        <v>696.04913541604</v>
      </c>
      <c r="AD5" s="13" t="n">
        <f aca="false">SUM(P5:W5)</f>
        <v>56.12539</v>
      </c>
      <c r="AE5" s="15" t="n">
        <f aca="false">(C5*K5)/1000</f>
        <v>16.7610289591781</v>
      </c>
      <c r="AF5" s="15" t="n">
        <f aca="false">+K5/1000</f>
        <v>0.45350449</v>
      </c>
      <c r="AG5" s="16" t="n">
        <f aca="false">(K5)/(K5+L5)</f>
        <v>0.801859683682649</v>
      </c>
      <c r="AH5" s="16" t="n">
        <f aca="false">X5/(AC5+X5)</f>
        <v>0.160427970016893</v>
      </c>
      <c r="AI5" s="16" t="n">
        <f aca="false">AD5/(AD5+X5)</f>
        <v>0.296757861596479</v>
      </c>
      <c r="AJ5" s="16" t="n">
        <f aca="false">P5/(P5+X5)</f>
        <v>0.14839698529496</v>
      </c>
      <c r="AK5" s="16" t="n">
        <f aca="false">AC5/(AC5+AD5)</f>
        <v>0.925382490228639</v>
      </c>
      <c r="AL5" s="17" t="n">
        <f aca="false">(K5+L5)/(K5+L5+Y5)</f>
        <v>0.945634855779302</v>
      </c>
      <c r="AM5" s="16" t="n">
        <f aca="false">(K5)/(X5+K5)</f>
        <v>0.773228575169358</v>
      </c>
      <c r="AN5" s="16" t="n">
        <f aca="false">K5/(M5+K5)</f>
        <v>0.837121413281753</v>
      </c>
      <c r="AO5" s="16" t="n">
        <f aca="false">(K5+L5)/(Y5+X5)</f>
        <v>3.41694660865748</v>
      </c>
      <c r="AP5" s="16" t="n">
        <f aca="false">P5/(M5+P5)</f>
        <v>0.2080207218226</v>
      </c>
      <c r="AQ5" s="19" t="n">
        <f aca="false">Y5/(Y5+X5)</f>
        <v>0.19644241541943</v>
      </c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7" t="s">
        <v>50</v>
      </c>
      <c r="B6" s="8" t="n">
        <v>38864</v>
      </c>
      <c r="C6" s="9" t="n">
        <v>21.4794520547945</v>
      </c>
      <c r="D6" s="10" t="s">
        <v>45</v>
      </c>
      <c r="E6" s="7" t="s">
        <v>51</v>
      </c>
      <c r="F6" s="11" t="n">
        <v>2.051</v>
      </c>
      <c r="G6" s="11" t="n">
        <v>39.2</v>
      </c>
      <c r="H6" s="11" t="n">
        <v>5.23214285714286</v>
      </c>
      <c r="I6" s="11" t="n">
        <v>113.146836097857</v>
      </c>
      <c r="J6" s="11" t="n">
        <v>118.265521440821</v>
      </c>
      <c r="K6" s="12" t="n">
        <v>540.837769793765</v>
      </c>
      <c r="L6" s="12" t="n">
        <v>127.523556168962</v>
      </c>
      <c r="M6" s="12" t="n">
        <v>94.3015976886409</v>
      </c>
      <c r="N6" s="12" t="n">
        <v>52.1050408631439</v>
      </c>
      <c r="O6" s="12" t="n">
        <v>0</v>
      </c>
      <c r="P6" s="12" t="n">
        <v>60.1265309029888</v>
      </c>
      <c r="Q6" s="12" t="n">
        <v>0</v>
      </c>
      <c r="R6" s="12" t="n">
        <v>22.922118398076</v>
      </c>
      <c r="S6" s="12" t="n">
        <v>20.1249846441354</v>
      </c>
      <c r="T6" s="12" t="n">
        <v>18.3052658034222</v>
      </c>
      <c r="U6" s="12" t="n">
        <v>0</v>
      </c>
      <c r="V6" s="12" t="n">
        <v>0</v>
      </c>
      <c r="W6" s="12" t="n">
        <v>0</v>
      </c>
      <c r="X6" s="12" t="n">
        <v>145.668128722413</v>
      </c>
      <c r="Y6" s="12" t="n">
        <v>23.6697778264967</v>
      </c>
      <c r="Z6" s="12" t="n">
        <v>34.5943452407351</v>
      </c>
      <c r="AA6" s="12" t="n">
        <v>0</v>
      </c>
      <c r="AB6" s="13" t="n">
        <f aca="false">SUM(K6:AA6)</f>
        <v>1140.17911605278</v>
      </c>
      <c r="AC6" s="13" t="n">
        <f aca="false">SUM(K6:O6)</f>
        <v>814.767964514511</v>
      </c>
      <c r="AD6" s="13" t="n">
        <f aca="false">SUM(P6:W6)</f>
        <v>121.478899748622</v>
      </c>
      <c r="AE6" s="15" t="n">
        <f aca="false">(C6*K6)/1000</f>
        <v>11.6168989457072</v>
      </c>
      <c r="AF6" s="15" t="n">
        <f aca="false">+K6/1000</f>
        <v>0.540837769793765</v>
      </c>
      <c r="AG6" s="16" t="n">
        <f aca="false">(K6)/(K6+L6)</f>
        <v>0.809199678055469</v>
      </c>
      <c r="AH6" s="16" t="n">
        <f aca="false">X6/(AC6+X6)</f>
        <v>0.151668736471026</v>
      </c>
      <c r="AI6" s="16" t="n">
        <f aca="false">AD6/(AD6+X6)</f>
        <v>0.454726748951255</v>
      </c>
      <c r="AJ6" s="16" t="n">
        <f aca="false">P6/(P6+X6)</f>
        <v>0.292167595662755</v>
      </c>
      <c r="AK6" s="16" t="n">
        <f aca="false">AC6/(AC6+AD6)</f>
        <v>0.870249071707993</v>
      </c>
      <c r="AL6" s="17" t="n">
        <f aca="false">(K6+L6)/(K6+L6+Y6)</f>
        <v>0.96579665610853</v>
      </c>
      <c r="AM6" s="16" t="n">
        <f aca="false">(K6)/(X6+K6)</f>
        <v>0.787812269294026</v>
      </c>
      <c r="AN6" s="16" t="n">
        <f aca="false">K6/(M6+K6)</f>
        <v>0.851526133449359</v>
      </c>
      <c r="AO6" s="16" t="n">
        <f aca="false">(K6+L6)/(Y6+X6)</f>
        <v>3.94690910962504</v>
      </c>
      <c r="AP6" s="16" t="n">
        <f aca="false">P6/(M6+P6)</f>
        <v>0.389349605226309</v>
      </c>
      <c r="AQ6" s="19" t="n">
        <f aca="false">Y6/(Y6+X6)</f>
        <v>0.139778377499076</v>
      </c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7" t="s">
        <v>52</v>
      </c>
      <c r="B7" s="8" t="n">
        <v>38990</v>
      </c>
      <c r="C7" s="9" t="n">
        <v>37.2602739726027</v>
      </c>
      <c r="D7" s="10" t="s">
        <v>45</v>
      </c>
      <c r="E7" s="7" t="s">
        <v>46</v>
      </c>
      <c r="F7" s="11" t="n">
        <v>0.84</v>
      </c>
      <c r="G7" s="11" t="n">
        <v>29</v>
      </c>
      <c r="H7" s="11" t="n">
        <v>2.89655172413793</v>
      </c>
      <c r="I7" s="11" t="n">
        <v>69.8912466666667</v>
      </c>
      <c r="J7" s="11" t="n">
        <v>106.607366666667</v>
      </c>
      <c r="K7" s="12" t="n">
        <v>581.942207596871</v>
      </c>
      <c r="L7" s="12" t="n">
        <v>49.4081679720293</v>
      </c>
      <c r="M7" s="12" t="n">
        <v>78.7450634590728</v>
      </c>
      <c r="N7" s="12" t="n">
        <v>96.9109288460883</v>
      </c>
      <c r="O7" s="12" t="n">
        <v>0</v>
      </c>
      <c r="P7" s="12" t="n">
        <v>48.8450552564352</v>
      </c>
      <c r="Q7" s="12" t="n">
        <v>0</v>
      </c>
      <c r="R7" s="12" t="n">
        <v>17.0144710585482</v>
      </c>
      <c r="S7" s="12" t="n">
        <v>18.8277103294119</v>
      </c>
      <c r="T7" s="12" t="n">
        <v>19.2051609478803</v>
      </c>
      <c r="U7" s="12" t="n">
        <v>0</v>
      </c>
      <c r="V7" s="12" t="n">
        <v>0</v>
      </c>
      <c r="W7" s="12" t="n">
        <v>0</v>
      </c>
      <c r="X7" s="12" t="n">
        <v>181.877021820195</v>
      </c>
      <c r="Y7" s="12"/>
      <c r="Z7" s="12" t="n">
        <v>35.7952637914399</v>
      </c>
      <c r="AA7" s="12" t="n">
        <v>0</v>
      </c>
      <c r="AB7" s="13" t="n">
        <f aca="false">SUM(K7:AA7)</f>
        <v>1128.57105107797</v>
      </c>
      <c r="AC7" s="13" t="n">
        <f aca="false">SUM(K7:O7)</f>
        <v>807.006367874062</v>
      </c>
      <c r="AD7" s="13" t="n">
        <f aca="false">SUM(P7:W7)</f>
        <v>103.892397592276</v>
      </c>
      <c r="AE7" s="15" t="n">
        <f aca="false">(C7*K7)/1000</f>
        <v>21.6833260912807</v>
      </c>
      <c r="AF7" s="15" t="n">
        <f aca="false">+K7/1000</f>
        <v>0.581942207596871</v>
      </c>
      <c r="AG7" s="16" t="n">
        <f aca="false">(K7)/(K7+L7)</f>
        <v>0.921742078750633</v>
      </c>
      <c r="AH7" s="16" t="n">
        <f aca="false">X7/(AC7+X7)</f>
        <v>0.183921606648108</v>
      </c>
      <c r="AI7" s="16" t="n">
        <f aca="false">AD7/(AD7+X7)</f>
        <v>0.363553237452327</v>
      </c>
      <c r="AJ7" s="16" t="n">
        <f aca="false">P7/(P7+X7)</f>
        <v>0.211705164392275</v>
      </c>
      <c r="AK7" s="16" t="n">
        <f aca="false">AC7/(AC7+AD7)</f>
        <v>0.885945176861572</v>
      </c>
      <c r="AL7" s="17"/>
      <c r="AM7" s="16" t="n">
        <f aca="false">(K7)/(X7+K7)</f>
        <v>0.761884730292794</v>
      </c>
      <c r="AN7" s="16" t="n">
        <f aca="false">K7/(M7+K7)</f>
        <v>0.880813409144059</v>
      </c>
      <c r="AO7" s="16" t="n">
        <f aca="false">(K7+L7)/(Y7+X7)</f>
        <v>3.47130368229285</v>
      </c>
      <c r="AP7" s="16" t="n">
        <f aca="false">P7/(M7+P7)</f>
        <v>0.382827884699651</v>
      </c>
      <c r="AQ7" s="19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7" t="s">
        <v>53</v>
      </c>
      <c r="B8" s="8" t="n">
        <v>39128</v>
      </c>
      <c r="C8" s="9" t="n">
        <v>67.3150684931507</v>
      </c>
      <c r="D8" s="10" t="s">
        <v>45</v>
      </c>
      <c r="E8" s="7" t="s">
        <v>46</v>
      </c>
      <c r="F8" s="11" t="n">
        <v>0.95231</v>
      </c>
      <c r="G8" s="11" t="n">
        <v>26.6</v>
      </c>
      <c r="H8" s="11" t="n">
        <v>3.58011278195489</v>
      </c>
      <c r="I8" s="11" t="n">
        <v>104.259535</v>
      </c>
      <c r="J8" s="11" t="n">
        <v>94.2266633333333</v>
      </c>
      <c r="K8" s="12" t="n">
        <v>2518.32070396535</v>
      </c>
      <c r="L8" s="12" t="n">
        <v>110.848334016481</v>
      </c>
      <c r="M8" s="12" t="n">
        <v>535.758030717113</v>
      </c>
      <c r="N8" s="12" t="n">
        <v>446.1447652642</v>
      </c>
      <c r="O8" s="12" t="n">
        <v>0</v>
      </c>
      <c r="P8" s="12" t="n">
        <v>356.018369384581</v>
      </c>
      <c r="Q8" s="12" t="n">
        <v>0</v>
      </c>
      <c r="R8" s="12" t="n">
        <v>122.513550374496</v>
      </c>
      <c r="S8" s="12" t="n">
        <v>81.6394823885313</v>
      </c>
      <c r="T8" s="12" t="n">
        <v>78.3728554153384</v>
      </c>
      <c r="U8" s="12" t="n">
        <v>0</v>
      </c>
      <c r="V8" s="12" t="n">
        <v>0</v>
      </c>
      <c r="W8" s="12" t="n">
        <v>0</v>
      </c>
      <c r="X8" s="12" t="n">
        <v>646.178985565674</v>
      </c>
      <c r="Y8" s="12" t="n">
        <v>124.513682616781</v>
      </c>
      <c r="Z8" s="12" t="n">
        <v>104.145139401464</v>
      </c>
      <c r="AA8" s="12" t="n">
        <v>0</v>
      </c>
      <c r="AB8" s="13" t="n">
        <f aca="false">SUM(K8:AA8)</f>
        <v>5124.45389911002</v>
      </c>
      <c r="AC8" s="13" t="n">
        <f aca="false">SUM(K8:O8)</f>
        <v>3611.07183396315</v>
      </c>
      <c r="AD8" s="13" t="n">
        <f aca="false">SUM(P8:W8)</f>
        <v>638.544257562947</v>
      </c>
      <c r="AE8" s="15" t="n">
        <f aca="false">(C8*K8)/1000</f>
        <v>169.520930675147</v>
      </c>
      <c r="AF8" s="15" t="n">
        <f aca="false">+K8/1000</f>
        <v>2.51832070396535</v>
      </c>
      <c r="AG8" s="16" t="n">
        <f aca="false">(K8)/(K8+L8)</f>
        <v>0.957839023503194</v>
      </c>
      <c r="AH8" s="16" t="n">
        <f aca="false">X8/(AC8+X8)</f>
        <v>0.151783160766927</v>
      </c>
      <c r="AI8" s="16" t="n">
        <f aca="false">AD8/(AD8+X8)</f>
        <v>0.497028648760127</v>
      </c>
      <c r="AJ8" s="16" t="n">
        <f aca="false">P8/(P8+X8)</f>
        <v>0.355237785877266</v>
      </c>
      <c r="AK8" s="16" t="n">
        <f aca="false">AC8/(AC8+AD8)</f>
        <v>0.849740719206088</v>
      </c>
      <c r="AL8" s="17" t="n">
        <f aca="false">(K8+L8)/(K8+L8+Y8)</f>
        <v>0.954782850730997</v>
      </c>
      <c r="AM8" s="16" t="n">
        <f aca="false">(K8)/(X8+K8)</f>
        <v>0.795803744995331</v>
      </c>
      <c r="AN8" s="16" t="n">
        <f aca="false">K8/(M8+K8)</f>
        <v>0.824576221747991</v>
      </c>
      <c r="AO8" s="16" t="n">
        <f aca="false">(K8+L8)/(Y8+X8)</f>
        <v>3.41143642144965</v>
      </c>
      <c r="AP8" s="16" t="n">
        <f aca="false">P8/(M8+P8)</f>
        <v>0.399223806936338</v>
      </c>
      <c r="AQ8" s="19" t="n">
        <f aca="false">Y8/(Y8+X8)</f>
        <v>0.161560746270527</v>
      </c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7" t="s">
        <v>54</v>
      </c>
      <c r="B9" s="8" t="n">
        <v>39217</v>
      </c>
      <c r="C9" s="9" t="n">
        <v>63.5616438356164</v>
      </c>
      <c r="D9" s="10" t="s">
        <v>45</v>
      </c>
      <c r="E9" s="7" t="s">
        <v>51</v>
      </c>
      <c r="F9" s="11" t="n">
        <v>2.5463</v>
      </c>
      <c r="G9" s="11" t="n">
        <v>72</v>
      </c>
      <c r="H9" s="11" t="n">
        <v>3.53652777777778</v>
      </c>
      <c r="I9" s="11" t="n">
        <v>111.017960814107</v>
      </c>
      <c r="J9" s="11" t="n">
        <v>111.525467880589</v>
      </c>
      <c r="K9" s="12" t="n">
        <v>363.702244432248</v>
      </c>
      <c r="L9" s="12" t="n">
        <v>315.66405293381</v>
      </c>
      <c r="M9" s="12" t="n">
        <v>69.043601921826</v>
      </c>
      <c r="N9" s="12" t="n">
        <v>37.7503602755915</v>
      </c>
      <c r="O9" s="12" t="n">
        <v>2.55698269505565</v>
      </c>
      <c r="P9" s="12" t="n">
        <v>37.3568918767571</v>
      </c>
      <c r="Q9" s="12" t="n">
        <v>0</v>
      </c>
      <c r="R9" s="12" t="n">
        <v>14.4801482513942</v>
      </c>
      <c r="S9" s="12" t="n">
        <v>15.6822195130268</v>
      </c>
      <c r="T9" s="12" t="n">
        <v>14.8772883620043</v>
      </c>
      <c r="U9" s="12" t="n">
        <v>0</v>
      </c>
      <c r="V9" s="12" t="n">
        <v>0</v>
      </c>
      <c r="W9" s="12" t="n">
        <v>0</v>
      </c>
      <c r="X9" s="12" t="n">
        <v>101.375988260837</v>
      </c>
      <c r="Y9" s="12"/>
      <c r="Z9" s="12" t="n">
        <v>20.7853702077459</v>
      </c>
      <c r="AA9" s="12" t="n">
        <v>0</v>
      </c>
      <c r="AB9" s="13" t="n">
        <f aca="false">SUM(K9:AA9)</f>
        <v>993.275148730297</v>
      </c>
      <c r="AC9" s="13" t="n">
        <f aca="false">SUM(K9:O9)</f>
        <v>788.717242258531</v>
      </c>
      <c r="AD9" s="13" t="n">
        <f aca="false">SUM(P9:W9)</f>
        <v>82.3965480031824</v>
      </c>
      <c r="AE9" s="15" t="n">
        <f aca="false">(C9*K9)/1000</f>
        <v>23.1175125228168</v>
      </c>
      <c r="AF9" s="15" t="n">
        <f aca="false">+K9/1000</f>
        <v>0.363702244432248</v>
      </c>
      <c r="AG9" s="16" t="n">
        <f aca="false">(K9)/(K9+L9)</f>
        <v>0.535355147646185</v>
      </c>
      <c r="AH9" s="16" t="n">
        <f aca="false">X9/(AC9+X9)</f>
        <v>0.113893674038712</v>
      </c>
      <c r="AI9" s="16" t="n">
        <f aca="false">AD9/(AD9+X9)</f>
        <v>0.448361597865777</v>
      </c>
      <c r="AJ9" s="16" t="n">
        <f aca="false">P9/(P9+X9)</f>
        <v>0.269272084885045</v>
      </c>
      <c r="AK9" s="16" t="n">
        <f aca="false">AC9/(AC9+AD9)</f>
        <v>0.90541241692612</v>
      </c>
      <c r="AL9" s="17"/>
      <c r="AM9" s="16" t="n">
        <f aca="false">(K9)/(X9+K9)</f>
        <v>0.78202379484886</v>
      </c>
      <c r="AN9" s="16" t="n">
        <f aca="false">K9/(M9+K9)</f>
        <v>0.840452305889184</v>
      </c>
      <c r="AO9" s="16" t="n">
        <f aca="false">(K9+L9)/(Y9+X9)</f>
        <v>6.70145178380967</v>
      </c>
      <c r="AP9" s="16" t="n">
        <f aca="false">P9/(M9+P9)</f>
        <v>0.351096978435776</v>
      </c>
      <c r="AQ9" s="19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7" t="s">
        <v>55</v>
      </c>
      <c r="B10" s="8" t="n">
        <v>39296</v>
      </c>
      <c r="C10" s="9" t="n">
        <v>36.5205479452055</v>
      </c>
      <c r="D10" s="10" t="s">
        <v>45</v>
      </c>
      <c r="E10" s="7" t="s">
        <v>51</v>
      </c>
      <c r="F10" s="11" t="n">
        <v>1.02</v>
      </c>
      <c r="G10" s="11" t="n">
        <v>63.9</v>
      </c>
      <c r="H10" s="11" t="n">
        <v>1.5962441314554</v>
      </c>
      <c r="I10" s="11" t="n">
        <v>98.8176177685715</v>
      </c>
      <c r="J10" s="11" t="n">
        <v>105.706927492554</v>
      </c>
      <c r="K10" s="12" t="n">
        <v>262.023580350029</v>
      </c>
      <c r="L10" s="12" t="n">
        <v>123.679166200363</v>
      </c>
      <c r="M10" s="12" t="n">
        <v>49.0186914696951</v>
      </c>
      <c r="N10" s="12" t="n">
        <v>23.9733204686936</v>
      </c>
      <c r="O10" s="12" t="n">
        <v>0</v>
      </c>
      <c r="P10" s="12" t="n">
        <v>23.3299510528226</v>
      </c>
      <c r="Q10" s="12" t="n">
        <v>0</v>
      </c>
      <c r="R10" s="12" t="n">
        <v>11.3284073984531</v>
      </c>
      <c r="S10" s="12" t="n">
        <v>12.4994195543856</v>
      </c>
      <c r="T10" s="12" t="n">
        <v>9.40791747690068</v>
      </c>
      <c r="U10" s="12" t="n">
        <v>0</v>
      </c>
      <c r="V10" s="12" t="n">
        <v>0</v>
      </c>
      <c r="W10" s="12" t="n">
        <v>0</v>
      </c>
      <c r="X10" s="12" t="n">
        <v>52.4719203756411</v>
      </c>
      <c r="Y10" s="12" t="n">
        <v>7.16338546253682</v>
      </c>
      <c r="Z10" s="12" t="n">
        <v>23.2057033918505</v>
      </c>
      <c r="AA10" s="12" t="n">
        <v>0</v>
      </c>
      <c r="AB10" s="13" t="n">
        <f aca="false">SUM(K10:AA10)</f>
        <v>598.101463201372</v>
      </c>
      <c r="AC10" s="13" t="n">
        <f aca="false">SUM(K10:O10)</f>
        <v>458.694758488781</v>
      </c>
      <c r="AD10" s="13" t="n">
        <f aca="false">SUM(P10:W10)</f>
        <v>56.5656954825621</v>
      </c>
      <c r="AE10" s="15" t="n">
        <f aca="false">(C10*K10)/1000</f>
        <v>9.56924472894765</v>
      </c>
      <c r="AF10" s="15" t="n">
        <f aca="false">+K10/1000</f>
        <v>0.262023580350029</v>
      </c>
      <c r="AG10" s="16" t="n">
        <f aca="false">(K10)/(K10+L10)</f>
        <v>0.679340716895299</v>
      </c>
      <c r="AH10" s="16" t="n">
        <f aca="false">X10/(AC10+X10)</f>
        <v>0.102651292709864</v>
      </c>
      <c r="AI10" s="16" t="n">
        <f aca="false">AD10/(AD10+X10)</f>
        <v>0.518772306578331</v>
      </c>
      <c r="AJ10" s="16" t="n">
        <f aca="false">P10/(P10+X10)</f>
        <v>0.307775396743862</v>
      </c>
      <c r="AK10" s="16" t="n">
        <f aca="false">AC10/(AC10+AD10)</f>
        <v>0.890219218170956</v>
      </c>
      <c r="AL10" s="17" t="n">
        <f aca="false">(K10+L10)/(K10+L10+Y10)</f>
        <v>0.981766345126688</v>
      </c>
      <c r="AM10" s="16" t="n">
        <f aca="false">(K10)/(X10+K10)</f>
        <v>0.833155258963747</v>
      </c>
      <c r="AN10" s="16" t="n">
        <f aca="false">K10/(M10+K10)</f>
        <v>0.842405049375071</v>
      </c>
      <c r="AO10" s="16" t="n">
        <f aca="false">(K10+L10)/(Y10+X10)</f>
        <v>6.46769126324275</v>
      </c>
      <c r="AP10" s="16" t="n">
        <f aca="false">P10/(M10+P10)</f>
        <v>0.322465636387876</v>
      </c>
      <c r="AQ10" s="19" t="n">
        <f aca="false">Y10/(Y10+X10)</f>
        <v>0.120119874659063</v>
      </c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7" t="s">
        <v>56</v>
      </c>
      <c r="B11" s="8" t="n">
        <v>39662</v>
      </c>
      <c r="C11" s="9" t="n">
        <v>56.9315068493151</v>
      </c>
      <c r="D11" s="10" t="s">
        <v>45</v>
      </c>
      <c r="E11" s="7" t="s">
        <v>51</v>
      </c>
      <c r="F11" s="11" t="n">
        <v>1.7151</v>
      </c>
      <c r="G11" s="11" t="n">
        <v>38.54</v>
      </c>
      <c r="H11" s="11" t="n">
        <v>4.45018162947587</v>
      </c>
      <c r="I11" s="11" t="n">
        <v>103.838725</v>
      </c>
      <c r="J11" s="11" t="n">
        <v>86.0920133333333</v>
      </c>
      <c r="K11" s="12" t="n">
        <v>757.218821029116</v>
      </c>
      <c r="L11" s="12" t="n">
        <v>131.462291762185</v>
      </c>
      <c r="M11" s="12" t="n">
        <v>71.285</v>
      </c>
      <c r="N11" s="12" t="n">
        <v>128.621572760512</v>
      </c>
      <c r="O11" s="12" t="n">
        <v>0</v>
      </c>
      <c r="P11" s="12" t="n">
        <v>81.3658759590688</v>
      </c>
      <c r="Q11" s="12" t="n">
        <v>0</v>
      </c>
      <c r="R11" s="12" t="n">
        <v>20.3218778317025</v>
      </c>
      <c r="S11" s="12" t="n">
        <v>35.7252265457213</v>
      </c>
      <c r="T11" s="12" t="n">
        <v>27.8002459240881</v>
      </c>
      <c r="U11" s="12" t="n">
        <v>0</v>
      </c>
      <c r="V11" s="12" t="n">
        <v>0</v>
      </c>
      <c r="W11" s="12" t="n">
        <v>0</v>
      </c>
      <c r="X11" s="12" t="n">
        <v>199.750773612763</v>
      </c>
      <c r="Y11" s="12" t="n">
        <v>48.1048410428714</v>
      </c>
      <c r="Z11" s="12" t="n">
        <v>39.8464043643506</v>
      </c>
      <c r="AA11" s="12" t="n">
        <v>0</v>
      </c>
      <c r="AB11" s="13" t="n">
        <f aca="false">SUM(K11:AA11)</f>
        <v>1541.50293083238</v>
      </c>
      <c r="AC11" s="13" t="n">
        <f aca="false">SUM(K11:O11)</f>
        <v>1088.58768555181</v>
      </c>
      <c r="AD11" s="13" t="n">
        <f aca="false">SUM(P11:W11)</f>
        <v>165.213226260581</v>
      </c>
      <c r="AE11" s="15" t="n">
        <f aca="false">(C11*K11)/1000</f>
        <v>43.1096084958494</v>
      </c>
      <c r="AF11" s="15" t="n">
        <f aca="false">+K11/1000</f>
        <v>0.757218821029116</v>
      </c>
      <c r="AG11" s="16" t="n">
        <f aca="false">(K11)/(K11+L11)</f>
        <v>0.852070343489951</v>
      </c>
      <c r="AH11" s="16" t="n">
        <f aca="false">X11/(AC11+X11)</f>
        <v>0.155045261741462</v>
      </c>
      <c r="AI11" s="16" t="n">
        <f aca="false">AD11/(AD11+X11)</f>
        <v>0.45268362446136</v>
      </c>
      <c r="AJ11" s="16" t="n">
        <f aca="false">P11/(P11+X11)</f>
        <v>0.289438125002546</v>
      </c>
      <c r="AK11" s="16" t="n">
        <f aca="false">AC11/(AC11+AD11)</f>
        <v>0.868230095620395</v>
      </c>
      <c r="AL11" s="17" t="n">
        <f aca="false">(K11+L11)/(K11+L11+Y11)</f>
        <v>0.948649058148254</v>
      </c>
      <c r="AM11" s="16" t="n">
        <f aca="false">(K11)/(X11+K11)</f>
        <v>0.791267377008446</v>
      </c>
      <c r="AN11" s="16" t="n">
        <f aca="false">K11/(M11+K11)</f>
        <v>0.91395935879758</v>
      </c>
      <c r="AO11" s="16" t="n">
        <f aca="false">(K11+L11)/(Y11+X11)</f>
        <v>3.58547904604064</v>
      </c>
      <c r="AP11" s="16" t="n">
        <f aca="false">P11/(M11+P11)</f>
        <v>0.53301938457848</v>
      </c>
      <c r="AQ11" s="19" t="n">
        <f aca="false">Y11/(Y11+X11)</f>
        <v>0.194084128817123</v>
      </c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7" t="s">
        <v>57</v>
      </c>
      <c r="B12" s="8" t="n">
        <v>39775</v>
      </c>
      <c r="C12" s="9" t="n">
        <v>99.3150684931507</v>
      </c>
      <c r="D12" s="10" t="s">
        <v>45</v>
      </c>
      <c r="E12" s="7" t="s">
        <v>46</v>
      </c>
      <c r="F12" s="11" t="n">
        <v>3.96163</v>
      </c>
      <c r="G12" s="11" t="n">
        <v>73.4</v>
      </c>
      <c r="H12" s="11" t="n">
        <v>5.39731607629428</v>
      </c>
      <c r="I12" s="11" t="n">
        <v>95.58745875</v>
      </c>
      <c r="J12" s="11" t="n">
        <v>86.483285</v>
      </c>
      <c r="K12" s="12" t="n">
        <v>1556.89220548716</v>
      </c>
      <c r="L12" s="12" t="n">
        <v>150.637346324099</v>
      </c>
      <c r="M12" s="12" t="n">
        <v>306.014994557476</v>
      </c>
      <c r="N12" s="12" t="n">
        <v>150.256173484379</v>
      </c>
      <c r="O12" s="12" t="n">
        <v>0</v>
      </c>
      <c r="P12" s="12" t="n">
        <v>186.650936318302</v>
      </c>
      <c r="Q12" s="12" t="n">
        <v>0</v>
      </c>
      <c r="R12" s="12" t="n">
        <v>52.0472149891961</v>
      </c>
      <c r="S12" s="12" t="n">
        <v>67.1204494020743</v>
      </c>
      <c r="T12" s="12" t="n">
        <v>51.1891003841035</v>
      </c>
      <c r="U12" s="12" t="n">
        <v>0</v>
      </c>
      <c r="V12" s="12" t="n">
        <v>0</v>
      </c>
      <c r="W12" s="12" t="n">
        <v>0</v>
      </c>
      <c r="X12" s="12" t="n">
        <v>487.682492969054</v>
      </c>
      <c r="Y12" s="12" t="n">
        <v>55.8952093977266</v>
      </c>
      <c r="Z12" s="12" t="n">
        <v>71.4078227880092</v>
      </c>
      <c r="AA12" s="12" t="n">
        <v>0</v>
      </c>
      <c r="AB12" s="13" t="n">
        <f aca="false">SUM(K12:AA12)</f>
        <v>3135.79394610157</v>
      </c>
      <c r="AC12" s="13" t="n">
        <f aca="false">SUM(K12:O12)</f>
        <v>2163.80071985311</v>
      </c>
      <c r="AD12" s="13" t="n">
        <f aca="false">SUM(P12:W12)</f>
        <v>357.007701093676</v>
      </c>
      <c r="AE12" s="15" t="n">
        <f aca="false">(C12*K12)/1000</f>
        <v>154.622856024409</v>
      </c>
      <c r="AF12" s="15" t="n">
        <f aca="false">+K12/1000</f>
        <v>1.55689220548716</v>
      </c>
      <c r="AG12" s="16" t="n">
        <f aca="false">(K12)/(K12+L12)</f>
        <v>0.911780533365111</v>
      </c>
      <c r="AH12" s="16" t="n">
        <f aca="false">X12/(AC12+X12)</f>
        <v>0.183928184274634</v>
      </c>
      <c r="AI12" s="16" t="n">
        <f aca="false">AD12/(AD12+X12)</f>
        <v>0.422649278520171</v>
      </c>
      <c r="AJ12" s="16" t="n">
        <f aca="false">P12/(P12+X12)</f>
        <v>0.276793242351276</v>
      </c>
      <c r="AK12" s="16" t="n">
        <f aca="false">AC12/(AC12+AD12)</f>
        <v>0.858375710693799</v>
      </c>
      <c r="AL12" s="17" t="n">
        <f aca="false">(K12+L12)/(K12+L12+Y12)</f>
        <v>0.968303037006577</v>
      </c>
      <c r="AM12" s="16" t="n">
        <f aca="false">(K12)/(X12+K12)</f>
        <v>0.76147484690225</v>
      </c>
      <c r="AN12" s="16" t="n">
        <f aca="false">K12/(M12+K12)</f>
        <v>0.835732561154874</v>
      </c>
      <c r="AO12" s="16" t="n">
        <f aca="false">(K12+L12)/(Y12+X12)</f>
        <v>3.14127960800551</v>
      </c>
      <c r="AP12" s="16" t="n">
        <f aca="false">P12/(M12+P12)</f>
        <v>0.378859029254379</v>
      </c>
      <c r="AQ12" s="19" t="n">
        <f aca="false">Y12/(Y12+X12)</f>
        <v>0.102828370542711</v>
      </c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7" t="s">
        <v>58</v>
      </c>
      <c r="B13" s="8" t="n">
        <v>40026</v>
      </c>
      <c r="C13" s="9" t="n">
        <v>72.7671232876712</v>
      </c>
      <c r="D13" s="10" t="s">
        <v>45</v>
      </c>
      <c r="E13" s="7" t="s">
        <v>51</v>
      </c>
      <c r="F13" s="11" t="n">
        <v>2.2515</v>
      </c>
      <c r="G13" s="11" t="n">
        <v>42.884</v>
      </c>
      <c r="H13" s="11" t="n">
        <v>5.25020986848242</v>
      </c>
      <c r="I13" s="11" t="n">
        <v>106.733821875</v>
      </c>
      <c r="J13" s="11" t="n">
        <v>91.68083125</v>
      </c>
      <c r="K13" s="12" t="n">
        <v>880.100578811176</v>
      </c>
      <c r="L13" s="12" t="n">
        <v>350.167726514736</v>
      </c>
      <c r="M13" s="12" t="n">
        <v>180.51021716806</v>
      </c>
      <c r="N13" s="12" t="n">
        <v>129.134326164608</v>
      </c>
      <c r="O13" s="12" t="n">
        <v>0</v>
      </c>
      <c r="P13" s="12" t="n">
        <v>120.905371124282</v>
      </c>
      <c r="Q13" s="12" t="n">
        <v>0</v>
      </c>
      <c r="R13" s="12" t="n">
        <v>29.6625540586676</v>
      </c>
      <c r="S13" s="12" t="n">
        <v>54.7739112330706</v>
      </c>
      <c r="T13" s="12" t="n">
        <v>45.7496500298628</v>
      </c>
      <c r="U13" s="12" t="n">
        <v>0</v>
      </c>
      <c r="V13" s="12" t="n">
        <v>0</v>
      </c>
      <c r="W13" s="12" t="n">
        <v>0</v>
      </c>
      <c r="X13" s="12" t="n">
        <v>268.452108668749</v>
      </c>
      <c r="Y13" s="12" t="n">
        <v>90</v>
      </c>
      <c r="Z13" s="12" t="n">
        <v>55.9167765730784</v>
      </c>
      <c r="AA13" s="12" t="n">
        <v>0</v>
      </c>
      <c r="AB13" s="13" t="n">
        <f aca="false">SUM(K13:AA13)</f>
        <v>2205.37322034629</v>
      </c>
      <c r="AC13" s="13" t="n">
        <f aca="false">SUM(K13:O13)</f>
        <v>1539.91284865858</v>
      </c>
      <c r="AD13" s="13" t="n">
        <f aca="false">SUM(P13:W13)</f>
        <v>251.091486445883</v>
      </c>
      <c r="AE13" s="15" t="n">
        <f aca="false">(C13*K13)/1000</f>
        <v>64.0423873239037</v>
      </c>
      <c r="AF13" s="15" t="n">
        <f aca="false">+K13/1000</f>
        <v>0.880100578811176</v>
      </c>
      <c r="AG13" s="16" t="n">
        <f aca="false">(K13)/(K13+L13)</f>
        <v>0.715372878421043</v>
      </c>
      <c r="AH13" s="16" t="n">
        <f aca="false">X13/(AC13+X13)</f>
        <v>0.148450182901967</v>
      </c>
      <c r="AI13" s="16" t="n">
        <f aca="false">AD13/(AD13+X13)</f>
        <v>0.483292429753623</v>
      </c>
      <c r="AJ13" s="16" t="n">
        <f aca="false">P13/(P13+X13)</f>
        <v>0.310525358825907</v>
      </c>
      <c r="AK13" s="16" t="n">
        <f aca="false">AC13/(AC13+AD13)</f>
        <v>0.859804087838102</v>
      </c>
      <c r="AL13" s="17" t="n">
        <f aca="false">(K13+L13)/(K13+L13+Y13)</f>
        <v>0.931832037747976</v>
      </c>
      <c r="AM13" s="16" t="n">
        <f aca="false">(K13)/(X13+K13)</f>
        <v>0.766269225961442</v>
      </c>
      <c r="AN13" s="16" t="n">
        <f aca="false">K13/(M13+K13)</f>
        <v>0.829805412265864</v>
      </c>
      <c r="AO13" s="16" t="n">
        <f aca="false">(K13+L13)/(Y13+X13)</f>
        <v>3.43216925099141</v>
      </c>
      <c r="AP13" s="16" t="n">
        <f aca="false">P13/(M13+P13)</f>
        <v>0.40112514355766</v>
      </c>
      <c r="AQ13" s="19" t="n">
        <f aca="false">Y13/(Y13+X13)</f>
        <v>0.251079566344999</v>
      </c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7" t="s">
        <v>59</v>
      </c>
      <c r="B14" s="8" t="n">
        <v>40238</v>
      </c>
      <c r="C14" s="9" t="n">
        <v>169.369863013699</v>
      </c>
      <c r="D14" s="10" t="s">
        <v>45</v>
      </c>
      <c r="E14" s="7" t="s">
        <v>46</v>
      </c>
      <c r="F14" s="11" t="n">
        <v>1.52</v>
      </c>
      <c r="G14" s="11" t="n">
        <v>16.85</v>
      </c>
      <c r="H14" s="11" t="n">
        <v>9.02077151335311</v>
      </c>
      <c r="I14" s="11"/>
      <c r="J14" s="11"/>
      <c r="K14" s="12" t="n">
        <v>17974.58421</v>
      </c>
      <c r="L14" s="12" t="n">
        <v>138.9435359433</v>
      </c>
      <c r="M14" s="12" t="n">
        <v>998.92711</v>
      </c>
      <c r="N14" s="12" t="n">
        <v>936.563417</v>
      </c>
      <c r="O14" s="12" t="n">
        <v>0</v>
      </c>
      <c r="P14" s="12" t="n">
        <v>600.364975</v>
      </c>
      <c r="Q14" s="12" t="n">
        <v>88.043025</v>
      </c>
      <c r="R14" s="12" t="n">
        <v>49.3815935</v>
      </c>
      <c r="S14" s="12" t="n">
        <v>173.6267865</v>
      </c>
      <c r="T14" s="12" t="n">
        <v>0</v>
      </c>
      <c r="U14" s="12" t="n">
        <v>0</v>
      </c>
      <c r="V14" s="12" t="n">
        <v>0</v>
      </c>
      <c r="W14" s="12" t="n">
        <v>8.054133</v>
      </c>
      <c r="X14" s="12" t="n">
        <v>3724.734223</v>
      </c>
      <c r="Y14" s="12" t="n">
        <v>842.556</v>
      </c>
      <c r="Z14" s="12" t="n">
        <v>723.9458875</v>
      </c>
      <c r="AA14" s="12" t="n">
        <v>0</v>
      </c>
      <c r="AB14" s="13" t="n">
        <f aca="false">SUM(K14:AA14)</f>
        <v>26259.7248964433</v>
      </c>
      <c r="AC14" s="13" t="n">
        <f aca="false">SUM(K14:O14)</f>
        <v>20049.0182729433</v>
      </c>
      <c r="AD14" s="13" t="n">
        <f aca="false">SUM(P14:W14)</f>
        <v>919.470513</v>
      </c>
      <c r="AE14" s="15" t="n">
        <f aca="false">(C14*K14)/1000</f>
        <v>3044.35286537589</v>
      </c>
      <c r="AF14" s="15" t="n">
        <f aca="false">+K14/1000</f>
        <v>17.97458421</v>
      </c>
      <c r="AG14" s="16" t="n">
        <f aca="false">(K14)/(K14+L14)</f>
        <v>0.992329294553104</v>
      </c>
      <c r="AH14" s="16" t="n">
        <f aca="false">X14/(AC14+X14)</f>
        <v>0.156674223963406</v>
      </c>
      <c r="AI14" s="16" t="n">
        <f aca="false">AD14/(AD14+X14)</f>
        <v>0.197982338261842</v>
      </c>
      <c r="AJ14" s="16" t="n">
        <f aca="false">P14/(P14+X14)</f>
        <v>0.138809527253761</v>
      </c>
      <c r="AK14" s="16" t="n">
        <f aca="false">AC14/(AC14+AD14)</f>
        <v>0.956149891277983</v>
      </c>
      <c r="AL14" s="17" t="n">
        <f aca="false">(K14+L14)/(K14+L14+Y14)</f>
        <v>0.955552211559505</v>
      </c>
      <c r="AM14" s="16" t="n">
        <f aca="false">(K14)/(X14+K14)</f>
        <v>0.828347870256815</v>
      </c>
      <c r="AN14" s="16" t="n">
        <f aca="false">K14/(M14+K14)</f>
        <v>0.947351489497517</v>
      </c>
      <c r="AO14" s="16" t="n">
        <f aca="false">(K14+L14)/(Y14+X14)</f>
        <v>3.96592440189744</v>
      </c>
      <c r="AP14" s="16" t="n">
        <f aca="false">P14/(M14+P14)</f>
        <v>0.375394201366288</v>
      </c>
      <c r="AQ14" s="19" t="n">
        <f aca="false">Y14/(Y14+X14)</f>
        <v>0.184476124542524</v>
      </c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7" t="s">
        <v>60</v>
      </c>
      <c r="B15" s="8" t="n">
        <v>40309</v>
      </c>
      <c r="C15" s="9" t="n">
        <v>37.2602739726027</v>
      </c>
      <c r="D15" s="10" t="s">
        <v>45</v>
      </c>
      <c r="E15" s="7" t="s">
        <v>51</v>
      </c>
      <c r="F15" s="11" t="n">
        <v>1.12</v>
      </c>
      <c r="G15" s="11" t="n">
        <v>14</v>
      </c>
      <c r="H15" s="11" t="n">
        <v>8</v>
      </c>
      <c r="I15" s="11"/>
      <c r="J15" s="11"/>
      <c r="K15" s="12" t="n">
        <v>4044.533779375</v>
      </c>
      <c r="L15" s="12" t="n">
        <v>3986.085663708</v>
      </c>
      <c r="M15" s="12" t="n">
        <v>365.66384</v>
      </c>
      <c r="N15" s="12" t="n">
        <v>745.041772</v>
      </c>
      <c r="O15" s="12" t="n">
        <v>0</v>
      </c>
      <c r="P15" s="12" t="n">
        <v>647.1291</v>
      </c>
      <c r="Q15" s="12" t="n">
        <v>181.3378</v>
      </c>
      <c r="R15" s="12" t="n">
        <v>134.196084</v>
      </c>
      <c r="S15" s="12" t="n">
        <v>506.717368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1255.941672</v>
      </c>
      <c r="Y15" s="12" t="n">
        <v>100</v>
      </c>
      <c r="Z15" s="12" t="n">
        <v>724.938424</v>
      </c>
      <c r="AA15" s="12" t="n">
        <v>0</v>
      </c>
      <c r="AB15" s="13" t="n">
        <f aca="false">SUM(K15:AA15)</f>
        <v>12691.585503083</v>
      </c>
      <c r="AC15" s="13" t="n">
        <f aca="false">SUM(K15:O15)</f>
        <v>9141.325055083</v>
      </c>
      <c r="AD15" s="13" t="n">
        <f aca="false">SUM(P15:W15)</f>
        <v>1469.380352</v>
      </c>
      <c r="AE15" s="15" t="n">
        <f aca="false">(C15*K15)/1000</f>
        <v>150.700436710959</v>
      </c>
      <c r="AF15" s="15" t="n">
        <f aca="false">+K15/1000</f>
        <v>4.044533779375</v>
      </c>
      <c r="AG15" s="16" t="n">
        <f aca="false">(K15)/(K15+L15)</f>
        <v>0.503639078908</v>
      </c>
      <c r="AH15" s="16" t="n">
        <f aca="false">X15/(AC15+X15)</f>
        <v>0.120795369106815</v>
      </c>
      <c r="AI15" s="16" t="n">
        <f aca="false">AD15/(AD15+X15)</f>
        <v>0.539158433043948</v>
      </c>
      <c r="AJ15" s="16" t="n">
        <f aca="false">P15/(P15+X15)</f>
        <v>0.340044684370782</v>
      </c>
      <c r="AK15" s="16" t="n">
        <f aca="false">AC15/(AC15+AD15)</f>
        <v>0.861519070068693</v>
      </c>
      <c r="AL15" s="17"/>
      <c r="AM15" s="16" t="n">
        <f aca="false">(K15)/(X15+K15)</f>
        <v>0.763051129371009</v>
      </c>
      <c r="AN15" s="16" t="n">
        <f aca="false">K15/(M15+K15)</f>
        <v>0.917086744958195</v>
      </c>
      <c r="AO15" s="16" t="n">
        <f aca="false">(K15+L15)/(Y15+X15)</f>
        <v>5.92254048158128</v>
      </c>
      <c r="AP15" s="16" t="n">
        <f aca="false">P15/(M15+P15)</f>
        <v>0.638954987186226</v>
      </c>
      <c r="AQ15" s="19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7" t="s">
        <v>61</v>
      </c>
      <c r="B16" s="8" t="n">
        <v>40392</v>
      </c>
      <c r="C16" s="9" t="n">
        <v>48.6575342465754</v>
      </c>
      <c r="D16" s="10" t="s">
        <v>45</v>
      </c>
      <c r="E16" s="7" t="s">
        <v>51</v>
      </c>
      <c r="F16" s="11" t="n">
        <v>1.2</v>
      </c>
      <c r="G16" s="11" t="n">
        <v>23.9</v>
      </c>
      <c r="H16" s="11" t="n">
        <v>5.02092050209205</v>
      </c>
      <c r="I16" s="11"/>
      <c r="J16" s="11"/>
      <c r="K16" s="12" t="n">
        <v>1584.2623</v>
      </c>
      <c r="L16" s="12" t="n">
        <v>874.49</v>
      </c>
      <c r="M16" s="12" t="n">
        <v>148.64</v>
      </c>
      <c r="N16" s="12" t="n">
        <v>181.15</v>
      </c>
      <c r="O16" s="12" t="n">
        <v>20.15</v>
      </c>
      <c r="P16" s="12" t="n">
        <v>201.61</v>
      </c>
      <c r="Q16" s="12" t="n">
        <v>11.2</v>
      </c>
      <c r="R16" s="12" t="n">
        <v>34.84</v>
      </c>
      <c r="S16" s="12" t="n">
        <v>54.589</v>
      </c>
      <c r="T16" s="12" t="n">
        <v>74.32</v>
      </c>
      <c r="U16" s="12" t="n">
        <v>0</v>
      </c>
      <c r="V16" s="12" t="n">
        <v>0</v>
      </c>
      <c r="W16" s="12" t="n">
        <v>3.2</v>
      </c>
      <c r="X16" s="12" t="n">
        <v>522.1717</v>
      </c>
      <c r="Y16" s="12" t="n">
        <v>55.12</v>
      </c>
      <c r="Z16" s="12" t="n">
        <v>48.64</v>
      </c>
      <c r="AA16" s="12" t="n">
        <v>0</v>
      </c>
      <c r="AB16" s="13" t="n">
        <f aca="false">SUM(K16:AA16)</f>
        <v>3814.383</v>
      </c>
      <c r="AC16" s="13" t="n">
        <f aca="false">SUM(K16:Z16)</f>
        <v>3814.383</v>
      </c>
      <c r="AD16" s="13" t="n">
        <f aca="false">SUM(P16:W16)</f>
        <v>379.759</v>
      </c>
      <c r="AE16" s="15" t="n">
        <f aca="false">(C16*K16)/1000</f>
        <v>77.0862971178082</v>
      </c>
      <c r="AF16" s="15" t="n">
        <f aca="false">+K16/1000</f>
        <v>1.5842623</v>
      </c>
      <c r="AG16" s="16" t="n">
        <f aca="false">(K16)/(K16+L16)</f>
        <v>0.644335869050331</v>
      </c>
      <c r="AH16" s="16" t="n">
        <f aca="false">X16/(AC16+X16)</f>
        <v>0.120411648445251</v>
      </c>
      <c r="AI16" s="16" t="n">
        <f aca="false">AD16/(AD16+X16)</f>
        <v>0.421051196061959</v>
      </c>
      <c r="AJ16" s="16" t="n">
        <f aca="false">P16/(P16+X16)</f>
        <v>0.278550839293118</v>
      </c>
      <c r="AK16" s="16" t="n">
        <f aca="false">AC16/(AC16+AD16)</f>
        <v>0.90945490162231</v>
      </c>
      <c r="AL16" s="17" t="n">
        <f aca="false">(K16+L16)/(K16+L16+Y16)</f>
        <v>0.978073667465129</v>
      </c>
      <c r="AM16" s="16" t="n">
        <f aca="false">(K16)/(X16+K16)</f>
        <v>0.752106308576485</v>
      </c>
      <c r="AN16" s="16" t="n">
        <f aca="false">K16/(M16+K16)</f>
        <v>0.914224823869182</v>
      </c>
      <c r="AO16" s="16" t="n">
        <f aca="false">(K16+L16)/(Y16+X16)</f>
        <v>4.25911597204671</v>
      </c>
      <c r="AP16" s="16" t="n">
        <f aca="false">P16/(M16+P16)</f>
        <v>0.575617416131335</v>
      </c>
      <c r="AQ16" s="19" t="n">
        <f aca="false">Y16/(Y16+X16)</f>
        <v>0.0954803264969858</v>
      </c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7" t="s">
        <v>62</v>
      </c>
      <c r="B17" s="8" t="n">
        <v>40464</v>
      </c>
      <c r="C17" s="9" t="n">
        <v>70.4657534246575</v>
      </c>
      <c r="D17" s="10" t="s">
        <v>45</v>
      </c>
      <c r="E17" s="7" t="s">
        <v>46</v>
      </c>
      <c r="F17" s="11" t="n">
        <v>2</v>
      </c>
      <c r="G17" s="11" t="n">
        <v>28.9</v>
      </c>
      <c r="H17" s="11" t="n">
        <v>6.9204152249135</v>
      </c>
      <c r="I17" s="11"/>
      <c r="J17" s="11"/>
      <c r="K17" s="12" t="n">
        <v>3488</v>
      </c>
      <c r="L17" s="12" t="n">
        <v>332.66</v>
      </c>
      <c r="M17" s="12" t="n">
        <v>204.1551</v>
      </c>
      <c r="N17" s="12" t="n">
        <v>28.47</v>
      </c>
      <c r="O17" s="12" t="n">
        <v>12.2</v>
      </c>
      <c r="P17" s="12" t="n">
        <v>308.44</v>
      </c>
      <c r="Q17" s="12" t="n">
        <v>0</v>
      </c>
      <c r="R17" s="12" t="n">
        <v>52.315</v>
      </c>
      <c r="S17" s="12" t="n">
        <v>69.84</v>
      </c>
      <c r="T17" s="12" t="n">
        <v>84.2356</v>
      </c>
      <c r="U17" s="12" t="n">
        <v>0</v>
      </c>
      <c r="V17" s="12" t="n">
        <v>0</v>
      </c>
      <c r="W17" s="12" t="n">
        <v>0</v>
      </c>
      <c r="X17" s="12" t="n">
        <v>701.1</v>
      </c>
      <c r="Y17" s="12" t="n">
        <v>84.66</v>
      </c>
      <c r="Z17" s="12" t="n">
        <v>33.96</v>
      </c>
      <c r="AA17" s="12" t="n">
        <v>0</v>
      </c>
      <c r="AB17" s="13" t="n">
        <f aca="false">SUM(K17:AA17)</f>
        <v>5400.0357</v>
      </c>
      <c r="AC17" s="13" t="n">
        <f aca="false">SUM(K17:Z17)</f>
        <v>5400.0357</v>
      </c>
      <c r="AD17" s="13" t="n">
        <f aca="false">SUM(P17:W17)</f>
        <v>514.8306</v>
      </c>
      <c r="AE17" s="15" t="n">
        <f aca="false">(C17*K17)/1000</f>
        <v>245.784547945205</v>
      </c>
      <c r="AF17" s="15" t="n">
        <f aca="false">+K17/1000</f>
        <v>3.488</v>
      </c>
      <c r="AG17" s="16" t="n">
        <f aca="false">(K17)/(K17+L17)</f>
        <v>0.91293127365429</v>
      </c>
      <c r="AH17" s="16" t="n">
        <f aca="false">X17/(AC17+X17)</f>
        <v>0.114913031683593</v>
      </c>
      <c r="AI17" s="16" t="n">
        <f aca="false">AD17/(AD17+X17)</f>
        <v>0.423404592334464</v>
      </c>
      <c r="AJ17" s="16" t="n">
        <f aca="false">P17/(P17+X17)</f>
        <v>0.305525288745369</v>
      </c>
      <c r="AK17" s="16" t="n">
        <f aca="false">AC17/(AC17+AD17)</f>
        <v>0.91295989226333</v>
      </c>
      <c r="AL17" s="17" t="n">
        <f aca="false">(K17+L17)/(K17+L17+Y17)</f>
        <v>0.978321878872922</v>
      </c>
      <c r="AM17" s="16" t="n">
        <f aca="false">(K17)/(X17+K17)</f>
        <v>0.832637081950777</v>
      </c>
      <c r="AN17" s="16" t="n">
        <f aca="false">K17/(M17+K17)</f>
        <v>0.944705708598211</v>
      </c>
      <c r="AO17" s="16" t="n">
        <f aca="false">(K17+L17)/(Y17+X17)</f>
        <v>4.86237527998371</v>
      </c>
      <c r="AP17" s="16" t="n">
        <f aca="false">P17/(M17+P17)</f>
        <v>0.601722490129149</v>
      </c>
      <c r="AQ17" s="19" t="n">
        <f aca="false">Y17/(Y17+X17)</f>
        <v>0.107742822235797</v>
      </c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7" t="s">
        <v>63</v>
      </c>
      <c r="B18" s="8" t="n">
        <v>40695</v>
      </c>
      <c r="C18" s="9" t="n">
        <v>95.8082191780822</v>
      </c>
      <c r="D18" s="10" t="s">
        <v>45</v>
      </c>
      <c r="E18" s="7" t="s">
        <v>51</v>
      </c>
      <c r="F18" s="11" t="n">
        <v>2.4</v>
      </c>
      <c r="G18" s="11" t="n">
        <v>30.7</v>
      </c>
      <c r="H18" s="11" t="n">
        <v>7.81758957654723</v>
      </c>
      <c r="I18" s="11"/>
      <c r="J18" s="11"/>
      <c r="K18" s="12" t="n">
        <v>3215</v>
      </c>
      <c r="L18" s="12" t="n">
        <v>323.51</v>
      </c>
      <c r="M18" s="12" t="n">
        <v>315.051</v>
      </c>
      <c r="N18" s="12" t="n">
        <v>54.4085</v>
      </c>
      <c r="O18" s="12" t="n">
        <v>2.3</v>
      </c>
      <c r="P18" s="12" t="n">
        <v>174.485</v>
      </c>
      <c r="Q18" s="12" t="n">
        <v>0</v>
      </c>
      <c r="R18" s="12" t="n">
        <v>21.4</v>
      </c>
      <c r="S18" s="12" t="n">
        <v>70.31</v>
      </c>
      <c r="T18" s="12" t="n">
        <v>74.6521</v>
      </c>
      <c r="U18" s="12" t="n">
        <v>0</v>
      </c>
      <c r="V18" s="12" t="n">
        <v>0</v>
      </c>
      <c r="W18" s="12" t="n">
        <v>0</v>
      </c>
      <c r="X18" s="12" t="n">
        <v>602.51</v>
      </c>
      <c r="Y18" s="12" t="n">
        <v>90.485</v>
      </c>
      <c r="Z18" s="12" t="n">
        <v>55.99</v>
      </c>
      <c r="AA18" s="12" t="n">
        <v>0</v>
      </c>
      <c r="AB18" s="13" t="n">
        <f aca="false">SUM(K18:AA18)</f>
        <v>5000.1016</v>
      </c>
      <c r="AC18" s="13"/>
      <c r="AD18" s="13" t="n">
        <f aca="false">SUM(P18:W18)</f>
        <v>340.8471</v>
      </c>
      <c r="AE18" s="15" t="n">
        <f aca="false">(C18*K18)/1000</f>
        <v>308.023424657534</v>
      </c>
      <c r="AF18" s="15" t="n">
        <f aca="false">+K18/1000</f>
        <v>3.215</v>
      </c>
      <c r="AG18" s="16" t="n">
        <f aca="false">(K18)/(K18+L18)</f>
        <v>0.908574513001235</v>
      </c>
      <c r="AH18" s="16"/>
      <c r="AI18" s="16" t="n">
        <f aca="false">AD18/(AD18+X18)</f>
        <v>0.361312911091675</v>
      </c>
      <c r="AJ18" s="16" t="n">
        <f aca="false">P18/(P18+X18)</f>
        <v>0.224563864632334</v>
      </c>
      <c r="AK18" s="16"/>
      <c r="AL18" s="17" t="n">
        <f aca="false">(K18+L18)/(K18+L18+Y18)</f>
        <v>0.975066099567511</v>
      </c>
      <c r="AM18" s="16" t="n">
        <f aca="false">(K18)/(X18+K18)</f>
        <v>0.842171991690919</v>
      </c>
      <c r="AN18" s="16" t="n">
        <f aca="false">K18/(M18+K18)</f>
        <v>0.910751714352002</v>
      </c>
      <c r="AO18" s="16" t="n">
        <f aca="false">(K18+L18)/(Y18+X18)</f>
        <v>5.10611187670907</v>
      </c>
      <c r="AP18" s="16" t="n">
        <f aca="false">P18/(M18+P18)</f>
        <v>0.356429353510263</v>
      </c>
      <c r="AQ18" s="19" t="n">
        <f aca="false">Y18/(Y18+X18)</f>
        <v>0.130570927640171</v>
      </c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7" t="s">
        <v>64</v>
      </c>
      <c r="B19" s="8" t="n">
        <v>40954</v>
      </c>
      <c r="C19" s="9" t="n">
        <v>146.684931506849</v>
      </c>
      <c r="D19" s="10" t="s">
        <v>45</v>
      </c>
      <c r="E19" s="7" t="s">
        <v>46</v>
      </c>
      <c r="F19" s="11" t="n">
        <v>1.78</v>
      </c>
      <c r="G19" s="11" t="n">
        <v>19</v>
      </c>
      <c r="H19" s="11" t="n">
        <v>9.36842105263158</v>
      </c>
      <c r="I19" s="11"/>
      <c r="J19" s="11"/>
      <c r="K19" s="12" t="n">
        <v>16245.12466</v>
      </c>
      <c r="L19" s="12" t="n">
        <v>501.974351994</v>
      </c>
      <c r="M19" s="12" t="n">
        <v>2103.349266</v>
      </c>
      <c r="N19" s="12" t="n">
        <v>855.40563</v>
      </c>
      <c r="O19" s="12" t="n">
        <v>0</v>
      </c>
      <c r="P19" s="12" t="n">
        <v>453.975221</v>
      </c>
      <c r="Q19" s="12" t="n">
        <v>55.978108</v>
      </c>
      <c r="R19" s="12" t="n">
        <v>76.834379</v>
      </c>
      <c r="S19" s="12" t="n">
        <v>188.05745</v>
      </c>
      <c r="T19" s="12" t="n">
        <v>0</v>
      </c>
      <c r="U19" s="12" t="n">
        <v>0</v>
      </c>
      <c r="V19" s="12" t="n">
        <v>0</v>
      </c>
      <c r="W19" s="12" t="n">
        <v>0</v>
      </c>
      <c r="X19" s="12" t="n">
        <v>2688.913766</v>
      </c>
      <c r="Y19" s="12" t="n">
        <v>492.037314</v>
      </c>
      <c r="Z19" s="12" t="n">
        <v>556.477358</v>
      </c>
      <c r="AA19" s="12" t="n">
        <v>0</v>
      </c>
      <c r="AB19" s="13" t="n">
        <f aca="false">SUM(K19:AA19)</f>
        <v>24218.127503994</v>
      </c>
      <c r="AC19" s="13" t="n">
        <f aca="false">SUM(K19:O19)</f>
        <v>19705.853907994</v>
      </c>
      <c r="AD19" s="13" t="n">
        <f aca="false">SUM(P19:W19)</f>
        <v>774.845158</v>
      </c>
      <c r="AE19" s="15" t="n">
        <f aca="false">(C19*K19)/1000</f>
        <v>2382.91499807233</v>
      </c>
      <c r="AF19" s="15" t="n">
        <f aca="false">+K19/1000</f>
        <v>16.24512466</v>
      </c>
      <c r="AG19" s="16" t="n">
        <f aca="false">(K19)/(K19+L19)</f>
        <v>0.970026190707149</v>
      </c>
      <c r="AH19" s="16" t="n">
        <f aca="false">X19/(AC19+X19)</f>
        <v>0.120068839522837</v>
      </c>
      <c r="AI19" s="16" t="n">
        <f aca="false">AD19/(AD19+X19)</f>
        <v>0.223700660179086</v>
      </c>
      <c r="AJ19" s="16" t="n">
        <f aca="false">P19/(P19+X19)</f>
        <v>0.144445197675701</v>
      </c>
      <c r="AK19" s="16" t="n">
        <f aca="false">AC19/(AC19+AD19)</f>
        <v>0.962167055162363</v>
      </c>
      <c r="AL19" s="17" t="n">
        <f aca="false">(K19+L19)/(K19+L19+Y19)</f>
        <v>0.971458122686919</v>
      </c>
      <c r="AM19" s="16" t="n">
        <f aca="false">(K19)/(X19+K19)</f>
        <v>0.857985195471685</v>
      </c>
      <c r="AN19" s="16" t="n">
        <f aca="false">K19/(M19+K19)</f>
        <v>0.88536652832912</v>
      </c>
      <c r="AO19" s="16" t="n">
        <f aca="false">(K19+L19)/(Y19+X19)</f>
        <v>5.26480872883905</v>
      </c>
      <c r="AP19" s="16" t="n">
        <f aca="false">P19/(M19+P19)</f>
        <v>0.177519600390078</v>
      </c>
      <c r="AQ19" s="19" t="n">
        <f aca="false">Y19/(Y19+X19)</f>
        <v>0.154682452394081</v>
      </c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7" t="s">
        <v>65</v>
      </c>
      <c r="B20" s="8" t="n">
        <v>41085</v>
      </c>
      <c r="C20" s="9" t="n">
        <v>40.054794520548</v>
      </c>
      <c r="D20" s="10" t="s">
        <v>45</v>
      </c>
      <c r="E20" s="7" t="s">
        <v>51</v>
      </c>
      <c r="F20" s="11" t="n">
        <v>1.8125</v>
      </c>
      <c r="G20" s="11" t="n">
        <v>20.61</v>
      </c>
      <c r="H20" s="11" t="n">
        <v>8.79427462396895</v>
      </c>
      <c r="I20" s="11" t="n">
        <v>97.7729106410714</v>
      </c>
      <c r="J20" s="11" t="n">
        <v>98.4998703250536</v>
      </c>
      <c r="K20" s="12" t="n">
        <v>1625.71522722212</v>
      </c>
      <c r="L20" s="12" t="n">
        <v>663.318311398454</v>
      </c>
      <c r="M20" s="12" t="n">
        <v>188.8</v>
      </c>
      <c r="N20" s="12" t="n">
        <v>121.191240977102</v>
      </c>
      <c r="O20" s="12" t="n">
        <v>0</v>
      </c>
      <c r="P20" s="12" t="n">
        <v>170.377699740651</v>
      </c>
      <c r="Q20" s="12" t="n">
        <v>0</v>
      </c>
      <c r="R20" s="12" t="n">
        <v>61.0240434352826</v>
      </c>
      <c r="S20" s="12" t="n">
        <v>56.9683072904669</v>
      </c>
      <c r="T20" s="12" t="n">
        <v>61.0676833325298</v>
      </c>
      <c r="U20" s="12" t="n">
        <v>0</v>
      </c>
      <c r="V20" s="12" t="n">
        <v>0</v>
      </c>
      <c r="W20" s="12" t="n">
        <v>0</v>
      </c>
      <c r="X20" s="12" t="n">
        <v>455.5406527563</v>
      </c>
      <c r="Y20" s="12" t="n">
        <v>53.9952278066615</v>
      </c>
      <c r="Z20" s="12" t="n">
        <v>88.1699150597775</v>
      </c>
      <c r="AA20" s="12" t="n">
        <v>0</v>
      </c>
      <c r="AB20" s="13" t="n">
        <f aca="false">SUM(K20:AA20)</f>
        <v>3546.16830901934</v>
      </c>
      <c r="AC20" s="13" t="n">
        <f aca="false">SUM(K20:O20)</f>
        <v>2599.02477959767</v>
      </c>
      <c r="AD20" s="13" t="n">
        <f aca="false">SUM(P20:W20)</f>
        <v>349.43773379893</v>
      </c>
      <c r="AE20" s="15" t="n">
        <f aca="false">(C20*K20)/1000</f>
        <v>65.1176893753077</v>
      </c>
      <c r="AF20" s="15" t="n">
        <f aca="false">+K20/1000</f>
        <v>1.62571522722212</v>
      </c>
      <c r="AG20" s="16" t="n">
        <f aca="false">(K20)/(K20+L20)</f>
        <v>0.710219050875862</v>
      </c>
      <c r="AH20" s="16" t="n">
        <f aca="false">X20/(AC20+X20)</f>
        <v>0.149134357356111</v>
      </c>
      <c r="AI20" s="16" t="n">
        <f aca="false">AD20/(AD20+X20)</f>
        <v>0.434095796403044</v>
      </c>
      <c r="AJ20" s="16" t="n">
        <f aca="false">P20/(P20+X20)</f>
        <v>0.272204352310441</v>
      </c>
      <c r="AK20" s="16" t="n">
        <f aca="false">AC20/(AC20+AD20)</f>
        <v>0.881484762919241</v>
      </c>
      <c r="AL20" s="17" t="n">
        <f aca="false">(K20+L20)/(K20+L20+Y20)</f>
        <v>0.97695494456562</v>
      </c>
      <c r="AM20" s="16" t="n">
        <f aca="false">(K20)/(X20+K20)</f>
        <v>0.781122226661998</v>
      </c>
      <c r="AN20" s="16" t="n">
        <f aca="false">K20/(M20+K20)</f>
        <v>0.895950170509708</v>
      </c>
      <c r="AO20" s="16" t="n">
        <f aca="false">(K20+L20)/(Y20+X20)</f>
        <v>4.49238930159644</v>
      </c>
      <c r="AP20" s="16" t="n">
        <f aca="false">P20/(M20+P20)</f>
        <v>0.474354894147589</v>
      </c>
      <c r="AQ20" s="19" t="n">
        <f aca="false">Y20/(Y20+X20)</f>
        <v>0.105969431921075</v>
      </c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7" t="s">
        <v>66</v>
      </c>
      <c r="B21" s="8" t="n">
        <v>41182</v>
      </c>
      <c r="C21" s="9" t="n">
        <v>131.205479452055</v>
      </c>
      <c r="D21" s="10" t="s">
        <v>45</v>
      </c>
      <c r="E21" s="7" t="s">
        <v>46</v>
      </c>
      <c r="F21" s="11" t="n">
        <v>1.12</v>
      </c>
      <c r="G21" s="11" t="n">
        <v>12</v>
      </c>
      <c r="H21" s="11" t="n">
        <v>9.33333333333333</v>
      </c>
      <c r="I21" s="11"/>
      <c r="J21" s="11"/>
      <c r="K21" s="12" t="n">
        <v>8814.324868</v>
      </c>
      <c r="L21" s="12" t="n">
        <v>269.7183409608</v>
      </c>
      <c r="M21" s="12" t="n">
        <v>1498.83769</v>
      </c>
      <c r="N21" s="12" t="n">
        <v>407.1089535</v>
      </c>
      <c r="O21" s="12" t="n">
        <v>0</v>
      </c>
      <c r="P21" s="12" t="n">
        <v>263.3207325</v>
      </c>
      <c r="Q21" s="12" t="n">
        <v>22.667225</v>
      </c>
      <c r="R21" s="12" t="n">
        <v>16.7745105</v>
      </c>
      <c r="S21" s="12" t="n">
        <v>103.7698235</v>
      </c>
      <c r="T21" s="12" t="n">
        <v>0</v>
      </c>
      <c r="U21" s="12" t="n">
        <v>0</v>
      </c>
      <c r="V21" s="12" t="n">
        <v>0</v>
      </c>
      <c r="W21" s="12" t="n">
        <v>0</v>
      </c>
      <c r="X21" s="12" t="n">
        <v>1362.692777</v>
      </c>
      <c r="Y21" s="12" t="n">
        <v>210.707767</v>
      </c>
      <c r="Z21" s="12" t="n">
        <v>373.2853715</v>
      </c>
      <c r="AA21" s="12" t="n">
        <v>0</v>
      </c>
      <c r="AB21" s="13" t="n">
        <f aca="false">SUM(K21:AA21)</f>
        <v>13343.2080594608</v>
      </c>
      <c r="AC21" s="13" t="n">
        <f aca="false">SUM(K21:O21)</f>
        <v>10989.9898524608</v>
      </c>
      <c r="AD21" s="13" t="n">
        <f aca="false">SUM(P21:W21)</f>
        <v>406.5322915</v>
      </c>
      <c r="AE21" s="15" t="n">
        <f aca="false">(C21*K21)/1000</f>
        <v>1156.48772035211</v>
      </c>
      <c r="AF21" s="15" t="n">
        <f aca="false">+K21/1000</f>
        <v>8.814324868</v>
      </c>
      <c r="AG21" s="16" t="n">
        <f aca="false">(K21)/(K21+L21)</f>
        <v>0.970308558121483</v>
      </c>
      <c r="AH21" s="16" t="n">
        <f aca="false">X21/(AC21+X21)</f>
        <v>0.110315533708445</v>
      </c>
      <c r="AI21" s="16" t="n">
        <f aca="false">AD21/(AD21+X21)</f>
        <v>0.22977986166829</v>
      </c>
      <c r="AJ21" s="16" t="n">
        <f aca="false">P21/(P21+X21)</f>
        <v>0.161942524438786</v>
      </c>
      <c r="AK21" s="16" t="n">
        <f aca="false">AC21/(AC21+AD21)</f>
        <v>0.964328390155814</v>
      </c>
      <c r="AL21" s="17" t="n">
        <f aca="false">(K21+L21)/(K21+L21+Y21)</f>
        <v>0.97733045591593</v>
      </c>
      <c r="AM21" s="16" t="n">
        <f aca="false">(K21)/(X21+K21)</f>
        <v>0.866100971371559</v>
      </c>
      <c r="AN21" s="16" t="n">
        <f aca="false">K21/(M21+K21)</f>
        <v>0.854667500723399</v>
      </c>
      <c r="AO21" s="16" t="n">
        <f aca="false">(K21+L21)/(Y21+X21)</f>
        <v>5.77350964037852</v>
      </c>
      <c r="AP21" s="16" t="n">
        <f aca="false">P21/(M21+P21)</f>
        <v>0.149430794154377</v>
      </c>
      <c r="AQ21" s="19" t="n">
        <f aca="false">Y21/(Y21+X21)</f>
        <v>0.133918707352373</v>
      </c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7" t="s">
        <v>67</v>
      </c>
      <c r="B22" s="8" t="n">
        <v>41326</v>
      </c>
      <c r="C22" s="9" t="n">
        <v>101.452054794521</v>
      </c>
      <c r="D22" s="10" t="s">
        <v>45</v>
      </c>
      <c r="E22" s="7" t="s">
        <v>46</v>
      </c>
      <c r="F22" s="11" t="n">
        <v>0.7515</v>
      </c>
      <c r="G22" s="11" t="n">
        <v>48</v>
      </c>
      <c r="H22" s="11" t="n">
        <v>1.565625</v>
      </c>
      <c r="I22" s="11" t="n">
        <v>103.633697978393</v>
      </c>
      <c r="J22" s="11" t="n">
        <v>104.031987756607</v>
      </c>
      <c r="K22" s="12" t="n">
        <v>721.60910174267</v>
      </c>
      <c r="L22" s="12" t="n">
        <v>53.9044299233432</v>
      </c>
      <c r="M22" s="12" t="n">
        <v>147.64783121584</v>
      </c>
      <c r="N22" s="12" t="n">
        <v>82.7345956776729</v>
      </c>
      <c r="O22" s="12" t="n">
        <v>0</v>
      </c>
      <c r="P22" s="12" t="n">
        <v>117.414617849922</v>
      </c>
      <c r="Q22" s="12" t="n">
        <v>0</v>
      </c>
      <c r="R22" s="12" t="n">
        <v>9.37179504343696</v>
      </c>
      <c r="S22" s="12" t="n">
        <v>55.6045436016953</v>
      </c>
      <c r="T22" s="12" t="n">
        <v>51.0386384859101</v>
      </c>
      <c r="U22" s="12" t="n">
        <v>0</v>
      </c>
      <c r="V22" s="12" t="n">
        <v>0</v>
      </c>
      <c r="W22" s="12" t="n">
        <v>0</v>
      </c>
      <c r="X22" s="12" t="n">
        <v>210.711045368023</v>
      </c>
      <c r="Y22" s="12" t="n">
        <v>23.8332048045142</v>
      </c>
      <c r="Z22" s="12" t="n">
        <v>74.4700007981603</v>
      </c>
      <c r="AA22" s="12" t="n">
        <v>0</v>
      </c>
      <c r="AB22" s="13" t="n">
        <f aca="false">SUM(K22:AA22)</f>
        <v>1548.33980451119</v>
      </c>
      <c r="AC22" s="13" t="n">
        <f aca="false">SUM(K22:O22)</f>
        <v>1005.89595855953</v>
      </c>
      <c r="AD22" s="13" t="n">
        <f aca="false">SUM(P22:W22)</f>
        <v>233.429594980964</v>
      </c>
      <c r="AE22" s="15" t="n">
        <f aca="false">(C22*K22)/1000</f>
        <v>73.2087261302221</v>
      </c>
      <c r="AF22" s="15" t="n">
        <f aca="false">+K22/1000</f>
        <v>0.72160910174267</v>
      </c>
      <c r="AG22" s="16" t="n">
        <f aca="false">(K22)/(K22+L22)</f>
        <v>0.930491954398859</v>
      </c>
      <c r="AH22" s="16" t="n">
        <f aca="false">X22/(AC22+X22)</f>
        <v>0.173195653722022</v>
      </c>
      <c r="AI22" s="16" t="n">
        <f aca="false">AD22/(AD22+X22)</f>
        <v>0.525575850923133</v>
      </c>
      <c r="AJ22" s="16" t="n">
        <f aca="false">P22/(P22+X22)</f>
        <v>0.357834302560888</v>
      </c>
      <c r="AK22" s="16" t="n">
        <f aca="false">AC22/(AC22+AD22)</f>
        <v>0.811647880321595</v>
      </c>
      <c r="AL22" s="17" t="n">
        <f aca="false">(K22+L22)/(K22+L22+Y22)</f>
        <v>0.970184146982637</v>
      </c>
      <c r="AM22" s="16" t="n">
        <f aca="false">(K22)/(X22+K22)</f>
        <v>0.77399282207831</v>
      </c>
      <c r="AN22" s="16" t="n">
        <f aca="false">K22/(M22+K22)</f>
        <v>0.830144775822125</v>
      </c>
      <c r="AO22" s="16" t="n">
        <f aca="false">(K22+L22)/(Y22+X22)</f>
        <v>3.3064700204568</v>
      </c>
      <c r="AP22" s="16" t="n">
        <f aca="false">P22/(M22+P22)</f>
        <v>0.442969640791297</v>
      </c>
      <c r="AQ22" s="19" t="n">
        <f aca="false">Y22/(Y22+X22)</f>
        <v>0.101614960874043</v>
      </c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0" customFormat="true" ht="12.75" hidden="false" customHeight="false" outlineLevel="0" collapsed="false">
      <c r="A23" s="7" t="s">
        <v>68</v>
      </c>
      <c r="B23" s="8" t="n">
        <v>41404</v>
      </c>
      <c r="C23" s="9" t="n">
        <v>51.041095890411</v>
      </c>
      <c r="D23" s="10" t="s">
        <v>45</v>
      </c>
      <c r="E23" s="7" t="s">
        <v>51</v>
      </c>
      <c r="F23" s="11" t="n">
        <v>1.78</v>
      </c>
      <c r="G23" s="11" t="n">
        <v>28</v>
      </c>
      <c r="H23" s="11" t="n">
        <v>6.35714285714286</v>
      </c>
      <c r="I23" s="11" t="n">
        <v>80.3093088682143</v>
      </c>
      <c r="J23" s="11" t="n">
        <v>83.4904145011964</v>
      </c>
      <c r="K23" s="12" t="n">
        <v>501.944855434545</v>
      </c>
      <c r="L23" s="12" t="n">
        <v>139.290111037758</v>
      </c>
      <c r="M23" s="12" t="n">
        <v>92.053150997736</v>
      </c>
      <c r="N23" s="12" t="n">
        <v>48.5769737429106</v>
      </c>
      <c r="O23" s="12" t="n">
        <v>0</v>
      </c>
      <c r="P23" s="12" t="n">
        <v>68.4877401544876</v>
      </c>
      <c r="Q23" s="12" t="n">
        <v>0</v>
      </c>
      <c r="R23" s="12" t="n">
        <v>25.8165704585884</v>
      </c>
      <c r="S23" s="12" t="n">
        <v>12.7229934053329</v>
      </c>
      <c r="T23" s="12" t="n">
        <v>21.755615541091</v>
      </c>
      <c r="U23" s="12" t="n">
        <v>0</v>
      </c>
      <c r="V23" s="12" t="n">
        <v>0</v>
      </c>
      <c r="W23" s="12" t="n">
        <v>0</v>
      </c>
      <c r="X23" s="12" t="n">
        <v>140.280005663345</v>
      </c>
      <c r="Y23" s="12" t="n">
        <v>18.561</v>
      </c>
      <c r="Z23" s="12" t="n">
        <v>25.9773173453321</v>
      </c>
      <c r="AA23" s="12" t="n">
        <v>0</v>
      </c>
      <c r="AB23" s="13" t="n">
        <f aca="false">SUM(K23:AA23)</f>
        <v>1095.46633378113</v>
      </c>
      <c r="AC23" s="13" t="n">
        <f aca="false">SUM(K23:O23)</f>
        <v>781.865091212949</v>
      </c>
      <c r="AD23" s="13" t="n">
        <f aca="false">SUM(P23:W23)</f>
        <v>128.7829195595</v>
      </c>
      <c r="AE23" s="15" t="n">
        <f aca="false">(C23*K23)/1000</f>
        <v>25.6198154979331</v>
      </c>
      <c r="AF23" s="15" t="n">
        <f aca="false">+K23/1000</f>
        <v>0.501944855434545</v>
      </c>
      <c r="AG23" s="17" t="n">
        <f aca="false">(K23)/(K23+L23)</f>
        <v>0.782778360007331</v>
      </c>
      <c r="AH23" s="16" t="n">
        <f aca="false">X23/(AC23+X23)</f>
        <v>0.152123571592512</v>
      </c>
      <c r="AI23" s="16" t="n">
        <f aca="false">AD23/(AD23+X23)</f>
        <v>0.478634949251513</v>
      </c>
      <c r="AJ23" s="16" t="n">
        <f aca="false">P23/(P23+X23)</f>
        <v>0.328057094673278</v>
      </c>
      <c r="AK23" s="16" t="n">
        <f aca="false">AC23/(AC23+AD23)</f>
        <v>0.858581012601937</v>
      </c>
      <c r="AL23" s="17" t="n">
        <f aca="false">(K23+L23)/(K23+L23+Y23)</f>
        <v>0.971868576130832</v>
      </c>
      <c r="AM23" s="16" t="n">
        <f aca="false">(K23)/(X23+K23)</f>
        <v>0.781571822953825</v>
      </c>
      <c r="AN23" s="16" t="n">
        <f aca="false">K23/(M23+K23)</f>
        <v>0.845027845210065</v>
      </c>
      <c r="AO23" s="16" t="n">
        <f aca="false">(K23+L23)/(Y23+X23)</f>
        <v>4.03696113478005</v>
      </c>
      <c r="AP23" s="16" t="n">
        <f aca="false">P23/(M23+P23)</f>
        <v>0.426606203958019</v>
      </c>
      <c r="AQ23" s="19" t="n">
        <f aca="false">Y23/(Y23+X23)</f>
        <v>0.116852697592075</v>
      </c>
    </row>
    <row r="24" customFormat="false" ht="12.75" hidden="false" customHeight="false" outlineLevel="0" collapsed="false">
      <c r="A24" s="21" t="s">
        <v>69</v>
      </c>
      <c r="B24" s="21" t="n">
        <v>41494</v>
      </c>
      <c r="C24" s="20" t="n">
        <v>121.369863013699</v>
      </c>
      <c r="D24" s="22" t="s">
        <v>45</v>
      </c>
      <c r="E24" s="20" t="s">
        <v>51</v>
      </c>
      <c r="F24" s="0"/>
      <c r="G24" s="0"/>
      <c r="H24" s="23"/>
      <c r="I24" s="23"/>
      <c r="J24" s="23"/>
      <c r="K24" s="23" t="n">
        <v>676.517085270375</v>
      </c>
      <c r="L24" s="23" t="n">
        <v>25.6426863195231</v>
      </c>
      <c r="M24" s="23" t="n">
        <v>383.320490317092</v>
      </c>
      <c r="N24" s="23" t="n">
        <v>269.378487162564</v>
      </c>
      <c r="O24" s="23" t="n">
        <v>0</v>
      </c>
      <c r="P24" s="23" t="n">
        <v>30.4613655954015</v>
      </c>
      <c r="Q24" s="23" t="n">
        <v>0</v>
      </c>
      <c r="R24" s="23" t="n">
        <v>6.69029659436895</v>
      </c>
      <c r="S24" s="23" t="n">
        <v>26.8225372083094</v>
      </c>
      <c r="T24" s="23" t="n">
        <v>10.0813235346107</v>
      </c>
      <c r="U24" s="23" t="n">
        <v>1.1</v>
      </c>
      <c r="V24" s="23" t="n">
        <v>0</v>
      </c>
      <c r="W24" s="23" t="n">
        <v>0</v>
      </c>
      <c r="X24" s="23" t="n">
        <v>84.2362992880512</v>
      </c>
      <c r="Y24" s="23"/>
      <c r="Z24" s="23" t="n">
        <v>71.4930418076547</v>
      </c>
      <c r="AA24" s="23" t="n">
        <v>0</v>
      </c>
      <c r="AB24" s="13" t="n">
        <f aca="false">SUM(K24:AA24)</f>
        <v>1585.74361309795</v>
      </c>
      <c r="AC24" s="13" t="n">
        <f aca="false">SUM(K24:O24)</f>
        <v>1354.85874906955</v>
      </c>
      <c r="AD24" s="13" t="n">
        <f aca="false">SUM(P24:W24)</f>
        <v>75.1555229326906</v>
      </c>
      <c r="AE24" s="15" t="n">
        <f aca="false">(C24*K24)/1000</f>
        <v>82.1087859656921</v>
      </c>
      <c r="AF24" s="15" t="n">
        <f aca="false">+K24/1000</f>
        <v>0.676517085270375</v>
      </c>
      <c r="AG24" s="17" t="n">
        <f aca="false">(K24)/(K24+L24)</f>
        <v>0.963480268512876</v>
      </c>
      <c r="AH24" s="16" t="n">
        <f aca="false">X24/(AC24+X24)</f>
        <v>0.0585342152237877</v>
      </c>
      <c r="AI24" s="16" t="n">
        <f aca="false">AD24/(AD24+X24)</f>
        <v>0.471514296565402</v>
      </c>
      <c r="AJ24" s="16" t="n">
        <f aca="false">P24/(P24+X24)</f>
        <v>0.26557964912672</v>
      </c>
      <c r="AK24" s="16" t="n">
        <f aca="false">AC24/(AC24+AD24)</f>
        <v>0.94744421478573</v>
      </c>
      <c r="AL24" s="17"/>
      <c r="AM24" s="16" t="n">
        <f aca="false">(K24)/(X24+K24)</f>
        <v>0.889272527736507</v>
      </c>
      <c r="AN24" s="16" t="n">
        <f aca="false">K24/(M24+K24)</f>
        <v>0.638321475717996</v>
      </c>
      <c r="AO24" s="16" t="n">
        <f aca="false">(K24+L24)/(Y24+X24)</f>
        <v>8.3355961447074</v>
      </c>
      <c r="AP24" s="16" t="n">
        <f aca="false">P24/(M24+P24)</f>
        <v>0.0736169678784646</v>
      </c>
      <c r="AQ24" s="19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24" t="s">
        <v>70</v>
      </c>
      <c r="B25" s="24" t="n">
        <v>41597</v>
      </c>
      <c r="C25" s="20" t="n">
        <v>311.095890410959</v>
      </c>
      <c r="D25" s="22" t="s">
        <v>45</v>
      </c>
      <c r="E25" s="20" t="s">
        <v>46</v>
      </c>
      <c r="F25" s="0"/>
      <c r="G25" s="0"/>
      <c r="H25" s="23"/>
      <c r="I25" s="23"/>
      <c r="J25" s="23"/>
      <c r="K25" s="23" t="n">
        <v>5306.30631157449</v>
      </c>
      <c r="L25" s="23" t="n">
        <v>102.822448853872</v>
      </c>
      <c r="M25" s="23" t="n">
        <v>1357.3194183412</v>
      </c>
      <c r="N25" s="23" t="n">
        <v>983.00836620996</v>
      </c>
      <c r="O25" s="23" t="n">
        <v>0</v>
      </c>
      <c r="P25" s="23" t="n">
        <v>849.382640939476</v>
      </c>
      <c r="Q25" s="23" t="n">
        <v>0</v>
      </c>
      <c r="R25" s="23" t="n">
        <v>23.4644541586125</v>
      </c>
      <c r="S25" s="23" t="n">
        <v>165.723072908843</v>
      </c>
      <c r="T25" s="23" t="n">
        <v>64.795365720322</v>
      </c>
      <c r="U25" s="23" t="n">
        <v>0.28</v>
      </c>
      <c r="V25" s="23" t="n">
        <v>0</v>
      </c>
      <c r="W25" s="23" t="n">
        <v>0.33</v>
      </c>
      <c r="X25" s="23" t="n">
        <v>2249.67460588636</v>
      </c>
      <c r="Y25" s="23"/>
      <c r="Z25" s="23" t="n">
        <v>325.784493866186</v>
      </c>
      <c r="AA25" s="23" t="n">
        <v>0</v>
      </c>
      <c r="AB25" s="13" t="n">
        <f aca="false">SUM(K25:AA25)</f>
        <v>11428.8911784593</v>
      </c>
      <c r="AC25" s="13" t="n">
        <f aca="false">SUM(K25:O25)</f>
        <v>7749.45654497952</v>
      </c>
      <c r="AD25" s="13" t="n">
        <f aca="false">SUM(P25:W25)</f>
        <v>1103.97553372725</v>
      </c>
      <c r="AE25" s="15" t="n">
        <f aca="false">(C25*K25)/1000</f>
        <v>1650.77008679256</v>
      </c>
      <c r="AF25" s="15" t="n">
        <f aca="false">+K25/1000</f>
        <v>5.30630631157449</v>
      </c>
      <c r="AG25" s="17" t="n">
        <f aca="false">(K25)/(K25+L25)</f>
        <v>0.980990940795107</v>
      </c>
      <c r="AH25" s="16" t="n">
        <f aca="false">X25/(AC25+X25)</f>
        <v>0.224987008565394</v>
      </c>
      <c r="AI25" s="16" t="n">
        <f aca="false">AD25/(AD25+X25)</f>
        <v>0.329186256099584</v>
      </c>
      <c r="AJ25" s="16" t="n">
        <f aca="false">P25/(P25+X25)</f>
        <v>0.274077751164308</v>
      </c>
      <c r="AK25" s="16" t="n">
        <f aca="false">AC25/(AC25+AD25)</f>
        <v>0.875305359106735</v>
      </c>
      <c r="AL25" s="17"/>
      <c r="AM25" s="16" t="n">
        <f aca="false">(K25)/(X25+K25)</f>
        <v>0.702265711035921</v>
      </c>
      <c r="AN25" s="16" t="n">
        <f aca="false">K25/(M25+K25)</f>
        <v>0.796309175611762</v>
      </c>
      <c r="AO25" s="16" t="n">
        <f aca="false">(K25+L25)/(Y25+X25)</f>
        <v>2.40440495095387</v>
      </c>
      <c r="AP25" s="16" t="n">
        <f aca="false">P25/(M25+P25)</f>
        <v>0.384910431096598</v>
      </c>
      <c r="AQ25" s="19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21" t="s">
        <v>71</v>
      </c>
      <c r="B26" s="21" t="n">
        <v>41705</v>
      </c>
      <c r="C26" s="20" t="n">
        <v>225.123287671233</v>
      </c>
      <c r="D26" s="22" t="s">
        <v>45</v>
      </c>
      <c r="E26" s="20" t="s">
        <v>46</v>
      </c>
      <c r="F26" s="0"/>
      <c r="G26" s="0"/>
      <c r="H26" s="23"/>
      <c r="I26" s="23"/>
      <c r="J26" s="23"/>
      <c r="K26" s="23" t="n">
        <v>2395.13933587074</v>
      </c>
      <c r="L26" s="23" t="n">
        <v>46.9569634352612</v>
      </c>
      <c r="M26" s="23" t="n">
        <v>577.13931272121</v>
      </c>
      <c r="N26" s="23" t="n">
        <v>312.521744032643</v>
      </c>
      <c r="O26" s="23" t="n">
        <v>0</v>
      </c>
      <c r="P26" s="23" t="n">
        <v>53.6972031435293</v>
      </c>
      <c r="Q26" s="23" t="n">
        <v>0</v>
      </c>
      <c r="R26" s="23" t="n">
        <v>9.64789330032216</v>
      </c>
      <c r="S26" s="23" t="n">
        <v>53.022383773673</v>
      </c>
      <c r="T26" s="23" t="n">
        <v>16.4625019529932</v>
      </c>
      <c r="U26" s="23" t="n">
        <v>1.3</v>
      </c>
      <c r="V26" s="23" t="n">
        <v>0</v>
      </c>
      <c r="W26" s="23" t="n">
        <v>0</v>
      </c>
      <c r="X26" s="23" t="n">
        <v>316.324757343522</v>
      </c>
      <c r="Y26" s="23"/>
      <c r="Z26" s="23" t="n">
        <v>189.635265161118</v>
      </c>
      <c r="AA26" s="23" t="n">
        <v>0</v>
      </c>
      <c r="AB26" s="13" t="n">
        <f aca="false">SUM(K26:AA26)</f>
        <v>3971.84736073501</v>
      </c>
      <c r="AC26" s="13" t="n">
        <f aca="false">SUM(K26:O26)</f>
        <v>3331.75735605985</v>
      </c>
      <c r="AD26" s="13" t="n">
        <f aca="false">SUM(P26:W26)</f>
        <v>134.129982170518</v>
      </c>
      <c r="AE26" s="15" t="n">
        <f aca="false">(C26*K26)/1000</f>
        <v>539.201641721914</v>
      </c>
      <c r="AF26" s="15" t="n">
        <f aca="false">+K26/1000</f>
        <v>2.39513933587074</v>
      </c>
      <c r="AG26" s="17" t="n">
        <f aca="false">(K26)/(K26+L26)</f>
        <v>0.980771862498377</v>
      </c>
      <c r="AH26" s="16" t="n">
        <f aca="false">X26/(AC26+X26)</f>
        <v>0.0867098786459101</v>
      </c>
      <c r="AI26" s="16" t="n">
        <f aca="false">AD26/(AD26+X26)</f>
        <v>0.297765725176341</v>
      </c>
      <c r="AJ26" s="16" t="n">
        <f aca="false">P26/(P26+X26)</f>
        <v>0.145118962866012</v>
      </c>
      <c r="AK26" s="16" t="n">
        <f aca="false">AC26/(AC26+AD26)</f>
        <v>0.961299958977027</v>
      </c>
      <c r="AL26" s="17"/>
      <c r="AM26" s="16" t="n">
        <f aca="false">(K26)/(X26+K26)</f>
        <v>0.883338024598902</v>
      </c>
      <c r="AN26" s="16" t="n">
        <f aca="false">K26/(M26+K26)</f>
        <v>0.805825973619729</v>
      </c>
      <c r="AO26" s="16" t="n">
        <f aca="false">(K26+L26)/(Y26+X26)</f>
        <v>7.72021867594112</v>
      </c>
      <c r="AP26" s="16" t="n">
        <f aca="false">P26/(M26+P26)</f>
        <v>0.0851206323557889</v>
      </c>
      <c r="AQ26" s="19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29" customFormat="true" ht="12.75" hidden="false" customHeight="false" outlineLevel="0" collapsed="false">
      <c r="A27" s="25" t="n">
        <v>129</v>
      </c>
      <c r="B27" s="26" t="n">
        <v>39417</v>
      </c>
      <c r="C27" s="27" t="n">
        <v>3.53858734272796</v>
      </c>
      <c r="D27" s="28" t="s">
        <v>72</v>
      </c>
      <c r="E27" s="29" t="s">
        <v>46</v>
      </c>
      <c r="F27" s="30"/>
      <c r="G27" s="30" t="n">
        <v>45.98</v>
      </c>
      <c r="H27" s="30"/>
      <c r="I27" s="30"/>
      <c r="J27" s="30"/>
      <c r="K27" s="31" t="n">
        <v>0.00841563</v>
      </c>
      <c r="L27" s="31" t="n">
        <v>0.010258</v>
      </c>
      <c r="M27" s="31" t="n">
        <v>0.12</v>
      </c>
      <c r="N27" s="31" t="n">
        <v>0</v>
      </c>
      <c r="O27" s="31" t="n">
        <v>0</v>
      </c>
      <c r="P27" s="31" t="n">
        <v>0.894</v>
      </c>
      <c r="Q27" s="31" t="n">
        <v>0</v>
      </c>
      <c r="R27" s="31" t="n">
        <v>0.5123</v>
      </c>
      <c r="S27" s="31" t="n">
        <v>0.2715</v>
      </c>
      <c r="T27" s="31" t="n">
        <v>0.8106</v>
      </c>
      <c r="U27" s="31" t="n">
        <v>0</v>
      </c>
      <c r="V27" s="31" t="n">
        <v>0</v>
      </c>
      <c r="W27" s="31" t="n">
        <v>0</v>
      </c>
      <c r="X27" s="31" t="n">
        <v>0.932</v>
      </c>
      <c r="Y27" s="31" t="n">
        <v>0.04516</v>
      </c>
      <c r="Z27" s="31" t="n">
        <v>0.023261</v>
      </c>
      <c r="AA27" s="31" t="n">
        <v>0.015</v>
      </c>
      <c r="AB27" s="31" t="n">
        <f aca="false">SUM(K27:AA27)</f>
        <v>3.64249463</v>
      </c>
      <c r="AC27" s="31" t="n">
        <f aca="false">SUM(K27:O27)</f>
        <v>0.13867363</v>
      </c>
      <c r="AD27" s="31" t="n">
        <f aca="false">SUM(P27:W27)</f>
        <v>2.4884</v>
      </c>
      <c r="AE27" s="32" t="n">
        <f aca="false">(C27*K27)/1000</f>
        <v>2.97794417990817E-005</v>
      </c>
      <c r="AF27" s="31"/>
      <c r="AG27" s="30" t="n">
        <f aca="false">(K27)/(K27+L27)</f>
        <v>0.450669205719509</v>
      </c>
      <c r="AH27" s="30" t="n">
        <f aca="false">X27/(AC27+X27)</f>
        <v>0.87048001733264</v>
      </c>
      <c r="AI27" s="30" t="n">
        <f aca="false">AD27/(AD27+X27)</f>
        <v>0.727517249444509</v>
      </c>
      <c r="AJ27" s="30" t="n">
        <f aca="false">P27/(P27+X27)</f>
        <v>0.489594742606791</v>
      </c>
      <c r="AK27" s="30" t="n">
        <f aca="false">AC27/(AC27+AD27)</f>
        <v>0.0527863507198312</v>
      </c>
      <c r="AL27" s="33" t="n">
        <f aca="false">(K27+L27)/(K27+L27+Y27)</f>
        <v>0.29253592502886</v>
      </c>
      <c r="AM27" s="33" t="n">
        <f aca="false">(K27)/(X27+K27)</f>
        <v>0.00894884105658686</v>
      </c>
      <c r="AN27" s="34" t="n">
        <f aca="false">K27/(M27+K27)</f>
        <v>0.0655343122951622</v>
      </c>
      <c r="AO27" s="30" t="n">
        <f aca="false">(K27+L27)/(Y27+X27)</f>
        <v>0.0191101047934832</v>
      </c>
      <c r="AP27" s="30" t="n">
        <f aca="false">P27/(M27+P27)</f>
        <v>0.881656804733728</v>
      </c>
      <c r="AQ27" s="35" t="n">
        <f aca="false">Y27/(Y27+X27)</f>
        <v>0.0462155634696467</v>
      </c>
    </row>
    <row r="28" s="29" customFormat="true" ht="12.75" hidden="false" customHeight="false" outlineLevel="0" collapsed="false">
      <c r="A28" s="25" t="n">
        <v>131</v>
      </c>
      <c r="B28" s="26" t="n">
        <v>39430</v>
      </c>
      <c r="C28" s="27" t="n">
        <v>3.42039888198792</v>
      </c>
      <c r="D28" s="28" t="s">
        <v>72</v>
      </c>
      <c r="E28" s="29" t="s">
        <v>46</v>
      </c>
      <c r="F28" s="30"/>
      <c r="G28" s="30" t="n">
        <v>47.85</v>
      </c>
      <c r="H28" s="30"/>
      <c r="I28" s="30"/>
      <c r="J28" s="30"/>
      <c r="K28" s="31" t="n">
        <v>0.0126416</v>
      </c>
      <c r="L28" s="31" t="n">
        <v>0.013155</v>
      </c>
      <c r="M28" s="31" t="n">
        <v>0.013478</v>
      </c>
      <c r="N28" s="31" t="n">
        <v>0</v>
      </c>
      <c r="O28" s="31" t="n">
        <v>0</v>
      </c>
      <c r="P28" s="31" t="n">
        <v>0.2</v>
      </c>
      <c r="Q28" s="31" t="n">
        <v>0</v>
      </c>
      <c r="R28" s="31" t="n">
        <v>0.19125</v>
      </c>
      <c r="S28" s="31" t="n">
        <v>0.114</v>
      </c>
      <c r="T28" s="31" t="n">
        <v>0.17454</v>
      </c>
      <c r="U28" s="31" t="n">
        <v>0</v>
      </c>
      <c r="V28" s="31" t="n">
        <v>0</v>
      </c>
      <c r="W28" s="31" t="n">
        <v>0</v>
      </c>
      <c r="X28" s="31" t="n">
        <v>0.284545</v>
      </c>
      <c r="Y28" s="31" t="n">
        <v>0.03561</v>
      </c>
      <c r="Z28" s="31" t="n">
        <v>0.0244</v>
      </c>
      <c r="AA28" s="31" t="n">
        <v>0</v>
      </c>
      <c r="AB28" s="31" t="n">
        <f aca="false">SUM(K28:AA28)</f>
        <v>1.0636196</v>
      </c>
      <c r="AC28" s="31" t="n">
        <f aca="false">SUM(K28:O28)</f>
        <v>0.0392746</v>
      </c>
      <c r="AD28" s="31" t="n">
        <f aca="false">SUM(P28:W28)</f>
        <v>0.67979</v>
      </c>
      <c r="AE28" s="32" t="n">
        <f aca="false">(C28*K28)/1000</f>
        <v>4.32393145065385E-005</v>
      </c>
      <c r="AF28" s="31"/>
      <c r="AG28" s="30" t="n">
        <f aca="false">(K28)/(K28+L28)</f>
        <v>0.490049076234853</v>
      </c>
      <c r="AH28" s="30" t="n">
        <f aca="false">X28/(AC28+X28)</f>
        <v>0.878714568234906</v>
      </c>
      <c r="AI28" s="30" t="n">
        <f aca="false">AD28/(AD28+X28)</f>
        <v>0.704931377581442</v>
      </c>
      <c r="AJ28" s="30" t="n">
        <f aca="false">P28/(P28+X28)</f>
        <v>0.412758360936549</v>
      </c>
      <c r="AK28" s="30" t="n">
        <f aca="false">AC28/(AC28+AD28)</f>
        <v>0.0546190147588965</v>
      </c>
      <c r="AL28" s="33" t="n">
        <f aca="false">(K28+L28)/(K28+L28+Y28)</f>
        <v>0.420094908364899</v>
      </c>
      <c r="AM28" s="33" t="n">
        <f aca="false">(K28)/(X28+K28)</f>
        <v>0.0425375841306438</v>
      </c>
      <c r="AN28" s="34" t="n">
        <f aca="false">K28/(M28+K28)</f>
        <v>0.483989035054136</v>
      </c>
      <c r="AO28" s="30" t="n">
        <f aca="false">(K28+L28)/(Y28+X28)</f>
        <v>0.0805753463166279</v>
      </c>
      <c r="AP28" s="30" t="n">
        <f aca="false">P28/(M28+P28)</f>
        <v>0.936864688633021</v>
      </c>
      <c r="AQ28" s="35" t="n">
        <f aca="false">Y28/(Y28+X28)</f>
        <v>0.111227374240602</v>
      </c>
    </row>
    <row r="29" s="29" customFormat="true" ht="12.75" hidden="false" customHeight="false" outlineLevel="0" collapsed="false">
      <c r="A29" s="25" t="n">
        <v>134</v>
      </c>
      <c r="B29" s="26" t="n">
        <v>39465</v>
      </c>
      <c r="C29" s="27" t="n">
        <v>0.493380323584876</v>
      </c>
      <c r="D29" s="28" t="s">
        <v>72</v>
      </c>
      <c r="E29" s="29" t="s">
        <v>46</v>
      </c>
      <c r="F29" s="30"/>
      <c r="G29" s="30" t="n">
        <v>43.26</v>
      </c>
      <c r="H29" s="30"/>
      <c r="I29" s="30"/>
      <c r="J29" s="30"/>
      <c r="K29" s="31" t="n">
        <v>0.0122</v>
      </c>
      <c r="L29" s="31" t="n">
        <v>0.018454</v>
      </c>
      <c r="M29" s="31" t="n">
        <v>0.02366</v>
      </c>
      <c r="N29" s="31" t="n">
        <v>0</v>
      </c>
      <c r="O29" s="31" t="n">
        <v>0</v>
      </c>
      <c r="P29" s="31" t="n">
        <v>1.064644</v>
      </c>
      <c r="Q29" s="31" t="n">
        <v>0</v>
      </c>
      <c r="R29" s="31" t="n">
        <v>0.84255</v>
      </c>
      <c r="S29" s="31" t="n">
        <v>0.35455</v>
      </c>
      <c r="T29" s="31" t="n">
        <v>0.6154</v>
      </c>
      <c r="U29" s="31" t="n">
        <v>0</v>
      </c>
      <c r="V29" s="31" t="n">
        <v>0</v>
      </c>
      <c r="W29" s="31" t="n">
        <v>0.035454</v>
      </c>
      <c r="X29" s="31" t="n">
        <v>1.12546354</v>
      </c>
      <c r="Y29" s="31" t="n">
        <v>0.05554</v>
      </c>
      <c r="Z29" s="31" t="n">
        <v>0.014854</v>
      </c>
      <c r="AA29" s="31" t="n">
        <v>0</v>
      </c>
      <c r="AB29" s="31" t="n">
        <f aca="false">SUM(K29:AA29)</f>
        <v>4.16276954</v>
      </c>
      <c r="AC29" s="31" t="n">
        <f aca="false">SUM(K29:O29)</f>
        <v>0.054314</v>
      </c>
      <c r="AD29" s="31" t="n">
        <f aca="false">SUM(P29:W29)</f>
        <v>2.912598</v>
      </c>
      <c r="AE29" s="32" t="n">
        <f aca="false">(C29*K29)/1000</f>
        <v>6.01923994773548E-006</v>
      </c>
      <c r="AF29" s="31"/>
      <c r="AG29" s="30" t="n">
        <f aca="false">(K29)/(K29+L29)</f>
        <v>0.397990474326352</v>
      </c>
      <c r="AH29" s="30" t="n">
        <f aca="false">X29/(AC29+X29)</f>
        <v>0.953962507202841</v>
      </c>
      <c r="AI29" s="30" t="n">
        <f aca="false">AD29/(AD29+X29)</f>
        <v>0.72128618426157</v>
      </c>
      <c r="AJ29" s="30" t="n">
        <f aca="false">P29/(P29+X29)</f>
        <v>0.486114942100058</v>
      </c>
      <c r="AK29" s="30" t="n">
        <f aca="false">AC29/(AC29+AD29)</f>
        <v>0.0183065759955132</v>
      </c>
      <c r="AL29" s="33" t="n">
        <f aca="false">(K29+L29)/(K29+L29+Y29)</f>
        <v>0.355639603684711</v>
      </c>
      <c r="AM29" s="33" t="n">
        <f aca="false">(K29)/(X29+K29)</f>
        <v>0.0107237329588676</v>
      </c>
      <c r="AN29" s="34" t="n">
        <f aca="false">K29/(M29+K29)</f>
        <v>0.34021193530396</v>
      </c>
      <c r="AO29" s="30" t="n">
        <f aca="false">(K29+L29)/(Y29+X29)</f>
        <v>0.0259558917156167</v>
      </c>
      <c r="AP29" s="30" t="n">
        <f aca="false">P29/(M29+P29)</f>
        <v>0.97825975095194</v>
      </c>
      <c r="AQ29" s="35" t="n">
        <f aca="false">Y29/(Y29+X29)</f>
        <v>0.0470278014577332</v>
      </c>
    </row>
    <row r="30" s="29" customFormat="true" ht="12.75" hidden="false" customHeight="false" outlineLevel="0" collapsed="false">
      <c r="A30" s="25" t="n">
        <v>142</v>
      </c>
      <c r="B30" s="26" t="n">
        <v>39545</v>
      </c>
      <c r="C30" s="27" t="n">
        <v>7.06038611260178</v>
      </c>
      <c r="D30" s="28" t="s">
        <v>72</v>
      </c>
      <c r="E30" s="29" t="s">
        <v>46</v>
      </c>
      <c r="F30" s="30"/>
      <c r="G30" s="30" t="n">
        <v>45.87</v>
      </c>
      <c r="H30" s="30"/>
      <c r="I30" s="30"/>
      <c r="J30" s="30"/>
      <c r="K30" s="31" t="n">
        <v>0.0122</v>
      </c>
      <c r="L30" s="31" t="n">
        <v>0.0190045</v>
      </c>
      <c r="M30" s="31" t="n">
        <v>0.00854</v>
      </c>
      <c r="N30" s="31" t="n">
        <v>0</v>
      </c>
      <c r="O30" s="31" t="n">
        <v>0</v>
      </c>
      <c r="P30" s="31" t="n">
        <v>1.11455</v>
      </c>
      <c r="Q30" s="31" t="n">
        <v>0</v>
      </c>
      <c r="R30" s="31" t="n">
        <v>0.82854</v>
      </c>
      <c r="S30" s="31" t="n">
        <v>0.4155</v>
      </c>
      <c r="T30" s="31" t="n">
        <v>0.7851</v>
      </c>
      <c r="U30" s="31" t="n">
        <v>0</v>
      </c>
      <c r="V30" s="31" t="n">
        <v>0</v>
      </c>
      <c r="W30" s="31" t="n">
        <v>0</v>
      </c>
      <c r="X30" s="31" t="n">
        <v>1.348484</v>
      </c>
      <c r="Y30" s="31" t="n">
        <v>0.11121</v>
      </c>
      <c r="Z30" s="31" t="n">
        <v>0.2945</v>
      </c>
      <c r="AA30" s="31" t="n">
        <v>0</v>
      </c>
      <c r="AB30" s="31" t="n">
        <f aca="false">SUM(K30:AA30)</f>
        <v>4.9376285</v>
      </c>
      <c r="AC30" s="31" t="n">
        <f aca="false">SUM(K30:O30)</f>
        <v>0.0397445</v>
      </c>
      <c r="AD30" s="31" t="n">
        <f aca="false">SUM(P30:W30)</f>
        <v>3.14369</v>
      </c>
      <c r="AE30" s="32" t="n">
        <f aca="false">(C30*K30)/1000</f>
        <v>8.61367105737417E-005</v>
      </c>
      <c r="AF30" s="31"/>
      <c r="AG30" s="30" t="n">
        <f aca="false">(K30)/(K30+L30)</f>
        <v>0.390969251229791</v>
      </c>
      <c r="AH30" s="30" t="n">
        <f aca="false">X30/(AC30+X30)</f>
        <v>0.971370347172674</v>
      </c>
      <c r="AI30" s="30" t="n">
        <f aca="false">AD30/(AD30+X30)</f>
        <v>0.699814833530491</v>
      </c>
      <c r="AJ30" s="30" t="n">
        <f aca="false">P30/(P30+X30)</f>
        <v>0.452511008780228</v>
      </c>
      <c r="AK30" s="30" t="n">
        <f aca="false">AC30/(AC30+AD30)</f>
        <v>0.0124847864782517</v>
      </c>
      <c r="AL30" s="33" t="n">
        <f aca="false">(K30+L30)/(K30+L30+Y30)</f>
        <v>0.219110413616591</v>
      </c>
      <c r="AM30" s="33" t="n">
        <f aca="false">(K30)/(X30+K30)</f>
        <v>0.00896607882506151</v>
      </c>
      <c r="AN30" s="34" t="n">
        <f aca="false">K30/(M30+K30)</f>
        <v>0.588235294117647</v>
      </c>
      <c r="AO30" s="30" t="n">
        <f aca="false">(K30+L30)/(Y30+X30)</f>
        <v>0.0213774256796287</v>
      </c>
      <c r="AP30" s="30" t="n">
        <f aca="false">P30/(M30+P30)</f>
        <v>0.99239597895093</v>
      </c>
      <c r="AQ30" s="35" t="n">
        <f aca="false">Y30/(Y30+X30)</f>
        <v>0.0761872008790884</v>
      </c>
    </row>
    <row r="31" s="29" customFormat="true" ht="12.75" hidden="false" customHeight="false" outlineLevel="0" collapsed="false">
      <c r="A31" s="25" t="n">
        <v>148</v>
      </c>
      <c r="B31" s="26" t="n">
        <v>39570</v>
      </c>
      <c r="C31" s="27" t="n">
        <v>3.38245179627073</v>
      </c>
      <c r="D31" s="28" t="s">
        <v>72</v>
      </c>
      <c r="E31" s="29" t="s">
        <v>51</v>
      </c>
      <c r="F31" s="30"/>
      <c r="G31" s="30" t="n">
        <v>44.85</v>
      </c>
      <c r="H31" s="30"/>
      <c r="I31" s="30"/>
      <c r="J31" s="30"/>
      <c r="K31" s="31" t="n">
        <v>0.364</v>
      </c>
      <c r="L31" s="31" t="n">
        <v>0.594</v>
      </c>
      <c r="M31" s="31" t="n">
        <v>1.065454</v>
      </c>
      <c r="N31" s="31" t="n">
        <v>0</v>
      </c>
      <c r="O31" s="31" t="n">
        <v>0</v>
      </c>
      <c r="P31" s="31" t="n">
        <v>16.326</v>
      </c>
      <c r="Q31" s="31" t="n">
        <v>0</v>
      </c>
      <c r="R31" s="31" t="n">
        <v>12.47485</v>
      </c>
      <c r="S31" s="31" t="n">
        <v>5.318585</v>
      </c>
      <c r="T31" s="31" t="n">
        <v>13.64</v>
      </c>
      <c r="U31" s="31" t="n">
        <v>0</v>
      </c>
      <c r="V31" s="31" t="n">
        <v>0</v>
      </c>
      <c r="W31" s="31" t="n">
        <v>0.11</v>
      </c>
      <c r="X31" s="31" t="n">
        <v>17.264</v>
      </c>
      <c r="Y31" s="31" t="n">
        <v>0.77</v>
      </c>
      <c r="Z31" s="31" t="n">
        <v>1.8155</v>
      </c>
      <c r="AA31" s="31" t="n">
        <v>0.22</v>
      </c>
      <c r="AB31" s="31" t="n">
        <f aca="false">SUM(K31:AA31)</f>
        <v>69.962389</v>
      </c>
      <c r="AC31" s="31" t="n">
        <f aca="false">SUM(K31:O31)</f>
        <v>2.023454</v>
      </c>
      <c r="AD31" s="31" t="n">
        <f aca="false">SUM(P31:W31)</f>
        <v>47.869435</v>
      </c>
      <c r="AE31" s="32" t="n">
        <f aca="false">(C31*K31)/1000</f>
        <v>0.00123121245384254</v>
      </c>
      <c r="AF31" s="31"/>
      <c r="AG31" s="30" t="n">
        <f aca="false">(K31)/(K31+L31)</f>
        <v>0.379958246346555</v>
      </c>
      <c r="AH31" s="30" t="n">
        <f aca="false">X31/(AC31+X31)</f>
        <v>0.895089626655752</v>
      </c>
      <c r="AI31" s="30" t="n">
        <f aca="false">AD31/(AD31+X31)</f>
        <v>0.734944118945976</v>
      </c>
      <c r="AJ31" s="30" t="n">
        <f aca="false">P31/(P31+X31)</f>
        <v>0.486037511164037</v>
      </c>
      <c r="AK31" s="30" t="n">
        <f aca="false">AC31/(AC31+AD31)</f>
        <v>0.0405559597881774</v>
      </c>
      <c r="AL31" s="33" t="n">
        <f aca="false">(K31+L31)/(K31+L31+Y31)</f>
        <v>0.554398148148148</v>
      </c>
      <c r="AM31" s="33" t="n">
        <f aca="false">(K31)/(X31+K31)</f>
        <v>0.0206489675516224</v>
      </c>
      <c r="AN31" s="34" t="n">
        <f aca="false">K31/(M31+K31)</f>
        <v>0.254642681751214</v>
      </c>
      <c r="AO31" s="30" t="n">
        <f aca="false">(K31+L31)/(Y31+X31)</f>
        <v>0.0531218808916491</v>
      </c>
      <c r="AP31" s="30" t="n">
        <f aca="false">P31/(M31+P31)</f>
        <v>0.938736922168785</v>
      </c>
      <c r="AQ31" s="35" t="n">
        <f aca="false">Y31/(Y31+X31)</f>
        <v>0.0426971276477764</v>
      </c>
    </row>
    <row r="32" customFormat="false" ht="12.75" hidden="false" customHeight="false" outlineLevel="0" collapsed="false">
      <c r="A32" s="25" t="n">
        <v>152</v>
      </c>
      <c r="B32" s="26" t="n">
        <v>39584</v>
      </c>
      <c r="C32" s="27" t="n">
        <v>0.345775482077364</v>
      </c>
      <c r="D32" s="28" t="s">
        <v>72</v>
      </c>
      <c r="E32" s="29" t="s">
        <v>51</v>
      </c>
      <c r="F32" s="30"/>
      <c r="G32" s="36" t="n">
        <v>44.65</v>
      </c>
      <c r="H32" s="30"/>
      <c r="I32" s="30"/>
      <c r="J32" s="30"/>
      <c r="K32" s="31" t="n">
        <v>0.13845</v>
      </c>
      <c r="L32" s="31" t="n">
        <v>0.261554</v>
      </c>
      <c r="M32" s="31" t="n">
        <v>0.5454</v>
      </c>
      <c r="N32" s="31" t="n">
        <v>0.071515</v>
      </c>
      <c r="O32" s="31" t="n">
        <v>0</v>
      </c>
      <c r="P32" s="31" t="n">
        <v>8.264</v>
      </c>
      <c r="Q32" s="31" t="n">
        <v>0.9494</v>
      </c>
      <c r="R32" s="31" t="n">
        <v>5.385458</v>
      </c>
      <c r="S32" s="31" t="n">
        <v>3.285</v>
      </c>
      <c r="T32" s="31" t="n">
        <v>4.69</v>
      </c>
      <c r="U32" s="31" t="n">
        <v>0.06603</v>
      </c>
      <c r="V32" s="31" t="n">
        <v>0.0381</v>
      </c>
      <c r="W32" s="31" t="n">
        <v>0.01224</v>
      </c>
      <c r="X32" s="31" t="n">
        <v>7.236</v>
      </c>
      <c r="Y32" s="31" t="n">
        <v>0.3068</v>
      </c>
      <c r="Z32" s="31" t="n">
        <v>0.4854548</v>
      </c>
      <c r="AA32" s="31" t="n">
        <v>0</v>
      </c>
      <c r="AB32" s="31" t="n">
        <f aca="false">SUM(K32:AA32)</f>
        <v>31.7354018</v>
      </c>
      <c r="AC32" s="31" t="n">
        <f aca="false">SUM(K32:O32)</f>
        <v>1.016919</v>
      </c>
      <c r="AD32" s="31" t="n">
        <f aca="false">SUM(P32:W32)</f>
        <v>22.690228</v>
      </c>
      <c r="AE32" s="32" t="n">
        <f aca="false">(C32*K32)/1000</f>
        <v>4.7872615493611E-005</v>
      </c>
      <c r="AF32" s="31"/>
      <c r="AG32" s="30" t="n">
        <f aca="false">(K32)/(K32+L32)</f>
        <v>0.346121538784612</v>
      </c>
      <c r="AH32" s="30" t="n">
        <f aca="false">X32/(AC32+X32)</f>
        <v>0.876780688141977</v>
      </c>
      <c r="AI32" s="30" t="n">
        <f aca="false">AD32/(AD32+X32)</f>
        <v>0.758205410985975</v>
      </c>
      <c r="AJ32" s="30" t="n">
        <f aca="false">P32/(P32+X32)</f>
        <v>0.533161290322581</v>
      </c>
      <c r="AK32" s="30" t="n">
        <f aca="false">AC32/(AC32+AD32)</f>
        <v>0.042895039204844</v>
      </c>
      <c r="AL32" s="33" t="n">
        <f aca="false">(K32+L32)/(K32+L32+Y32)</f>
        <v>0.565933412940504</v>
      </c>
      <c r="AM32" s="33" t="n">
        <f aca="false">(K32)/(X32+K32)</f>
        <v>0.0187742814718386</v>
      </c>
      <c r="AN32" s="34" t="n">
        <f aca="false">K32/(M32+K32)</f>
        <v>0.202456679096293</v>
      </c>
      <c r="AO32" s="30" t="n">
        <f aca="false">(K32+L32)/(Y32+X32)</f>
        <v>0.0530312350851143</v>
      </c>
      <c r="AP32" s="30" t="n">
        <f aca="false">P32/(M32+P32)</f>
        <v>0.938088859627216</v>
      </c>
      <c r="AQ32" s="35" t="n">
        <f aca="false">Y32/(Y32+X32)</f>
        <v>0.040674550564777</v>
      </c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75" hidden="false" customHeight="false" outlineLevel="0" collapsed="false">
      <c r="A33" s="25" t="n">
        <v>168</v>
      </c>
      <c r="B33" s="26" t="n">
        <v>39661</v>
      </c>
      <c r="C33" s="27" t="n">
        <v>6.36423889360699</v>
      </c>
      <c r="D33" s="28" t="s">
        <v>72</v>
      </c>
      <c r="E33" s="29" t="s">
        <v>51</v>
      </c>
      <c r="F33" s="30"/>
      <c r="G33" s="30" t="n">
        <v>40.56</v>
      </c>
      <c r="H33" s="30"/>
      <c r="I33" s="30"/>
      <c r="J33" s="30"/>
      <c r="K33" s="31" t="n">
        <v>0.7545</v>
      </c>
      <c r="L33" s="31" t="n">
        <v>0.845</v>
      </c>
      <c r="M33" s="31" t="n">
        <v>1.2</v>
      </c>
      <c r="N33" s="31" t="n">
        <v>0.945</v>
      </c>
      <c r="O33" s="31" t="n">
        <v>0</v>
      </c>
      <c r="P33" s="31" t="n">
        <v>26.3</v>
      </c>
      <c r="Q33" s="31" t="n">
        <v>2.045</v>
      </c>
      <c r="R33" s="31" t="n">
        <v>8.351</v>
      </c>
      <c r="S33" s="31" t="n">
        <v>8.3</v>
      </c>
      <c r="T33" s="31" t="n">
        <v>11</v>
      </c>
      <c r="U33" s="31" t="n">
        <v>0</v>
      </c>
      <c r="V33" s="31" t="n">
        <v>0</v>
      </c>
      <c r="W33" s="31" t="n">
        <v>0</v>
      </c>
      <c r="X33" s="31" t="n">
        <v>25.45</v>
      </c>
      <c r="Y33" s="31" t="n">
        <v>0.22</v>
      </c>
      <c r="Z33" s="31" t="n">
        <v>3.94</v>
      </c>
      <c r="AA33" s="31" t="n">
        <v>0</v>
      </c>
      <c r="AB33" s="31" t="n">
        <f aca="false">SUM(K33:AA33)</f>
        <v>89.3505</v>
      </c>
      <c r="AC33" s="31" t="n">
        <f aca="false">SUM(K33:O33)</f>
        <v>3.7445</v>
      </c>
      <c r="AD33" s="31" t="n">
        <f aca="false">SUM(P33:W33)</f>
        <v>55.996</v>
      </c>
      <c r="AE33" s="32" t="n">
        <f aca="false">(C33*K33)/1000</f>
        <v>0.00480181824522647</v>
      </c>
      <c r="AF33" s="31"/>
      <c r="AG33" s="30" t="n">
        <f aca="false">(K33)/(K33+L33)</f>
        <v>0.471709909346671</v>
      </c>
      <c r="AH33" s="30" t="n">
        <f aca="false">X33/(AC33+X33)</f>
        <v>0.871739539981846</v>
      </c>
      <c r="AI33" s="30" t="n">
        <f aca="false">AD33/(AD33+X33)</f>
        <v>0.687523021388405</v>
      </c>
      <c r="AJ33" s="30" t="n">
        <f aca="false">P33/(P33+X33)</f>
        <v>0.508212560386473</v>
      </c>
      <c r="AK33" s="30" t="n">
        <f aca="false">AC33/(AC33+AD33)</f>
        <v>0.06267942183276</v>
      </c>
      <c r="AL33" s="33" t="n">
        <f aca="false">(K33+L33)/(K33+L33+Y33)</f>
        <v>0.879087661445452</v>
      </c>
      <c r="AM33" s="33" t="n">
        <f aca="false">(K33)/(X33+K33)</f>
        <v>0.0287927646014997</v>
      </c>
      <c r="AN33" s="34" t="n">
        <f aca="false">K33/(M33+K33)</f>
        <v>0.386032233307751</v>
      </c>
      <c r="AO33" s="30" t="n">
        <f aca="false">(K33+L33)/(Y33+X33)</f>
        <v>0.0623100895987534</v>
      </c>
      <c r="AP33" s="30" t="n">
        <f aca="false">P33/(M33+P33)</f>
        <v>0.956363636363636</v>
      </c>
      <c r="AQ33" s="35" t="n">
        <f aca="false">Y33/(Y33+X33)</f>
        <v>0.00857031554343592</v>
      </c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75" hidden="false" customHeight="false" outlineLevel="0" collapsed="false">
      <c r="A34" s="25" t="n">
        <v>170</v>
      </c>
      <c r="B34" s="26" t="n">
        <v>39683</v>
      </c>
      <c r="C34" s="27" t="n">
        <v>5.11469419688291</v>
      </c>
      <c r="D34" s="28" t="s">
        <v>72</v>
      </c>
      <c r="E34" s="29" t="s">
        <v>51</v>
      </c>
      <c r="F34" s="30"/>
      <c r="G34" s="30" t="n">
        <v>29.85</v>
      </c>
      <c r="H34" s="30"/>
      <c r="I34" s="30"/>
      <c r="J34" s="30"/>
      <c r="K34" s="31" t="n">
        <v>0.512</v>
      </c>
      <c r="L34" s="31" t="n">
        <v>0.4536</v>
      </c>
      <c r="M34" s="31" t="n">
        <v>0.34</v>
      </c>
      <c r="N34" s="31" t="n">
        <v>0</v>
      </c>
      <c r="O34" s="31" t="n">
        <v>0</v>
      </c>
      <c r="P34" s="31" t="n">
        <v>19.521</v>
      </c>
      <c r="Q34" s="31" t="n">
        <v>0.9545</v>
      </c>
      <c r="R34" s="31" t="n">
        <v>6.777</v>
      </c>
      <c r="S34" s="31" t="n">
        <v>4.84</v>
      </c>
      <c r="T34" s="31" t="n">
        <v>8.485</v>
      </c>
      <c r="U34" s="31" t="n">
        <v>0</v>
      </c>
      <c r="V34" s="31" t="n">
        <v>0</v>
      </c>
      <c r="W34" s="31" t="n">
        <v>0</v>
      </c>
      <c r="X34" s="31" t="n">
        <v>31.215</v>
      </c>
      <c r="Y34" s="31" t="n">
        <v>0.245</v>
      </c>
      <c r="Z34" s="31" t="n">
        <v>0.81556</v>
      </c>
      <c r="AA34" s="29" t="n">
        <v>0</v>
      </c>
      <c r="AB34" s="31" t="n">
        <f aca="false">SUM(K34:AA34)</f>
        <v>74.15866</v>
      </c>
      <c r="AC34" s="31" t="n">
        <f aca="false">SUM(K34:O34)</f>
        <v>1.3056</v>
      </c>
      <c r="AD34" s="31" t="n">
        <f aca="false">SUM(P34:W34)</f>
        <v>40.5775</v>
      </c>
      <c r="AE34" s="32" t="n">
        <f aca="false">(C34*K34)/1000</f>
        <v>0.00261872342880405</v>
      </c>
      <c r="AF34" s="31"/>
      <c r="AG34" s="30" t="n">
        <f aca="false">(K34)/(K34+L34)</f>
        <v>0.530240265120133</v>
      </c>
      <c r="AH34" s="30" t="n">
        <f aca="false">X34/(AC34+X34)</f>
        <v>0.959853139240973</v>
      </c>
      <c r="AI34" s="30" t="n">
        <f aca="false">AD34/(AD34+X34)</f>
        <v>0.56520527910297</v>
      </c>
      <c r="AJ34" s="30" t="n">
        <f aca="false">P34/(P34+X34)</f>
        <v>0.384756385998108</v>
      </c>
      <c r="AK34" s="30" t="n">
        <f aca="false">AC34/(AC34+AD34)</f>
        <v>0.031172477681929</v>
      </c>
      <c r="AL34" s="33" t="n">
        <f aca="false">(K34+L34)/(K34+L34+Y34)</f>
        <v>0.797621014373038</v>
      </c>
      <c r="AM34" s="33" t="n">
        <f aca="false">(K34)/(X34+K34)</f>
        <v>0.0161376745358843</v>
      </c>
      <c r="AN34" s="34" t="n">
        <f aca="false">K34/(M34+K34)</f>
        <v>0.60093896713615</v>
      </c>
      <c r="AO34" s="30" t="n">
        <f aca="false">(K34+L34)/(Y34+X34)</f>
        <v>0.0306929434202161</v>
      </c>
      <c r="AP34" s="30" t="n">
        <f aca="false">P34/(M34+P34)</f>
        <v>0.982881023110619</v>
      </c>
      <c r="AQ34" s="35" t="n">
        <f aca="false">Y34/(Y34+X34)</f>
        <v>0.00778766687857597</v>
      </c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75" hidden="false" customHeight="false" outlineLevel="0" collapsed="false">
      <c r="A35" s="25" t="n">
        <v>184</v>
      </c>
      <c r="B35" s="37" t="n">
        <v>39798</v>
      </c>
      <c r="C35" s="27" t="n">
        <v>7.86301369863014</v>
      </c>
      <c r="D35" s="28" t="s">
        <v>72</v>
      </c>
      <c r="E35" s="29" t="s">
        <v>46</v>
      </c>
      <c r="F35" s="30" t="n">
        <v>0.11</v>
      </c>
      <c r="G35" s="30" t="n">
        <v>33</v>
      </c>
      <c r="H35" s="30" t="n">
        <v>0.333333333333333</v>
      </c>
      <c r="I35" s="30" t="n">
        <v>127.132926666667</v>
      </c>
      <c r="J35" s="30" t="n">
        <v>158.799206666667</v>
      </c>
      <c r="K35" s="31" t="n">
        <v>1.66351515740336</v>
      </c>
      <c r="L35" s="31" t="n">
        <v>2.0839907911092</v>
      </c>
      <c r="M35" s="31" t="n">
        <v>1.49134890431852</v>
      </c>
      <c r="N35" s="31" t="n">
        <v>7.41740883664277</v>
      </c>
      <c r="O35" s="31" t="n">
        <v>0</v>
      </c>
      <c r="P35" s="31" t="n">
        <v>9.66170125787665</v>
      </c>
      <c r="Q35" s="31" t="n">
        <v>0</v>
      </c>
      <c r="R35" s="31" t="n">
        <v>7.89667825318324</v>
      </c>
      <c r="S35" s="31" t="n">
        <v>8.38627964630537</v>
      </c>
      <c r="T35" s="31" t="n">
        <v>5.91942338352165</v>
      </c>
      <c r="U35" s="31" t="n">
        <v>0</v>
      </c>
      <c r="V35" s="31" t="n">
        <v>0</v>
      </c>
      <c r="W35" s="31" t="n">
        <v>0</v>
      </c>
      <c r="X35" s="31" t="n">
        <v>22.306671918434</v>
      </c>
      <c r="Y35" s="31" t="n">
        <v>0.21</v>
      </c>
      <c r="Z35" s="31" t="n">
        <v>1.1485407278612</v>
      </c>
      <c r="AA35" s="31" t="n">
        <v>0</v>
      </c>
      <c r="AB35" s="31" t="n">
        <f aca="false">SUM(K35:AA35)</f>
        <v>68.185558876656</v>
      </c>
      <c r="AC35" s="31" t="n">
        <f aca="false">SUM(K35:O35)</f>
        <v>12.6562636894739</v>
      </c>
      <c r="AD35" s="31" t="n">
        <f aca="false">SUM(P35:W35)</f>
        <v>31.8640825408869</v>
      </c>
      <c r="AE35" s="32" t="n">
        <f aca="false">(C35*K35)/1000</f>
        <v>0.0130802424705415</v>
      </c>
      <c r="AF35" s="31"/>
      <c r="AG35" s="30" t="n">
        <f aca="false">(K35)/(K35+L35)</f>
        <v>0.443899270677244</v>
      </c>
      <c r="AH35" s="30" t="n">
        <f aca="false">X35/(AC35+X35)</f>
        <v>0.638009123964657</v>
      </c>
      <c r="AI35" s="30" t="n">
        <f aca="false">AD35/(AD35+X35)</f>
        <v>0.58821559453847</v>
      </c>
      <c r="AJ35" s="30" t="n">
        <f aca="false">P35/(P35+X35)</f>
        <v>0.302226866678227</v>
      </c>
      <c r="AK35" s="30" t="n">
        <f aca="false">AC35/(AC35+AD35)</f>
        <v>0.284280441665633</v>
      </c>
      <c r="AL35" s="33"/>
      <c r="AM35" s="33" t="n">
        <f aca="false">(K35)/(X35+K35)</f>
        <v>0.0693993397773783</v>
      </c>
      <c r="AN35" s="34" t="n">
        <f aca="false">K35/(M35+K35)</f>
        <v>0.527285843338504</v>
      </c>
      <c r="AO35" s="30" t="n">
        <f aca="false">(K35+L35)/(Y35+X35)</f>
        <v>0.166432497754899</v>
      </c>
      <c r="AP35" s="30" t="n">
        <f aca="false">P35/(M35+P35)</f>
        <v>0.866283314193847</v>
      </c>
      <c r="AQ35" s="35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75" hidden="false" customHeight="false" outlineLevel="0" collapsed="false">
      <c r="A36" s="25" t="n">
        <v>199</v>
      </c>
      <c r="B36" s="37" t="n">
        <v>39913</v>
      </c>
      <c r="C36" s="27" t="n">
        <v>1.86301369863014</v>
      </c>
      <c r="D36" s="28" t="s">
        <v>72</v>
      </c>
      <c r="E36" s="29" t="s">
        <v>51</v>
      </c>
      <c r="F36" s="30" t="n">
        <v>0.091</v>
      </c>
      <c r="G36" s="30" t="n">
        <v>33</v>
      </c>
      <c r="H36" s="30" t="n">
        <v>0.275757575757576</v>
      </c>
      <c r="I36" s="30" t="n">
        <v>114.396691415179</v>
      </c>
      <c r="J36" s="30" t="n">
        <v>138.754801348018</v>
      </c>
      <c r="K36" s="31" t="n">
        <v>0.48</v>
      </c>
      <c r="L36" s="31" t="n">
        <v>0.7451</v>
      </c>
      <c r="M36" s="31" t="n">
        <v>0</v>
      </c>
      <c r="N36" s="31" t="n">
        <v>0</v>
      </c>
      <c r="O36" s="31" t="n">
        <v>0</v>
      </c>
      <c r="P36" s="31" t="n">
        <v>2.04365164584065</v>
      </c>
      <c r="Q36" s="31" t="n">
        <v>1.31063182948287</v>
      </c>
      <c r="R36" s="31" t="n">
        <v>1.27706863788539</v>
      </c>
      <c r="S36" s="31" t="n">
        <v>1.91705995080888</v>
      </c>
      <c r="T36" s="31" t="n">
        <v>1.35343537133377</v>
      </c>
      <c r="U36" s="31" t="n">
        <v>0</v>
      </c>
      <c r="V36" s="31" t="n">
        <v>0</v>
      </c>
      <c r="W36" s="31" t="n">
        <v>0.50018103312728</v>
      </c>
      <c r="X36" s="31" t="n">
        <v>3.91942732040575</v>
      </c>
      <c r="Y36" s="31" t="n">
        <v>0.608609527129505</v>
      </c>
      <c r="Z36" s="31" t="n">
        <v>0.39600486132031</v>
      </c>
      <c r="AA36" s="31" t="n">
        <v>3.21667601440568</v>
      </c>
      <c r="AB36" s="31" t="n">
        <f aca="false">SUM(K36:AA36)</f>
        <v>17.7678461917401</v>
      </c>
      <c r="AC36" s="31" t="n">
        <f aca="false">SUM(K36:O36)</f>
        <v>1.2251</v>
      </c>
      <c r="AD36" s="31" t="n">
        <f aca="false">SUM(P36:W36)</f>
        <v>8.40202846847883</v>
      </c>
      <c r="AE36" s="32" t="n">
        <f aca="false">(C36*K36)/1000</f>
        <v>0.000894246575342466</v>
      </c>
      <c r="AF36" s="31"/>
      <c r="AG36" s="30" t="n">
        <f aca="false">(K36)/(K36+L36)</f>
        <v>0.391804750632601</v>
      </c>
      <c r="AH36" s="30" t="n">
        <f aca="false">X36/(AC36+X36)</f>
        <v>0.76186344756288</v>
      </c>
      <c r="AI36" s="30" t="n">
        <f aca="false">AD36/(AD36+X36)</f>
        <v>0.681902253470606</v>
      </c>
      <c r="AJ36" s="30" t="n">
        <f aca="false">P36/(P36+X36)</f>
        <v>0.342717521838735</v>
      </c>
      <c r="AK36" s="30" t="n">
        <f aca="false">AC36/(AC36+AD36)</f>
        <v>0.12725497577094</v>
      </c>
      <c r="AL36" s="33" t="n">
        <f aca="false">(K36+L36)/(K36+L36+Y36)</f>
        <v>0.66809927192655</v>
      </c>
      <c r="AM36" s="33" t="n">
        <f aca="false">(K36)/(X36+K36)</f>
        <v>0.109105109606796</v>
      </c>
      <c r="AN36" s="34"/>
      <c r="AO36" s="30" t="n">
        <f aca="false">(K36+L36)/(Y36+X36)</f>
        <v>0.270558752335874</v>
      </c>
      <c r="AP36" s="30" t="n">
        <f aca="false">P36/(M36+P36)</f>
        <v>1</v>
      </c>
      <c r="AQ36" s="35" t="n">
        <f aca="false">Y36/(Y36+X36)</f>
        <v>0.134409137474398</v>
      </c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75" hidden="false" customHeight="false" outlineLevel="0" collapsed="false">
      <c r="A37" s="25" t="n">
        <v>219</v>
      </c>
      <c r="B37" s="37" t="n">
        <v>40108</v>
      </c>
      <c r="C37" s="27" t="n">
        <v>6.24657534246575</v>
      </c>
      <c r="D37" s="28" t="s">
        <v>72</v>
      </c>
      <c r="E37" s="29" t="s">
        <v>46</v>
      </c>
      <c r="F37" s="30" t="n">
        <v>0.09631</v>
      </c>
      <c r="G37" s="30" t="n">
        <v>25.09</v>
      </c>
      <c r="H37" s="30" t="n">
        <v>0.383858110801116</v>
      </c>
      <c r="I37" s="30" t="n">
        <v>126.195095</v>
      </c>
      <c r="J37" s="30" t="n">
        <v>110.703676666667</v>
      </c>
      <c r="K37" s="31" t="n">
        <v>1.5</v>
      </c>
      <c r="L37" s="31" t="n">
        <v>1.2</v>
      </c>
      <c r="M37" s="31" t="n">
        <v>1.81149054574858</v>
      </c>
      <c r="N37" s="31" t="n">
        <v>0</v>
      </c>
      <c r="O37" s="31" t="n">
        <v>0</v>
      </c>
      <c r="P37" s="31" t="n">
        <v>32.6581314718705</v>
      </c>
      <c r="Q37" s="31" t="n">
        <v>0</v>
      </c>
      <c r="R37" s="31" t="n">
        <v>10.451851467045</v>
      </c>
      <c r="S37" s="31" t="n">
        <v>24.3970640230033</v>
      </c>
      <c r="T37" s="31" t="n">
        <v>11.2158472603896</v>
      </c>
      <c r="U37" s="31" t="n">
        <v>0</v>
      </c>
      <c r="V37" s="31" t="n">
        <v>0</v>
      </c>
      <c r="W37" s="31" t="n">
        <v>0</v>
      </c>
      <c r="X37" s="31" t="n">
        <v>33.9322330097382</v>
      </c>
      <c r="Y37" s="31" t="n">
        <v>0.215</v>
      </c>
      <c r="Z37" s="31" t="n">
        <v>3.17863925909606</v>
      </c>
      <c r="AA37" s="31" t="n">
        <v>0</v>
      </c>
      <c r="AB37" s="31" t="n">
        <f aca="false">SUM(K37:AA37)</f>
        <v>120.560257036891</v>
      </c>
      <c r="AC37" s="31" t="n">
        <f aca="false">SUM(K37:O37)</f>
        <v>4.51149054574858</v>
      </c>
      <c r="AD37" s="31" t="n">
        <f aca="false">SUM(P37:W37)</f>
        <v>78.7228942223085</v>
      </c>
      <c r="AE37" s="32" t="n">
        <f aca="false">(C37*K37)/1000</f>
        <v>0.00936986301369863</v>
      </c>
      <c r="AF37" s="31"/>
      <c r="AG37" s="33" t="n">
        <f aca="false">(K37)/(K37+L37)</f>
        <v>0.555555555555555</v>
      </c>
      <c r="AH37" s="30" t="n">
        <f aca="false">X37/(AC37+X37)</f>
        <v>0.88264688930985</v>
      </c>
      <c r="AI37" s="30" t="n">
        <f aca="false">AD37/(AD37+X37)</f>
        <v>0.698795484560195</v>
      </c>
      <c r="AJ37" s="30" t="n">
        <f aca="false">P37/(P37+X37)</f>
        <v>0.490433289051755</v>
      </c>
      <c r="AK37" s="30" t="n">
        <f aca="false">AC37/(AC37+AD37)</f>
        <v>0.0542022453619428</v>
      </c>
      <c r="AL37" s="33"/>
      <c r="AM37" s="33" t="n">
        <f aca="false">(K37)/(X37+K37)</f>
        <v>0.0423343343781844</v>
      </c>
      <c r="AN37" s="34" t="n">
        <f aca="false">K37/(M37+K37)</f>
        <v>0.452968226627057</v>
      </c>
      <c r="AO37" s="30" t="n">
        <f aca="false">(K37+L37)/(Y37+X37)</f>
        <v>0.0790693641042601</v>
      </c>
      <c r="AP37" s="30" t="n">
        <f aca="false">P37/(M37+P37)</f>
        <v>0.947446753410216</v>
      </c>
      <c r="AQ37" s="35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75" hidden="false" customHeight="false" outlineLevel="0" collapsed="false">
      <c r="A38" s="25" t="n">
        <v>245</v>
      </c>
      <c r="B38" s="37" t="n">
        <v>40351</v>
      </c>
      <c r="C38" s="27" t="n">
        <v>1.34246575342466</v>
      </c>
      <c r="D38" s="28" t="s">
        <v>72</v>
      </c>
      <c r="E38" s="29" t="s">
        <v>51</v>
      </c>
      <c r="F38" s="30" t="n">
        <v>0.0349</v>
      </c>
      <c r="G38" s="30" t="n">
        <v>68.06</v>
      </c>
      <c r="H38" s="30" t="n">
        <v>0.051278283867176</v>
      </c>
      <c r="I38" s="30" t="n">
        <v>89.0184004435714</v>
      </c>
      <c r="J38" s="30" t="n">
        <v>87.3020882738036</v>
      </c>
      <c r="K38" s="31" t="n">
        <v>0.0174651905815287</v>
      </c>
      <c r="L38" s="31" t="n">
        <v>0.03454</v>
      </c>
      <c r="M38" s="31" t="n">
        <v>0.021634289079954</v>
      </c>
      <c r="N38" s="31" t="n">
        <v>0</v>
      </c>
      <c r="O38" s="31" t="n">
        <v>0</v>
      </c>
      <c r="P38" s="31" t="n">
        <v>0.36779706614328</v>
      </c>
      <c r="Q38" s="31" t="n">
        <v>0</v>
      </c>
      <c r="R38" s="31" t="n">
        <v>0</v>
      </c>
      <c r="S38" s="31" t="n">
        <v>0.235483016750657</v>
      </c>
      <c r="T38" s="31" t="n">
        <v>2</v>
      </c>
      <c r="U38" s="31" t="n">
        <v>0</v>
      </c>
      <c r="V38" s="31" t="n">
        <v>0</v>
      </c>
      <c r="W38" s="31" t="n">
        <v>0</v>
      </c>
      <c r="X38" s="31" t="n">
        <v>0.274642468108201</v>
      </c>
      <c r="Y38" s="31" t="n">
        <v>0.325</v>
      </c>
      <c r="Z38" s="31" t="n">
        <v>0</v>
      </c>
      <c r="AA38" s="31" t="n">
        <v>0</v>
      </c>
      <c r="AB38" s="31" t="n">
        <v>2.95156203066362</v>
      </c>
      <c r="AC38" s="31" t="n">
        <v>0.0736394796614827</v>
      </c>
      <c r="AD38" s="31" t="n">
        <v>2.60328008289394</v>
      </c>
      <c r="AE38" s="32" t="n">
        <f aca="false">(C38*K38)/1000</f>
        <v>2.34464202327372E-005</v>
      </c>
      <c r="AF38" s="31"/>
      <c r="AG38" s="30" t="n">
        <v>0.335835526920115</v>
      </c>
      <c r="AH38" s="30" t="n">
        <v>0.788563604478921</v>
      </c>
      <c r="AI38" s="30" t="n">
        <v>0.904569194187465</v>
      </c>
      <c r="AJ38" s="30" t="n">
        <v>0.572500673657651</v>
      </c>
      <c r="AK38" s="30" t="n">
        <v>0.0275090371378905</v>
      </c>
      <c r="AL38" s="33"/>
      <c r="AM38" s="33" t="n">
        <v>0.0597902521962967</v>
      </c>
      <c r="AN38" s="34" t="n">
        <v>0.446686010472253</v>
      </c>
      <c r="AO38" s="30" t="n">
        <v>0.189355968651724</v>
      </c>
      <c r="AP38" s="30" t="n">
        <v>0.944446463311737</v>
      </c>
      <c r="AQ38" s="35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75" hidden="false" customHeight="false" outlineLevel="0" collapsed="false">
      <c r="A39" s="25" t="n">
        <v>290</v>
      </c>
      <c r="B39" s="37" t="n">
        <v>40586</v>
      </c>
      <c r="C39" s="27" t="n">
        <v>7.53424657534247</v>
      </c>
      <c r="D39" s="28" t="s">
        <v>72</v>
      </c>
      <c r="E39" s="29" t="s">
        <v>46</v>
      </c>
      <c r="F39" s="30" t="n">
        <v>1.28813062182245</v>
      </c>
      <c r="G39" s="30" t="n">
        <v>75.9</v>
      </c>
      <c r="H39" s="30" t="n">
        <v>1.69714179423247</v>
      </c>
      <c r="I39" s="30" t="n">
        <v>81.5228943821283</v>
      </c>
      <c r="J39" s="30" t="n">
        <v>78.1170042500565</v>
      </c>
      <c r="K39" s="31" t="n">
        <v>0.87</v>
      </c>
      <c r="L39" s="31" t="n">
        <v>1.3843880457329</v>
      </c>
      <c r="M39" s="31" t="n">
        <v>1.2</v>
      </c>
      <c r="N39" s="31" t="n">
        <v>2.6</v>
      </c>
      <c r="O39" s="31" t="n">
        <v>0</v>
      </c>
      <c r="P39" s="31" t="n">
        <v>41.0454018504343</v>
      </c>
      <c r="Q39" s="31" t="n">
        <v>0</v>
      </c>
      <c r="R39" s="31" t="n">
        <v>8.83050615256453</v>
      </c>
      <c r="S39" s="31" t="n">
        <v>9.45134750761549</v>
      </c>
      <c r="T39" s="31" t="n">
        <v>16.7104287201495</v>
      </c>
      <c r="U39" s="31" t="n">
        <v>0</v>
      </c>
      <c r="V39" s="31" t="n">
        <v>0</v>
      </c>
      <c r="W39" s="31" t="n">
        <v>0</v>
      </c>
      <c r="X39" s="31" t="n">
        <v>101.464573442016</v>
      </c>
      <c r="Y39" s="31" t="n">
        <v>0.18</v>
      </c>
      <c r="Z39" s="31" t="n">
        <v>26.3724017906589</v>
      </c>
      <c r="AA39" s="31" t="n">
        <v>0</v>
      </c>
      <c r="AB39" s="31" t="n">
        <f aca="false">SUM(K39:AA39)</f>
        <v>210.109047509172</v>
      </c>
      <c r="AC39" s="31" t="n">
        <f aca="false">SUM(K39:O39)</f>
        <v>6.0543880457329</v>
      </c>
      <c r="AD39" s="31" t="n">
        <f aca="false">SUM(P39:W39)</f>
        <v>76.0376842307637</v>
      </c>
      <c r="AE39" s="32" t="n">
        <f aca="false">(C39*K39)/1000</f>
        <v>0.00655479452054794</v>
      </c>
      <c r="AF39" s="31"/>
      <c r="AG39" s="30" t="n">
        <f aca="false">(K39)/(K39+L39)</f>
        <v>0.38591404068467</v>
      </c>
      <c r="AH39" s="30" t="n">
        <f aca="false">X39/(AC39+X39)</f>
        <v>0.943690043486676</v>
      </c>
      <c r="AI39" s="30"/>
      <c r="AJ39" s="30" t="n">
        <f aca="false">P39/(P39+X39)</f>
        <v>0.28801774588904</v>
      </c>
      <c r="AK39" s="30" t="n">
        <f aca="false">AC39/(AC39+AD39)</f>
        <v>0.0737511903139799</v>
      </c>
      <c r="AL39" s="33"/>
      <c r="AM39" s="33" t="n">
        <f aca="false">(K39)/(X39+K39)</f>
        <v>0.00850152564023685</v>
      </c>
      <c r="AN39" s="34" t="n">
        <f aca="false">K39/(M39+K39)</f>
        <v>0.420289855072464</v>
      </c>
      <c r="AO39" s="30" t="n">
        <f aca="false">(K39+L39)/(Y39+X39)</f>
        <v>0.0221791284019597</v>
      </c>
      <c r="AP39" s="30" t="n">
        <f aca="false">P39/(M39+P39)</f>
        <v>0.971594541714895</v>
      </c>
      <c r="AQ39" s="35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75" hidden="false" customHeight="false" outlineLevel="0" collapsed="false">
      <c r="A40" s="25" t="n">
        <v>312</v>
      </c>
      <c r="B40" s="37" t="n">
        <v>40748</v>
      </c>
      <c r="C40" s="27" t="n">
        <v>6.02739726027397</v>
      </c>
      <c r="D40" s="28" t="s">
        <v>72</v>
      </c>
      <c r="E40" s="29" t="s">
        <v>51</v>
      </c>
      <c r="F40" s="30" t="n">
        <v>0.081561</v>
      </c>
      <c r="G40" s="30" t="n">
        <v>23.84</v>
      </c>
      <c r="H40" s="30" t="n">
        <v>0.342118288590604</v>
      </c>
      <c r="I40" s="30" t="n">
        <v>94.119255</v>
      </c>
      <c r="J40" s="30" t="n">
        <v>81.7217533333333</v>
      </c>
      <c r="K40" s="31" t="n">
        <v>0.35</v>
      </c>
      <c r="L40" s="31" t="n">
        <v>0.75</v>
      </c>
      <c r="M40" s="31" t="n">
        <v>0.429943584256775</v>
      </c>
      <c r="N40" s="31" t="n">
        <v>0</v>
      </c>
      <c r="O40" s="31" t="n">
        <v>0</v>
      </c>
      <c r="P40" s="31" t="n">
        <v>6.79126045149589</v>
      </c>
      <c r="Q40" s="31" t="n">
        <v>1.67366190403993</v>
      </c>
      <c r="R40" s="31" t="n">
        <v>2.44574491454169</v>
      </c>
      <c r="S40" s="31" t="n">
        <v>4.63153415052269</v>
      </c>
      <c r="T40" s="31" t="n">
        <v>2.15379913586112</v>
      </c>
      <c r="U40" s="31" t="n">
        <v>1.01620740840535</v>
      </c>
      <c r="V40" s="31" t="n">
        <v>0</v>
      </c>
      <c r="W40" s="31" t="n">
        <v>0</v>
      </c>
      <c r="X40" s="31" t="n">
        <v>6.74248880109696</v>
      </c>
      <c r="Y40" s="31" t="n">
        <v>0.822940754123658</v>
      </c>
      <c r="Z40" s="31" t="n">
        <v>0.66870866351896</v>
      </c>
      <c r="AA40" s="31" t="n">
        <v>0</v>
      </c>
      <c r="AB40" s="31" t="n">
        <f aca="false">SUM(K40:AA40)</f>
        <v>28.476289767863</v>
      </c>
      <c r="AC40" s="31" t="n">
        <v>6.1197743370271</v>
      </c>
      <c r="AD40" s="31" t="n">
        <v>74.8488318594667</v>
      </c>
      <c r="AE40" s="32" t="n">
        <f aca="false">(C40*K40)/1000</f>
        <v>0.00210958904109589</v>
      </c>
      <c r="AF40" s="31"/>
      <c r="AG40" s="30" t="n">
        <v>0.318181818181818</v>
      </c>
      <c r="AH40" s="30" t="n">
        <v>0.81505517204764</v>
      </c>
      <c r="AI40" s="30" t="n">
        <v>0.735118085943472</v>
      </c>
      <c r="AJ40" s="30" t="n">
        <v>0.501801852889715</v>
      </c>
      <c r="AK40" s="30" t="n">
        <v>0.0755820635244195</v>
      </c>
      <c r="AL40" s="33" t="n">
        <v>0.572040504961529</v>
      </c>
      <c r="AM40" s="33" t="n">
        <v>0.0493479806335214</v>
      </c>
      <c r="AN40" s="34" t="n">
        <v>0.448750405881629</v>
      </c>
      <c r="AO40" s="30" t="n">
        <v>0.145398221207536</v>
      </c>
      <c r="AP40" s="30" t="n">
        <v>0.940460956077671</v>
      </c>
      <c r="AQ40" s="35" t="n">
        <v>0.108776474371608</v>
      </c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75" hidden="false" customHeight="false" outlineLevel="0" collapsed="false">
      <c r="A41" s="25" t="n">
        <v>320</v>
      </c>
      <c r="B41" s="37" t="n">
        <v>40831</v>
      </c>
      <c r="C41" s="27" t="n">
        <v>7.58904109589041</v>
      </c>
      <c r="D41" s="28" t="s">
        <v>72</v>
      </c>
      <c r="E41" s="29" t="s">
        <v>46</v>
      </c>
      <c r="F41" s="30" t="n">
        <v>0.10631</v>
      </c>
      <c r="G41" s="30" t="n">
        <v>52.151</v>
      </c>
      <c r="H41" s="30" t="n">
        <v>0.203850357615386</v>
      </c>
      <c r="I41" s="30" t="n">
        <v>92.1055475</v>
      </c>
      <c r="J41" s="30" t="n">
        <v>79.81561</v>
      </c>
      <c r="K41" s="31" t="n">
        <v>0.2057</v>
      </c>
      <c r="L41" s="31" t="n">
        <v>0.2035</v>
      </c>
      <c r="M41" s="31" t="n">
        <v>0.011889017199953</v>
      </c>
      <c r="N41" s="31" t="n">
        <v>0.0456753511188426</v>
      </c>
      <c r="O41" s="31" t="n">
        <v>0</v>
      </c>
      <c r="P41" s="31" t="n">
        <v>6.12173483533562</v>
      </c>
      <c r="Q41" s="31" t="n">
        <v>0</v>
      </c>
      <c r="R41" s="31" t="n">
        <v>3.94615655416832</v>
      </c>
      <c r="S41" s="31" t="n">
        <v>6.14414240947727</v>
      </c>
      <c r="T41" s="31" t="n">
        <v>4.0047204855835</v>
      </c>
      <c r="U41" s="31" t="n">
        <v>2.81836877158929</v>
      </c>
      <c r="V41" s="31" t="n">
        <v>0</v>
      </c>
      <c r="W41" s="31" t="n">
        <v>0</v>
      </c>
      <c r="X41" s="31" t="n">
        <v>11.6362918170846</v>
      </c>
      <c r="Y41" s="31" t="n">
        <v>0.93410692820659</v>
      </c>
      <c r="Z41" s="31" t="n">
        <v>0.7469910622552</v>
      </c>
      <c r="AA41" s="31" t="n">
        <v>0</v>
      </c>
      <c r="AB41" s="31" t="n">
        <f aca="false">SUM(K41:AA41)</f>
        <v>36.8192772320191</v>
      </c>
      <c r="AC41" s="31" t="n">
        <f aca="false">SUM(K41:O41)</f>
        <v>0.466764368318796</v>
      </c>
      <c r="AD41" s="31" t="n">
        <f aca="false">SUM(P41:W41)</f>
        <v>23.035123056154</v>
      </c>
      <c r="AE41" s="32" t="n">
        <f aca="false">(C41*K41)/1000</f>
        <v>0.00156106575342466</v>
      </c>
      <c r="AF41" s="31"/>
      <c r="AG41" s="30" t="n">
        <f aca="false">(K41)/(K41+L41)</f>
        <v>0.502688172043011</v>
      </c>
      <c r="AH41" s="30" t="n">
        <f aca="false">X41/(AC41+X41)</f>
        <v>0.961434173222981</v>
      </c>
      <c r="AI41" s="30" t="n">
        <f aca="false">AD41/(AD41+X41)</f>
        <v>0.664383704569665</v>
      </c>
      <c r="AJ41" s="30" t="n">
        <f aca="false">P41/(P41+X41)</f>
        <v>0.344730580438751</v>
      </c>
      <c r="AK41" s="30" t="n">
        <f aca="false">AC41/(AC41+AD41)</f>
        <v>0.0198607184133113</v>
      </c>
      <c r="AL41" s="33" t="n">
        <f aca="false">(K41+L41)/(K41+L41+Y41)</f>
        <v>0.304621372381598</v>
      </c>
      <c r="AM41" s="33"/>
      <c r="AN41" s="34" t="n">
        <f aca="false">K41/(M41+K41)</f>
        <v>0.945360214624125</v>
      </c>
      <c r="AO41" s="30" t="n">
        <f aca="false">(K41+L41)/(Y41+X41)</f>
        <v>0.0325526666489626</v>
      </c>
      <c r="AP41" s="30" t="n">
        <f aca="false">P41/(M41+P41)</f>
        <v>0.998061665096232</v>
      </c>
      <c r="AQ41" s="35" t="n">
        <f aca="false">Y41/(Y41+X41)</f>
        <v>0.0743100475278483</v>
      </c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75" hidden="false" customHeight="false" outlineLevel="0" collapsed="false">
      <c r="A42" s="25" t="s">
        <v>73</v>
      </c>
      <c r="B42" s="37" t="n">
        <v>40922</v>
      </c>
      <c r="C42" s="27" t="n">
        <v>9.27611175354943</v>
      </c>
      <c r="D42" s="28" t="s">
        <v>72</v>
      </c>
      <c r="E42" s="29" t="s">
        <v>46</v>
      </c>
      <c r="F42" s="30" t="n">
        <v>0.125153</v>
      </c>
      <c r="G42" s="30" t="n">
        <v>28.51</v>
      </c>
      <c r="H42" s="30" t="n">
        <v>0.43897930550684</v>
      </c>
      <c r="I42" s="30" t="n">
        <v>61.81977</v>
      </c>
      <c r="J42" s="30" t="n">
        <v>51.2432533333333</v>
      </c>
      <c r="K42" s="31" t="n">
        <v>0.7451</v>
      </c>
      <c r="L42" s="31" t="n">
        <v>1.4992631</v>
      </c>
      <c r="M42" s="31" t="n">
        <v>1.37681181165661</v>
      </c>
      <c r="N42" s="31" t="n">
        <v>0</v>
      </c>
      <c r="O42" s="31" t="n">
        <v>0</v>
      </c>
      <c r="P42" s="31" t="n">
        <v>8.08522778181199</v>
      </c>
      <c r="Q42" s="31" t="n">
        <v>0</v>
      </c>
      <c r="R42" s="31" t="n">
        <v>5.35641017917559</v>
      </c>
      <c r="S42" s="31" t="n">
        <v>4.38172444375247</v>
      </c>
      <c r="T42" s="31" t="n">
        <v>6.42506228366696</v>
      </c>
      <c r="U42" s="31" t="n">
        <v>0</v>
      </c>
      <c r="V42" s="31" t="n">
        <v>0</v>
      </c>
      <c r="W42" s="31" t="n">
        <v>0</v>
      </c>
      <c r="X42" s="31" t="n">
        <v>8.79236533922203</v>
      </c>
      <c r="Y42" s="31" t="n">
        <v>3.00499678455731</v>
      </c>
      <c r="Z42" s="31" t="n">
        <v>3.77496404367362</v>
      </c>
      <c r="AA42" s="31" t="n">
        <v>0</v>
      </c>
      <c r="AB42" s="31" t="n">
        <f aca="false">SUM(K42:AA42)</f>
        <v>43.4419257675166</v>
      </c>
      <c r="AC42" s="31" t="n">
        <f aca="false">SUM(K42:O42)</f>
        <v>3.62117491165661</v>
      </c>
      <c r="AD42" s="31" t="n">
        <f aca="false">SUM(P42:W42)</f>
        <v>24.248424688407</v>
      </c>
      <c r="AE42" s="32" t="n">
        <f aca="false">(C42*K42)/1000</f>
        <v>0.00691163086756968</v>
      </c>
      <c r="AF42" s="31"/>
      <c r="AG42" s="30" t="n">
        <f aca="false">(K42)/(K42+L42)</f>
        <v>0.331987279598386</v>
      </c>
      <c r="AH42" s="30" t="n">
        <f aca="false">X42/(AC42+X42)</f>
        <v>0.708288301445649</v>
      </c>
      <c r="AI42" s="30" t="n">
        <f aca="false">AD42/(AD42+X42)</f>
        <v>0.733893610538072</v>
      </c>
      <c r="AJ42" s="30" t="n">
        <f aca="false">P42/(P42+X42)</f>
        <v>0.479050995235548</v>
      </c>
      <c r="AK42" s="30" t="n">
        <f aca="false">AC42/(AC42+AD42)</f>
        <v>0.129932792850327</v>
      </c>
      <c r="AL42" s="33" t="n">
        <f aca="false">(K42+L42)/(K42+L42+Y42)</f>
        <v>0.427549863099026</v>
      </c>
      <c r="AM42" s="33"/>
      <c r="AN42" s="34" t="n">
        <f aca="false">K42/(M42+K42)</f>
        <v>0.351145601766686</v>
      </c>
      <c r="AO42" s="30" t="n">
        <f aca="false">(K42+L42)/(Y42+X42)</f>
        <v>0.190242791265698</v>
      </c>
      <c r="AP42" s="30" t="n">
        <f aca="false">P42/(M42+P42)</f>
        <v>0.854491011366409</v>
      </c>
      <c r="AQ42" s="35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75" hidden="false" customHeight="false" outlineLevel="0" collapsed="false">
      <c r="A43" s="38" t="s">
        <v>74</v>
      </c>
      <c r="B43" s="38" t="n">
        <v>40960</v>
      </c>
      <c r="C43" s="39" t="n">
        <v>2.93150684931507</v>
      </c>
      <c r="D43" s="28" t="s">
        <v>72</v>
      </c>
      <c r="E43" s="39" t="s">
        <v>46</v>
      </c>
      <c r="F43" s="39"/>
      <c r="G43" s="39"/>
      <c r="H43" s="40"/>
      <c r="I43" s="40"/>
      <c r="J43" s="40"/>
      <c r="K43" s="40" t="n">
        <v>0.256290070804651</v>
      </c>
      <c r="L43" s="40" t="n">
        <v>0.0633031111439534</v>
      </c>
      <c r="M43" s="40" t="n">
        <v>0.740366401075513</v>
      </c>
      <c r="N43" s="40" t="n">
        <v>0.393870969615061</v>
      </c>
      <c r="O43" s="40" t="n">
        <v>0</v>
      </c>
      <c r="P43" s="40" t="n">
        <v>0.943447370780038</v>
      </c>
      <c r="Q43" s="40" t="n">
        <v>0</v>
      </c>
      <c r="R43" s="40" t="n">
        <v>1.2632416715168</v>
      </c>
      <c r="S43" s="40" t="n">
        <v>0.653948462414177</v>
      </c>
      <c r="T43" s="40" t="n">
        <v>0.865659904035479</v>
      </c>
      <c r="U43" s="40" t="n">
        <v>0.0315706510489254</v>
      </c>
      <c r="V43" s="40" t="n">
        <v>0</v>
      </c>
      <c r="W43" s="40" t="n">
        <v>0.054728</v>
      </c>
      <c r="X43" s="40" t="n">
        <v>2.34940942140831</v>
      </c>
      <c r="Y43" s="40" t="n">
        <v>0.165590884802447</v>
      </c>
      <c r="Z43" s="40" t="n">
        <v>3.37058504651925</v>
      </c>
      <c r="AA43" s="40" t="n">
        <v>0</v>
      </c>
      <c r="AB43" s="40" t="n">
        <f aca="false">SUM(K43:AA43)</f>
        <v>11.1520119651646</v>
      </c>
      <c r="AC43" s="31" t="n">
        <f aca="false">SUM(K43:O43)</f>
        <v>1.45383055263918</v>
      </c>
      <c r="AD43" s="31" t="n">
        <f aca="false">SUM(P43:W43)</f>
        <v>3.81259605979542</v>
      </c>
      <c r="AE43" s="32" t="n">
        <f aca="false">(C43*K43)/1000</f>
        <v>0.000751316097975279</v>
      </c>
      <c r="AF43" s="39"/>
      <c r="AG43" s="30" t="n">
        <f aca="false">(K43)/(K43+L43)</f>
        <v>0.801925964884528</v>
      </c>
      <c r="AH43" s="30" t="n">
        <f aca="false">X43/(AC43+X43)</f>
        <v>0.617738937705794</v>
      </c>
      <c r="AI43" s="30" t="n">
        <f aca="false">AD43/(AD43+X43)</f>
        <v>0.618726496012568</v>
      </c>
      <c r="AJ43" s="30" t="n">
        <f aca="false">P43/(P43+X43)</f>
        <v>0.286513331833374</v>
      </c>
      <c r="AK43" s="30" t="n">
        <f aca="false">AC43/(AC43+AD43)</f>
        <v>0.276056358443604</v>
      </c>
      <c r="AL43" s="33" t="n">
        <f aca="false">(K43+L43)/(K43+L43+Y43)</f>
        <v>0.658705023206355</v>
      </c>
      <c r="AM43" s="33" t="n">
        <f aca="false">(K43)/(X43+K43)</f>
        <v>0.0983574934755773</v>
      </c>
      <c r="AN43" s="34" t="n">
        <f aca="false">K43/(M43+K43)</f>
        <v>0.257149858587852</v>
      </c>
      <c r="AO43" s="30" t="n">
        <f aca="false">(K43+L43)/(Y43+X43)</f>
        <v>0.127074808364585</v>
      </c>
      <c r="AP43" s="30" t="n">
        <f aca="false">P43/(M43+P43)</f>
        <v>0.56030386884196</v>
      </c>
      <c r="AQ43" s="35" t="n">
        <f aca="false">Y43/(Y43+X43)</f>
        <v>0.065841298068045</v>
      </c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75" hidden="false" customHeight="false" outlineLevel="0" collapsed="false">
      <c r="A44" s="25" t="s">
        <v>75</v>
      </c>
      <c r="B44" s="37" t="n">
        <v>41048</v>
      </c>
      <c r="C44" s="27" t="n">
        <v>3.54513682453352</v>
      </c>
      <c r="D44" s="28" t="s">
        <v>72</v>
      </c>
      <c r="E44" s="29" t="s">
        <v>51</v>
      </c>
      <c r="F44" s="30" t="n">
        <v>0.0851</v>
      </c>
      <c r="G44" s="30" t="n">
        <v>33</v>
      </c>
      <c r="H44" s="30" t="n">
        <v>0.257878787878788</v>
      </c>
      <c r="I44" s="30" t="n">
        <v>82.2844016666667</v>
      </c>
      <c r="J44" s="30" t="n">
        <v>119.194336666667</v>
      </c>
      <c r="K44" s="31" t="n">
        <v>0.157966917009894</v>
      </c>
      <c r="L44" s="31" t="n">
        <v>0.254528560953166</v>
      </c>
      <c r="M44" s="31" t="n">
        <v>0.5</v>
      </c>
      <c r="N44" s="31" t="n">
        <v>0.347498736409189</v>
      </c>
      <c r="O44" s="31" t="n">
        <v>0</v>
      </c>
      <c r="P44" s="31" t="n">
        <v>8.22385833129309</v>
      </c>
      <c r="Q44" s="31" t="n">
        <v>0</v>
      </c>
      <c r="R44" s="31" t="n">
        <v>6.13200558747252</v>
      </c>
      <c r="S44" s="31" t="n">
        <v>5.06051459775502</v>
      </c>
      <c r="T44" s="31" t="n">
        <v>4.48417070067404</v>
      </c>
      <c r="U44" s="31" t="n">
        <v>2.72779730230122</v>
      </c>
      <c r="V44" s="31" t="n">
        <v>0</v>
      </c>
      <c r="W44" s="31" t="n">
        <v>0</v>
      </c>
      <c r="X44" s="31" t="n">
        <v>12.6778657426934</v>
      </c>
      <c r="Y44" s="31" t="n">
        <v>0.154</v>
      </c>
      <c r="Z44" s="31" t="n">
        <v>2.27009176177548</v>
      </c>
      <c r="AA44" s="31" t="n">
        <v>0</v>
      </c>
      <c r="AB44" s="31" t="n">
        <f aca="false">SUM(K44:AA44)</f>
        <v>42.990298238337</v>
      </c>
      <c r="AC44" s="31" t="n">
        <f aca="false">SUM(K44:O44)</f>
        <v>1.25999421437225</v>
      </c>
      <c r="AD44" s="31" t="n">
        <f aca="false">SUM(P44:W44)</f>
        <v>26.6283465194959</v>
      </c>
      <c r="AE44" s="32" t="n">
        <f aca="false">(C44*K44)/1000</f>
        <v>0.000560014334549805</v>
      </c>
      <c r="AF44" s="31"/>
      <c r="AG44" s="30" t="n">
        <f aca="false">(K44)/(K44+L44)</f>
        <v>0.382954299983963</v>
      </c>
      <c r="AH44" s="30" t="n">
        <f aca="false">X44/(AC44+X44)</f>
        <v>0.90959916240703</v>
      </c>
      <c r="AI44" s="30" t="n">
        <f aca="false">AD44/(AD44+X44)</f>
        <v>0.677458981340492</v>
      </c>
      <c r="AJ44" s="30" t="n">
        <f aca="false">P44/(P44+X44)</f>
        <v>0.39345358795202</v>
      </c>
      <c r="AK44" s="30" t="n">
        <f aca="false">AC44/(AC44+AD44)</f>
        <v>0.0451799634261528</v>
      </c>
      <c r="AL44" s="33"/>
      <c r="AM44" s="33" t="n">
        <f aca="false">(K44)/(X44+K44)</f>
        <v>0.0123067136505927</v>
      </c>
      <c r="AN44" s="34" t="n">
        <f aca="false">K44/(M44+K44)</f>
        <v>0.240083373382614</v>
      </c>
      <c r="AO44" s="30" t="n">
        <f aca="false">(K44+L44)/(Y44+X44)</f>
        <v>0.0321461809400507</v>
      </c>
      <c r="AP44" s="30" t="n">
        <f aca="false">P44/(M44+P44)</f>
        <v>0.942685910177328</v>
      </c>
      <c r="AQ44" s="35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75" hidden="false" customHeight="false" outlineLevel="0" collapsed="false">
      <c r="A45" s="25" t="s">
        <v>76</v>
      </c>
      <c r="B45" s="37" t="n">
        <v>41113</v>
      </c>
      <c r="C45" s="27" t="n">
        <v>2.57275143492026</v>
      </c>
      <c r="D45" s="28" t="s">
        <v>72</v>
      </c>
      <c r="E45" s="29" t="s">
        <v>51</v>
      </c>
      <c r="F45" s="30" t="n">
        <v>0.7755</v>
      </c>
      <c r="G45" s="30" t="n">
        <v>33</v>
      </c>
      <c r="H45" s="30" t="n">
        <v>2.35</v>
      </c>
      <c r="I45" s="30" t="n">
        <v>62.5749766666667</v>
      </c>
      <c r="J45" s="30" t="n">
        <v>92.8203216666667</v>
      </c>
      <c r="K45" s="31" t="n">
        <v>0.342678276399</v>
      </c>
      <c r="L45" s="31" t="n">
        <v>0.557951842308278</v>
      </c>
      <c r="M45" s="31" t="n">
        <v>0.75450833580424</v>
      </c>
      <c r="N45" s="31" t="n">
        <v>0.87370092496414</v>
      </c>
      <c r="O45" s="31" t="n">
        <v>0</v>
      </c>
      <c r="P45" s="31" t="n">
        <v>5.34543071858136</v>
      </c>
      <c r="Q45" s="31" t="n">
        <v>0</v>
      </c>
      <c r="R45" s="31" t="n">
        <v>3.63403571503608</v>
      </c>
      <c r="S45" s="31" t="n">
        <v>3.59792010676723</v>
      </c>
      <c r="T45" s="31" t="n">
        <v>2.61865915469851</v>
      </c>
      <c r="U45" s="31" t="n">
        <v>0</v>
      </c>
      <c r="V45" s="31" t="n">
        <v>0</v>
      </c>
      <c r="W45" s="31" t="n">
        <v>0</v>
      </c>
      <c r="X45" s="31" t="n">
        <v>7.93481144812109</v>
      </c>
      <c r="Y45" s="31" t="n">
        <v>0.231917911954264</v>
      </c>
      <c r="Z45" s="31" t="n">
        <v>0</v>
      </c>
      <c r="AA45" s="31" t="n">
        <v>0</v>
      </c>
      <c r="AB45" s="31" t="n">
        <f aca="false">SUM(K45:AA45)</f>
        <v>25.8916144346342</v>
      </c>
      <c r="AC45" s="31" t="n">
        <f aca="false">SUM(K45:O45)</f>
        <v>2.52883937947566</v>
      </c>
      <c r="AD45" s="31" t="n">
        <f aca="false">SUM(P45:W45)</f>
        <v>15.1960456950832</v>
      </c>
      <c r="AE45" s="32" t="n">
        <f aca="false">(C45*K45)/1000</f>
        <v>0.000881626027321529</v>
      </c>
      <c r="AF45" s="31"/>
      <c r="AG45" s="30" t="n">
        <f aca="false">(K45)/(K45+L45)</f>
        <v>0.380487249183787</v>
      </c>
      <c r="AH45" s="30" t="n">
        <f aca="false">X45/(AC45+X45)</f>
        <v>0.758321505453324</v>
      </c>
      <c r="AI45" s="30" t="n">
        <f aca="false">AD45/(AD45+X45)</f>
        <v>0.656959904295968</v>
      </c>
      <c r="AJ45" s="30" t="n">
        <f aca="false">P45/(P45+X45)</f>
        <v>0.402510033437791</v>
      </c>
      <c r="AK45" s="30" t="n">
        <f aca="false">AC45/(AC45+AD45)</f>
        <v>0.142671693996222</v>
      </c>
      <c r="AL45" s="33" t="n">
        <f aca="false">(K45+L45)/(K45+L45+Y45)</f>
        <v>0.7952246565483</v>
      </c>
      <c r="AM45" s="33" t="n">
        <f aca="false">(K45)/(X45+K45)</f>
        <v>0.0413988162841081</v>
      </c>
      <c r="AN45" s="34" t="n">
        <f aca="false">K45/(M45+K45)</f>
        <v>0.312324514888925</v>
      </c>
      <c r="AO45" s="30" t="n">
        <f aca="false">(K45+L45)/(Y45+X45)</f>
        <v>0.110280392431049</v>
      </c>
      <c r="AP45" s="30" t="n">
        <f aca="false">P45/(M45+P45)</f>
        <v>0.876308873076071</v>
      </c>
      <c r="AQ45" s="35" t="n">
        <f aca="false">Y45/(Y45+X45)</f>
        <v>0.0283978936645115</v>
      </c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A46" s="38" t="s">
        <v>77</v>
      </c>
      <c r="B46" s="38" t="n">
        <v>41149</v>
      </c>
      <c r="C46" s="39" t="n">
        <v>2.68493150684931</v>
      </c>
      <c r="D46" s="28" t="s">
        <v>72</v>
      </c>
      <c r="E46" s="39" t="s">
        <v>51</v>
      </c>
      <c r="F46" s="39"/>
      <c r="G46" s="39"/>
      <c r="H46" s="40"/>
      <c r="I46" s="40"/>
      <c r="J46" s="40"/>
      <c r="K46" s="40" t="n">
        <v>0.268100569298955</v>
      </c>
      <c r="L46" s="40" t="n">
        <v>0.0514072227645998</v>
      </c>
      <c r="M46" s="40" t="n">
        <v>0.965141669560864</v>
      </c>
      <c r="N46" s="40" t="n">
        <v>0.0935527953254698</v>
      </c>
      <c r="O46" s="40" t="n">
        <v>0</v>
      </c>
      <c r="P46" s="40" t="n">
        <v>0.621894386703367</v>
      </c>
      <c r="Q46" s="40" t="n">
        <v>0</v>
      </c>
      <c r="R46" s="40" t="n">
        <v>0.57898886783624</v>
      </c>
      <c r="S46" s="40" t="n">
        <v>0.411379893552505</v>
      </c>
      <c r="T46" s="40" t="n">
        <v>0.323698072639041</v>
      </c>
      <c r="U46" s="40" t="n">
        <v>0.0063461655893219</v>
      </c>
      <c r="V46" s="40" t="n">
        <v>0</v>
      </c>
      <c r="W46" s="40" t="n">
        <v>0.136460509751339</v>
      </c>
      <c r="X46" s="40" t="n">
        <v>0.60928145440586</v>
      </c>
      <c r="Y46" s="40" t="n">
        <v>0.0115976489511471</v>
      </c>
      <c r="Z46" s="40" t="n">
        <v>0.453727972018773</v>
      </c>
      <c r="AA46" s="40" t="n">
        <v>0</v>
      </c>
      <c r="AB46" s="40" t="n">
        <f aca="false">SUM(K46:AA46)</f>
        <v>4.53157722839748</v>
      </c>
      <c r="AC46" s="31" t="n">
        <f aca="false">SUM(K46:O46)</f>
        <v>1.37820225694989</v>
      </c>
      <c r="AD46" s="31" t="n">
        <f aca="false">SUM(P46:W46)</f>
        <v>2.07876789607181</v>
      </c>
      <c r="AE46" s="32" t="n">
        <f aca="false">(C46*K46)/1000</f>
        <v>0.000719831665515002</v>
      </c>
      <c r="AF46" s="39"/>
      <c r="AG46" s="30" t="n">
        <f aca="false">(K46)/(K46+L46)</f>
        <v>0.839104948168606</v>
      </c>
      <c r="AH46" s="30" t="n">
        <f aca="false">X46/(AC46+X46)</f>
        <v>0.306559219038954</v>
      </c>
      <c r="AI46" s="30" t="n">
        <f aca="false">AD46/(AD46+X46)</f>
        <v>0.77333695369187</v>
      </c>
      <c r="AJ46" s="30" t="n">
        <f aca="false">P46/(P46+X46)</f>
        <v>0.505122311483201</v>
      </c>
      <c r="AK46" s="30" t="n">
        <f aca="false">AC46/(AC46+AD46)</f>
        <v>0.398673461425525</v>
      </c>
      <c r="AL46" s="33" t="n">
        <f aca="false">(K46+L46)/(K46+L46+Y46)</f>
        <v>0.964972943616979</v>
      </c>
      <c r="AM46" s="33" t="n">
        <f aca="false">(K46)/(X46+K46)</f>
        <v>0.305568796778944</v>
      </c>
      <c r="AN46" s="34" t="n">
        <f aca="false">K46/(M46+K46)</f>
        <v>0.217394896842671</v>
      </c>
      <c r="AO46" s="30" t="n">
        <f aca="false">(K46+L46)/(Y46+X46)</f>
        <v>0.514605484926164</v>
      </c>
      <c r="AP46" s="30" t="n">
        <f aca="false">P46/(M46+P46)</f>
        <v>0.391859015583592</v>
      </c>
      <c r="AQ46" s="35" t="n">
        <f aca="false">Y46/(Y46+X46)</f>
        <v>0.0186793997228127</v>
      </c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75" hidden="false" customHeight="false" outlineLevel="0" collapsed="false">
      <c r="A47" s="38" t="s">
        <v>78</v>
      </c>
      <c r="B47" s="38" t="n">
        <v>41345</v>
      </c>
      <c r="C47" s="39" t="n">
        <v>1.78082191780822</v>
      </c>
      <c r="D47" s="28" t="s">
        <v>72</v>
      </c>
      <c r="E47" s="39" t="s">
        <v>46</v>
      </c>
      <c r="F47" s="39"/>
      <c r="G47" s="39"/>
      <c r="H47" s="40"/>
      <c r="I47" s="40"/>
      <c r="J47" s="40"/>
      <c r="K47" s="40" t="n">
        <v>0.274838168122783</v>
      </c>
      <c r="L47" s="40" t="n">
        <v>0.273291998291454</v>
      </c>
      <c r="M47" s="40" t="n">
        <v>1.60839363560358</v>
      </c>
      <c r="N47" s="40" t="n">
        <v>0.633653490584607</v>
      </c>
      <c r="O47" s="40" t="n">
        <v>0</v>
      </c>
      <c r="P47" s="40" t="n">
        <v>1.5769629328017</v>
      </c>
      <c r="Q47" s="40" t="n">
        <v>0</v>
      </c>
      <c r="R47" s="40" t="n">
        <v>2.10766799903068</v>
      </c>
      <c r="S47" s="40" t="n">
        <v>1.26666825525471</v>
      </c>
      <c r="T47" s="40" t="n">
        <v>1.03016760919948</v>
      </c>
      <c r="U47" s="40" t="n">
        <v>0.00526443281841476</v>
      </c>
      <c r="V47" s="40" t="n">
        <v>0</v>
      </c>
      <c r="W47" s="40" t="n">
        <v>0.0335104413165822</v>
      </c>
      <c r="X47" s="40" t="n">
        <v>1.56392565422269</v>
      </c>
      <c r="Y47" s="40" t="n">
        <v>0.298877117232839</v>
      </c>
      <c r="Z47" s="40" t="n">
        <v>5.19655102384738</v>
      </c>
      <c r="AA47" s="40" t="n">
        <v>0</v>
      </c>
      <c r="AB47" s="40" t="n">
        <f aca="false">SUM(K47:AA47)</f>
        <v>15.8697727583269</v>
      </c>
      <c r="AC47" s="31" t="n">
        <f aca="false">SUM(K47:O47)</f>
        <v>2.79017729260242</v>
      </c>
      <c r="AD47" s="31" t="n">
        <f aca="false">SUM(P47:W47)</f>
        <v>6.02024167042157</v>
      </c>
      <c r="AE47" s="32" t="n">
        <f aca="false">(C47*K47)/1000</f>
        <v>0.000489437833643312</v>
      </c>
      <c r="AF47" s="39"/>
      <c r="AG47" s="30" t="n">
        <f aca="false">(K47)/(K47+L47)</f>
        <v>0.50141040388403</v>
      </c>
      <c r="AH47" s="30" t="n">
        <f aca="false">X47/(AC47+X47)</f>
        <v>0.359184354004092</v>
      </c>
      <c r="AI47" s="30" t="n">
        <f aca="false">AD47/(AD47+X47)</f>
        <v>0.793790723849035</v>
      </c>
      <c r="AJ47" s="30" t="n">
        <f aca="false">P47/(P47+X47)</f>
        <v>0.502075412453799</v>
      </c>
      <c r="AK47" s="30" t="n">
        <f aca="false">AC47/(AC47+AD47)</f>
        <v>0.316690648232777</v>
      </c>
      <c r="AL47" s="33" t="n">
        <f aca="false">(K47+L47)/(K47+L47+Y47)</f>
        <v>0.647137488657804</v>
      </c>
      <c r="AM47" s="33" t="n">
        <f aca="false">(K47)/(X47+K47)</f>
        <v>0.149468988231565</v>
      </c>
      <c r="AN47" s="34" t="n">
        <f aca="false">K47/(M47+K47)</f>
        <v>0.145939638221359</v>
      </c>
      <c r="AO47" s="30" t="n">
        <f aca="false">(K47+L47)/(Y47+X47)</f>
        <v>0.29425024206183</v>
      </c>
      <c r="AP47" s="30" t="n">
        <f aca="false">P47/(M47+P47)</f>
        <v>0.495066376067028</v>
      </c>
      <c r="AQ47" s="35" t="n">
        <f aca="false">Y47/(Y47+X47)</f>
        <v>0.160444853214013</v>
      </c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75" hidden="false" customHeight="false" outlineLevel="0" collapsed="false">
      <c r="A48" s="25" t="s">
        <v>79</v>
      </c>
      <c r="B48" s="37" t="n">
        <v>41434</v>
      </c>
      <c r="C48" s="27" t="n">
        <v>1.75746122477666</v>
      </c>
      <c r="D48" s="28" t="s">
        <v>72</v>
      </c>
      <c r="E48" s="29" t="s">
        <v>51</v>
      </c>
      <c r="F48" s="30" t="n">
        <v>0.044</v>
      </c>
      <c r="G48" s="30" t="n">
        <v>32.71</v>
      </c>
      <c r="H48" s="30" t="n">
        <v>0.13451543870376</v>
      </c>
      <c r="I48" s="30" t="n">
        <v>76.0037286926786</v>
      </c>
      <c r="J48" s="30" t="n">
        <v>77.5485637202322</v>
      </c>
      <c r="K48" s="31" t="n">
        <v>0.0331384376767369</v>
      </c>
      <c r="L48" s="40" t="n">
        <v>0.0557117436290248</v>
      </c>
      <c r="M48" s="40" t="n">
        <v>1.26649591604774</v>
      </c>
      <c r="N48" s="40" t="n">
        <v>0.148765056437919</v>
      </c>
      <c r="O48" s="31" t="n">
        <v>0</v>
      </c>
      <c r="P48" s="40" t="n">
        <v>3.27570539315303</v>
      </c>
      <c r="Q48" s="31" t="n">
        <v>0</v>
      </c>
      <c r="R48" s="40" t="n">
        <v>3.51012369998337</v>
      </c>
      <c r="S48" s="31" t="n">
        <v>0.962328265301636</v>
      </c>
      <c r="T48" s="40" t="n">
        <v>1.52589869403342</v>
      </c>
      <c r="U48" s="31" t="n">
        <v>0.3484</v>
      </c>
      <c r="V48" s="31" t="n">
        <v>0</v>
      </c>
      <c r="W48" s="31" t="n">
        <v>0</v>
      </c>
      <c r="X48" s="40" t="n">
        <v>1.52323649997505</v>
      </c>
      <c r="Y48" s="31" t="n">
        <v>0.0401709000738207</v>
      </c>
      <c r="Z48" s="31" t="n">
        <v>0.4</v>
      </c>
      <c r="AA48" s="31" t="n">
        <v>0</v>
      </c>
      <c r="AB48" s="31" t="n">
        <f aca="false">SUM(K48:AA48)</f>
        <v>13.0899746063117</v>
      </c>
      <c r="AC48" s="31" t="n">
        <f aca="false">SUM(K48:O48)</f>
        <v>1.50411115379142</v>
      </c>
      <c r="AD48" s="31" t="n">
        <f aca="false">SUM(P48:W48)</f>
        <v>9.62245605247145</v>
      </c>
      <c r="AE48" s="32" t="n">
        <f aca="false">(C48*K48)/1000</f>
        <v>5.82395192665431E-005</v>
      </c>
      <c r="AF48" s="31"/>
      <c r="AG48" s="30" t="n">
        <f aca="false">(K48)/(K48+L48)</f>
        <v>0.372969837424383</v>
      </c>
      <c r="AH48" s="30" t="n">
        <f aca="false">X48/(AC48+X48)</f>
        <v>0.503158762780324</v>
      </c>
      <c r="AI48" s="30" t="n">
        <f aca="false">AD48/(AD48+X48)</f>
        <v>0.863334064455178</v>
      </c>
      <c r="AJ48" s="30" t="n">
        <f aca="false">P48/(P48+X48)</f>
        <v>0.682589092783916</v>
      </c>
      <c r="AK48" s="30" t="n">
        <f aca="false">AC48/(AC48+AD48)</f>
        <v>0.13518195917109</v>
      </c>
      <c r="AL48" s="33" t="n">
        <f aca="false">(K48+L48)/(K48+L48+Y48)</f>
        <v>0.688648555381139</v>
      </c>
      <c r="AM48" s="33" t="n">
        <f aca="false">(K48)/(X48+K48)</f>
        <v>0.0212920658609006</v>
      </c>
      <c r="AN48" s="34" t="n">
        <f aca="false">K48/(M48+K48)</f>
        <v>0.0254982777130885</v>
      </c>
      <c r="AO48" s="30" t="n">
        <f aca="false">(K48+L48)/(Y48+X48)</f>
        <v>0.0568311121611579</v>
      </c>
      <c r="AP48" s="30" t="n">
        <f aca="false">P48/(M48+P48)</f>
        <v>0.72117133745651</v>
      </c>
      <c r="AQ48" s="35" t="n">
        <f aca="false">Y48/(Y48+X48)</f>
        <v>0.0256944543517991</v>
      </c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39" customFormat="true" ht="12.75" hidden="false" customHeight="false" outlineLevel="0" collapsed="false">
      <c r="A49" s="38" t="s">
        <v>80</v>
      </c>
      <c r="B49" s="38" t="n">
        <v>41557</v>
      </c>
      <c r="C49" s="39" t="n">
        <v>2.57534246575342</v>
      </c>
      <c r="D49" s="28" t="s">
        <v>72</v>
      </c>
      <c r="E49" s="39" t="s">
        <v>46</v>
      </c>
      <c r="H49" s="40"/>
      <c r="I49" s="40"/>
      <c r="J49" s="40"/>
      <c r="K49" s="40" t="n">
        <v>0.126445268943807</v>
      </c>
      <c r="L49" s="40" t="n">
        <v>0.0243516368324482</v>
      </c>
      <c r="M49" s="40" t="n">
        <v>0.596498089396407</v>
      </c>
      <c r="N49" s="40" t="n">
        <v>0</v>
      </c>
      <c r="O49" s="40" t="n">
        <v>0</v>
      </c>
      <c r="P49" s="40" t="n">
        <v>0.873454504979118</v>
      </c>
      <c r="Q49" s="40" t="n">
        <v>0</v>
      </c>
      <c r="R49" s="40" t="n">
        <v>0.674688517277936</v>
      </c>
      <c r="S49" s="40" t="n">
        <v>0.371669083823456</v>
      </c>
      <c r="T49" s="40" t="n">
        <v>0.546278171935066</v>
      </c>
      <c r="U49" s="40" t="n">
        <v>0.00420673855352778</v>
      </c>
      <c r="V49" s="40" t="n">
        <v>0</v>
      </c>
      <c r="W49" s="40" t="n">
        <v>0.203833373858068</v>
      </c>
      <c r="X49" s="40" t="n">
        <v>1.06920912874852</v>
      </c>
      <c r="Y49" s="40" t="n">
        <v>0.00683263129806308</v>
      </c>
      <c r="Z49" s="40" t="n">
        <v>0.488047878720017</v>
      </c>
      <c r="AA49" s="40" t="n">
        <v>0</v>
      </c>
      <c r="AB49" s="40" t="n">
        <f aca="false">SUM(K49:AA49)</f>
        <v>4.98551502436644</v>
      </c>
      <c r="AC49" s="31" t="n">
        <f aca="false">SUM(K49:O49)</f>
        <v>0.747294995172662</v>
      </c>
      <c r="AD49" s="31" t="n">
        <f aca="false">SUM(P49:W49)</f>
        <v>2.67413039042717</v>
      </c>
      <c r="AE49" s="32" t="n">
        <f aca="false">(C49*K49)/1000</f>
        <v>0.000325639870704599</v>
      </c>
      <c r="AG49" s="30" t="n">
        <f aca="false">(K49)/(K49+L49)</f>
        <v>0.838513683638974</v>
      </c>
      <c r="AH49" s="30" t="n">
        <f aca="false">X49/(AC49+X49)</f>
        <v>0.588608148293372</v>
      </c>
      <c r="AI49" s="30" t="n">
        <f aca="false">AD49/(AD49+X49)</f>
        <v>0.714370250608748</v>
      </c>
      <c r="AJ49" s="30" t="n">
        <f aca="false">P49/(P49+X49)</f>
        <v>0.449616953658162</v>
      </c>
      <c r="AK49" s="30" t="n">
        <f aca="false">AC49/(AC49+AD49)</f>
        <v>0.218416277121779</v>
      </c>
      <c r="AL49" s="33" t="n">
        <f aca="false">(K49+L49)/(K49+L49+Y49)</f>
        <v>0.956653864339894</v>
      </c>
      <c r="AM49" s="33" t="n">
        <f aca="false">(K49)/(X49+K49)</f>
        <v>0.105754028244159</v>
      </c>
      <c r="AN49" s="34" t="n">
        <f aca="false">K49/(M49+K49)</f>
        <v>0.174903424293308</v>
      </c>
      <c r="AO49" s="30" t="n">
        <f aca="false">(K49+L49)/(Y49+X49)</f>
        <v>0.140140384300444</v>
      </c>
      <c r="AP49" s="30" t="n">
        <f aca="false">P49/(M49+P49)</f>
        <v>0.594205900463195</v>
      </c>
      <c r="AQ49" s="35" t="n">
        <f aca="false">Y49/(Y49+X49)</f>
        <v>0.0063497826494831</v>
      </c>
    </row>
    <row r="50" customFormat="false" ht="12.75" hidden="false" customHeight="false" outlineLevel="0" collapsed="false">
      <c r="A50" s="25" t="s">
        <v>81</v>
      </c>
      <c r="B50" s="37" t="n">
        <v>41601</v>
      </c>
      <c r="C50" s="27" t="n">
        <v>16.8284070627646</v>
      </c>
      <c r="D50" s="28" t="s">
        <v>72</v>
      </c>
      <c r="E50" s="29" t="s">
        <v>46</v>
      </c>
      <c r="F50" s="30" t="n">
        <v>0.0427914024356024</v>
      </c>
      <c r="G50" s="30" t="n">
        <v>27.35</v>
      </c>
      <c r="H50" s="30" t="n">
        <v>0.156458509819387</v>
      </c>
      <c r="I50" s="30" t="n">
        <v>47.4625622004919</v>
      </c>
      <c r="J50" s="30" t="n">
        <v>51.796062460137</v>
      </c>
      <c r="K50" s="40" t="n">
        <v>0.535322032720861</v>
      </c>
      <c r="L50" s="40" t="n">
        <v>0.485523962286657</v>
      </c>
      <c r="M50" s="40" t="n">
        <v>0.916025362558411</v>
      </c>
      <c r="N50" s="31" t="n">
        <v>0.8454</v>
      </c>
      <c r="O50" s="31" t="n">
        <v>0</v>
      </c>
      <c r="P50" s="31" t="n">
        <v>14.0808927901068</v>
      </c>
      <c r="Q50" s="31" t="n">
        <v>0</v>
      </c>
      <c r="R50" s="31" t="n">
        <v>9.66884290378651</v>
      </c>
      <c r="S50" s="31" t="n">
        <v>3.53481771202109</v>
      </c>
      <c r="T50" s="31" t="n">
        <v>7.65044865586656</v>
      </c>
      <c r="U50" s="31" t="n">
        <v>0.083684051924444</v>
      </c>
      <c r="V50" s="31" t="n">
        <v>0</v>
      </c>
      <c r="W50" s="31" t="n">
        <v>0</v>
      </c>
      <c r="X50" s="31" t="n">
        <v>12.0264513708902</v>
      </c>
      <c r="Y50" s="31" t="n">
        <v>0.576086522638656</v>
      </c>
      <c r="Z50" s="31" t="n">
        <v>1.8610873099625</v>
      </c>
      <c r="AA50" s="31" t="n">
        <v>4.5426442084437</v>
      </c>
      <c r="AB50" s="31" t="n">
        <f aca="false">SUM(K50:AA50)</f>
        <v>56.8072268832064</v>
      </c>
      <c r="AC50" s="31" t="n">
        <f aca="false">SUM(K50:O50)</f>
        <v>2.78227135756593</v>
      </c>
      <c r="AD50" s="31" t="n">
        <f aca="false">SUM(P50:W50)</f>
        <v>35.0186861137054</v>
      </c>
      <c r="AE50" s="32" t="n">
        <f aca="false">(C50*K50)/1000</f>
        <v>0.00900861707629326</v>
      </c>
      <c r="AF50" s="31"/>
      <c r="AG50" s="30" t="n">
        <f aca="false">(K50)/(K50+L50)</f>
        <v>0.524390589118115</v>
      </c>
      <c r="AH50" s="30" t="n">
        <f aca="false">X50/(AC50+X50)</f>
        <v>0.812119423897405</v>
      </c>
      <c r="AI50" s="30" t="n">
        <f aca="false">AD50/(AD50+X50)</f>
        <v>0.744363562018963</v>
      </c>
      <c r="AJ50" s="30" t="n">
        <f aca="false">P50/(P50+X50)</f>
        <v>0.539346043905259</v>
      </c>
      <c r="AK50" s="30" t="n">
        <f aca="false">AC50/(AC50+AD50)</f>
        <v>0.0736031980057768</v>
      </c>
      <c r="AL50" s="33" t="n">
        <f aca="false">(K50+L50)/(K50+L50+Y50)</f>
        <v>0.639254310202294</v>
      </c>
      <c r="AM50" s="33" t="n">
        <f aca="false">(K50)/(X50+K50)</f>
        <v>0.0426151639200064</v>
      </c>
      <c r="AN50" s="34" t="n">
        <f aca="false">K50/(M50+K50)</f>
        <v>0.368844864063612</v>
      </c>
      <c r="AO50" s="30" t="n">
        <f aca="false">(K50+L50)/(Y50+X50)</f>
        <v>0.081003207737364</v>
      </c>
      <c r="AP50" s="30" t="n">
        <f aca="false">P50/(M50+P50)</f>
        <v>0.938919093027415</v>
      </c>
      <c r="AQ50" s="35" t="n">
        <f aca="false">Y50/(Y50+X50)</f>
        <v>0.0457119452848037</v>
      </c>
    </row>
    <row r="51" customFormat="false" ht="12.75" hidden="false" customHeight="false" outlineLevel="0" collapsed="false">
      <c r="A51" s="25" t="n">
        <v>355</v>
      </c>
      <c r="B51" s="37" t="n">
        <v>41745</v>
      </c>
      <c r="C51" s="27" t="n">
        <v>3.12328767123288</v>
      </c>
      <c r="D51" s="28" t="s">
        <v>72</v>
      </c>
      <c r="E51" s="29" t="s">
        <v>51</v>
      </c>
      <c r="F51" s="30" t="n">
        <v>0.0128700128700129</v>
      </c>
      <c r="G51" s="30" t="n">
        <v>45.5</v>
      </c>
      <c r="H51" s="30" t="n">
        <v>0.0282857425714569</v>
      </c>
      <c r="I51" s="30" t="n">
        <v>105.491099015248</v>
      </c>
      <c r="J51" s="30" t="n">
        <v>57.9835126874877</v>
      </c>
      <c r="K51" s="40" t="n">
        <v>0.415990409340632</v>
      </c>
      <c r="L51" s="40" t="n">
        <v>0.122196996088848</v>
      </c>
      <c r="M51" s="40" t="n">
        <v>1.54993690575894</v>
      </c>
      <c r="N51" s="31" t="n">
        <v>0.0881817671390809</v>
      </c>
      <c r="O51" s="31" t="n">
        <v>0.0169029121100484</v>
      </c>
      <c r="P51" s="31" t="n">
        <v>6.53368734672804</v>
      </c>
      <c r="Q51" s="31" t="n">
        <v>0.019036957444688</v>
      </c>
      <c r="R51" s="40" t="n">
        <v>10.9076272320914</v>
      </c>
      <c r="S51" s="40" t="n">
        <v>0.9561186308464</v>
      </c>
      <c r="T51" s="40" t="n">
        <v>3.98456148219975</v>
      </c>
      <c r="U51" s="31" t="n">
        <v>0.000532962661481168</v>
      </c>
      <c r="V51" s="31" t="n">
        <v>0</v>
      </c>
      <c r="W51" s="31" t="n">
        <v>0.0576149885554775</v>
      </c>
      <c r="X51" s="40" t="n">
        <v>3.61793576248273</v>
      </c>
      <c r="Y51" s="40" t="n">
        <v>0.0789569177657921</v>
      </c>
      <c r="Z51" s="40" t="n">
        <v>2.37039802365454</v>
      </c>
      <c r="AA51" s="31" t="n">
        <v>0.295910085711765</v>
      </c>
      <c r="AB51" s="31" t="n">
        <f aca="false">SUM(K51:AA51)</f>
        <v>31.0155893805796</v>
      </c>
      <c r="AC51" s="31" t="n">
        <f aca="false">SUM(K51:O51)</f>
        <v>2.19320899043755</v>
      </c>
      <c r="AD51" s="31" t="n">
        <f aca="false">SUM(P51:W51)</f>
        <v>22.4591796005272</v>
      </c>
      <c r="AE51" s="32" t="n">
        <f aca="false">(C51*K51)/1000</f>
        <v>0.00129925771684471</v>
      </c>
      <c r="AF51" s="31"/>
      <c r="AG51" s="30" t="n">
        <f aca="false">(K51)/(K51+L51)</f>
        <v>0.77294712797797</v>
      </c>
      <c r="AH51" s="30" t="n">
        <f aca="false">X51/(AC51+X51)</f>
        <v>0.622585723865269</v>
      </c>
      <c r="AI51" s="30" t="n">
        <f aca="false">AD51/(AD51+X51)</f>
        <v>0.86126012359424</v>
      </c>
      <c r="AJ51" s="30" t="n">
        <f aca="false">P51/(P51+X51)</f>
        <v>0.643610117952458</v>
      </c>
      <c r="AK51" s="30" t="n">
        <f aca="false">AC51/(AC51+AD51)</f>
        <v>0.088965374788931</v>
      </c>
      <c r="AL51" s="33" t="n">
        <f aca="false">(K51+L51)/(K51+L51+Y51)</f>
        <v>0.87206085384211</v>
      </c>
      <c r="AM51" s="33" t="n">
        <f aca="false">(K51)/(X51+K51)</f>
        <v>0.10312296051581</v>
      </c>
      <c r="AN51" s="34" t="n">
        <f aca="false">K51/(M51+K51)</f>
        <v>0.211600096374653</v>
      </c>
      <c r="AO51" s="30" t="n">
        <f aca="false">(K51+L51)/(Y51+X51)</f>
        <v>0.145578314540984</v>
      </c>
      <c r="AP51" s="30" t="n">
        <f aca="false">P51/(M51+P51)</f>
        <v>0.808262128799209</v>
      </c>
      <c r="AQ51" s="35" t="n">
        <f aca="false">Y51/(Y51+X51)</f>
        <v>0.0213576439986038</v>
      </c>
    </row>
    <row r="52" customFormat="false" ht="12.75" hidden="false" customHeight="false" outlineLevel="0" collapsed="false">
      <c r="A52" s="25" t="s">
        <v>82</v>
      </c>
      <c r="B52" s="37" t="n">
        <v>41955</v>
      </c>
      <c r="C52" s="27" t="n">
        <v>5.82040956560976</v>
      </c>
      <c r="D52" s="28" t="s">
        <v>72</v>
      </c>
      <c r="E52" s="29" t="s">
        <v>46</v>
      </c>
      <c r="F52" s="30" t="n">
        <v>0.0885</v>
      </c>
      <c r="G52" s="30" t="n">
        <v>66.4</v>
      </c>
      <c r="H52" s="30" t="n">
        <v>0.133283132530121</v>
      </c>
      <c r="I52" s="30" t="n">
        <v>72.2810733428963</v>
      </c>
      <c r="J52" s="30" t="n">
        <v>83.2552370895738</v>
      </c>
      <c r="K52" s="31" t="n">
        <v>0.32860834302005</v>
      </c>
      <c r="L52" s="31" t="n">
        <v>0.341</v>
      </c>
      <c r="M52" s="31" t="n">
        <v>0.39804827897925</v>
      </c>
      <c r="N52" s="31" t="n">
        <v>0.151</v>
      </c>
      <c r="O52" s="31" t="n">
        <v>0.00823045294999591</v>
      </c>
      <c r="P52" s="31" t="n">
        <v>22.7462844963631</v>
      </c>
      <c r="Q52" s="31" t="n">
        <v>0</v>
      </c>
      <c r="R52" s="31" t="n">
        <v>3.20267382010523</v>
      </c>
      <c r="S52" s="31" t="n">
        <v>1.20367360541996</v>
      </c>
      <c r="T52" s="31" t="n">
        <v>5.20507397775227</v>
      </c>
      <c r="U52" s="31" t="n">
        <v>0</v>
      </c>
      <c r="V52" s="31" t="n">
        <v>0</v>
      </c>
      <c r="W52" s="31" t="n">
        <v>0</v>
      </c>
      <c r="X52" s="31" t="n">
        <v>70.989090727111</v>
      </c>
      <c r="Y52" s="31" t="n">
        <v>0.182</v>
      </c>
      <c r="Z52" s="31" t="n">
        <v>7.09123444706398</v>
      </c>
      <c r="AA52" s="31" t="n">
        <v>0.0940728519401797</v>
      </c>
      <c r="AB52" s="31" t="n">
        <f aca="false">SUM(K52:AA52)</f>
        <v>111.940991000705</v>
      </c>
      <c r="AC52" s="31" t="n">
        <f aca="false">SUM(K52:O52)</f>
        <v>1.2268870749493</v>
      </c>
      <c r="AD52" s="31" t="n">
        <f aca="false">SUM(P52:W52)</f>
        <v>32.3577058996406</v>
      </c>
      <c r="AE52" s="32" t="n">
        <f aca="false">(C52*K52)/1000</f>
        <v>0.00191263514305307</v>
      </c>
      <c r="AF52" s="31"/>
      <c r="AG52" s="30" t="n">
        <f aca="false">(K52)/(K52+L52)</f>
        <v>0.490747085883024</v>
      </c>
      <c r="AH52" s="30" t="n">
        <f aca="false">X52/(AC52+X52)</f>
        <v>0.983010863907263</v>
      </c>
      <c r="AI52" s="30" t="n">
        <f aca="false">AD52/(AD52+X52)</f>
        <v>0.313098295794344</v>
      </c>
      <c r="AJ52" s="30" t="n">
        <f aca="false">P52/(P52+X52)</f>
        <v>0.242664889772232</v>
      </c>
      <c r="AK52" s="30" t="n">
        <f aca="false">AC52/(AC52+AD52)</f>
        <v>0.0365312474049502</v>
      </c>
      <c r="AL52" s="33"/>
      <c r="AM52" s="33" t="n">
        <f aca="false">(K52)/(X52+K52)</f>
        <v>0.00460766888590881</v>
      </c>
      <c r="AN52" s="34" t="n">
        <f aca="false">K52/(M52+K52)</f>
        <v>0.452219567085107</v>
      </c>
      <c r="AO52" s="30" t="n">
        <f aca="false">(K52+L52)/(Y52+X52)</f>
        <v>0.00940843165643629</v>
      </c>
      <c r="AP52" s="30"/>
      <c r="AQ52" s="35"/>
    </row>
    <row r="53" customFormat="false" ht="12.75" hidden="false" customHeight="false" outlineLevel="0" collapsed="false">
      <c r="A53" s="25" t="s">
        <v>83</v>
      </c>
      <c r="B53" s="37" t="n">
        <v>42020</v>
      </c>
      <c r="C53" s="27" t="n">
        <v>4.50336523236666</v>
      </c>
      <c r="D53" s="28" t="s">
        <v>72</v>
      </c>
      <c r="E53" s="29" t="s">
        <v>46</v>
      </c>
      <c r="F53" s="30" t="n">
        <v>0.034</v>
      </c>
      <c r="G53" s="30" t="n">
        <v>38.94</v>
      </c>
      <c r="H53" s="30" t="n">
        <v>0.0873138161273755</v>
      </c>
      <c r="I53" s="30" t="n">
        <v>106.974050392344</v>
      </c>
      <c r="J53" s="30" t="n">
        <v>95.6474609096491</v>
      </c>
      <c r="K53" s="31" t="n">
        <v>0.23110426412406</v>
      </c>
      <c r="L53" s="31" t="n">
        <v>0.51988500504302</v>
      </c>
      <c r="M53" s="31" t="n">
        <v>1.3778570519303</v>
      </c>
      <c r="N53" s="31" t="n">
        <v>0.344770897625249</v>
      </c>
      <c r="O53" s="31" t="n">
        <v>0</v>
      </c>
      <c r="P53" s="31" t="n">
        <v>8.24745342746758</v>
      </c>
      <c r="Q53" s="31" t="n">
        <v>0</v>
      </c>
      <c r="R53" s="31" t="n">
        <v>12.9841659242037</v>
      </c>
      <c r="S53" s="31" t="n">
        <v>3.70739591178751</v>
      </c>
      <c r="T53" s="31" t="n">
        <v>6.24906602595969</v>
      </c>
      <c r="U53" s="31" t="n">
        <v>0</v>
      </c>
      <c r="V53" s="31" t="n">
        <v>0</v>
      </c>
      <c r="W53" s="31" t="n">
        <v>0.0205627635954385</v>
      </c>
      <c r="X53" s="31" t="n">
        <v>15.092596783666</v>
      </c>
      <c r="Y53" s="31" t="n">
        <v>0.441432634818904</v>
      </c>
      <c r="Z53" s="31" t="n">
        <v>1.4463045621451</v>
      </c>
      <c r="AA53" s="31" t="n">
        <v>0.00715772107197407</v>
      </c>
      <c r="AB53" s="31" t="n">
        <f aca="false">SUM(K53:AA53)</f>
        <v>50.6697529734385</v>
      </c>
      <c r="AC53" s="31" t="n">
        <f aca="false">SUM(K53:O53)</f>
        <v>2.47361721872263</v>
      </c>
      <c r="AD53" s="31" t="n">
        <f aca="false">SUM(P53:W53)</f>
        <v>31.2086440530139</v>
      </c>
      <c r="AE53" s="32" t="n">
        <f aca="false">(C53*K53)/1000</f>
        <v>0.00104074690810797</v>
      </c>
      <c r="AF53" s="31"/>
      <c r="AG53" s="30" t="n">
        <f aca="false">(K53)/(K53+L53)</f>
        <v>0.307733110994218</v>
      </c>
      <c r="AH53" s="30" t="n">
        <f aca="false">X53/(AC53+X53)</f>
        <v>0.859183246977051</v>
      </c>
      <c r="AI53" s="30" t="n">
        <f aca="false">AD53/(AD53+X53)</f>
        <v>0.674034723239866</v>
      </c>
      <c r="AJ53" s="30" t="n">
        <f aca="false">P53/(P53+X53)</f>
        <v>0.353360569187354</v>
      </c>
      <c r="AK53" s="30" t="n">
        <f aca="false">AC53/(AC53+AD53)</f>
        <v>0.0734397610292956</v>
      </c>
      <c r="AL53" s="33" t="n">
        <f aca="false">(K53+L53)/(K53+L53+Y53)</f>
        <v>0.629801638712524</v>
      </c>
      <c r="AM53" s="33" t="n">
        <f aca="false">(K53)/(X53+K53)</f>
        <v>0.0150814913057436</v>
      </c>
      <c r="AN53" s="34" t="n">
        <f aca="false">K53/(M53+K53)</f>
        <v>0.143635687084631</v>
      </c>
      <c r="AO53" s="30" t="n">
        <f aca="false">(K53+L53)/(Y53+X53)</f>
        <v>0.0483447822155809</v>
      </c>
      <c r="AP53" s="30" t="n">
        <f aca="false">P53/(M53+P53)</f>
        <v>0.856850638233491</v>
      </c>
      <c r="AQ53" s="35" t="n">
        <f aca="false">Y53/(Y53+X53)</f>
        <v>0.0284171365282478</v>
      </c>
    </row>
    <row r="54" customFormat="false" ht="12.75" hidden="false" customHeight="false" outlineLevel="0" collapsed="false">
      <c r="A54" s="25" t="s">
        <v>84</v>
      </c>
      <c r="B54" s="37" t="n">
        <v>42073</v>
      </c>
      <c r="C54" s="27" t="n">
        <v>4.49794458911554</v>
      </c>
      <c r="D54" s="28" t="s">
        <v>72</v>
      </c>
      <c r="E54" s="29" t="s">
        <v>46</v>
      </c>
      <c r="F54" s="30" t="n">
        <v>0.00508621128121662</v>
      </c>
      <c r="G54" s="30" t="n">
        <v>39.7</v>
      </c>
      <c r="H54" s="30" t="n">
        <v>0.012811615317926</v>
      </c>
      <c r="I54" s="30" t="n">
        <v>96.081894463262</v>
      </c>
      <c r="J54" s="30" t="n">
        <v>91.5810732752695</v>
      </c>
      <c r="K54" s="31" t="n">
        <v>0.205105039964668</v>
      </c>
      <c r="L54" s="31" t="n">
        <v>0.2416</v>
      </c>
      <c r="M54" s="31" t="n">
        <v>0.102584080643474</v>
      </c>
      <c r="N54" s="31" t="n">
        <v>0</v>
      </c>
      <c r="O54" s="31" t="n">
        <v>0.0192535716671124</v>
      </c>
      <c r="P54" s="31" t="n">
        <v>1.37109911518615</v>
      </c>
      <c r="Q54" s="31" t="n">
        <v>0.0503424383345585</v>
      </c>
      <c r="R54" s="31" t="n">
        <v>1.99312537783501</v>
      </c>
      <c r="S54" s="31" t="n">
        <v>0.131024957905847</v>
      </c>
      <c r="T54" s="31" t="n">
        <v>1.5912524878651</v>
      </c>
      <c r="U54" s="31" t="n">
        <v>0.00594357639435547</v>
      </c>
      <c r="V54" s="31" t="n">
        <v>0</v>
      </c>
      <c r="W54" s="31" t="n">
        <v>0.0609645773631183</v>
      </c>
      <c r="X54" s="31" t="n">
        <v>2.60917774888018</v>
      </c>
      <c r="Y54" s="31" t="n">
        <v>0.11</v>
      </c>
      <c r="Z54" s="31" t="n">
        <v>1.50669978706067</v>
      </c>
      <c r="AA54" s="31" t="n">
        <v>0</v>
      </c>
      <c r="AB54" s="31" t="n">
        <f aca="false">SUM(K54:AA54)</f>
        <v>9.99817275910024</v>
      </c>
      <c r="AC54" s="31" t="n">
        <f aca="false">SUM(K54:O54)</f>
        <v>0.568542692275254</v>
      </c>
      <c r="AD54" s="31" t="n">
        <f aca="false">SUM(P54:W54)</f>
        <v>5.20375253088414</v>
      </c>
      <c r="AE54" s="32" t="n">
        <f aca="false">(C54*K54)/1000</f>
        <v>0.000922551104709406</v>
      </c>
      <c r="AF54" s="31"/>
      <c r="AG54" s="30" t="n">
        <f aca="false">(K54)/(K54+L54)</f>
        <v>0.459150942153889</v>
      </c>
      <c r="AH54" s="30" t="n">
        <f aca="false">X54/(AC54+X54)</f>
        <v>0.821084735802458</v>
      </c>
      <c r="AI54" s="30" t="n">
        <f aca="false">AD54/(AD54+X54)</f>
        <v>0.666043641060254</v>
      </c>
      <c r="AJ54" s="30" t="n">
        <f aca="false">P54/(P54+X54)</f>
        <v>0.344473302237926</v>
      </c>
      <c r="AK54" s="30" t="n">
        <f aca="false">AC54/(AC54+AD54)</f>
        <v>0.0984950821631867</v>
      </c>
      <c r="AL54" s="33"/>
      <c r="AM54" s="33" t="n">
        <f aca="false">(K54)/(X54+K54)</f>
        <v>0.0728800391977862</v>
      </c>
      <c r="AN54" s="34" t="n">
        <f aca="false">K54/(M54+K54)</f>
        <v>0.666598284525893</v>
      </c>
      <c r="AO54" s="30" t="n">
        <f aca="false">(K54+L54)/(Y54+X54)</f>
        <v>0.164279455489304</v>
      </c>
      <c r="AP54" s="30" t="n">
        <f aca="false">P54/(M54+P54)</f>
        <v>0.930389325919046</v>
      </c>
      <c r="AQ54" s="35"/>
    </row>
    <row r="55" customFormat="false" ht="12.75" hidden="false" customHeight="false" outlineLevel="0" collapsed="false">
      <c r="A55" s="38" t="s">
        <v>85</v>
      </c>
      <c r="B55" s="38" t="n">
        <v>42123</v>
      </c>
      <c r="C55" s="39" t="n">
        <v>2.02739726027397</v>
      </c>
      <c r="D55" s="28" t="s">
        <v>72</v>
      </c>
      <c r="E55" s="39" t="s">
        <v>51</v>
      </c>
      <c r="F55" s="0"/>
      <c r="G55" s="0"/>
      <c r="H55" s="40"/>
      <c r="I55" s="40"/>
      <c r="J55" s="40"/>
      <c r="K55" s="40" t="n">
        <v>0.164995568869331</v>
      </c>
      <c r="L55" s="40" t="n">
        <v>0.0439662123611778</v>
      </c>
      <c r="M55" s="40" t="n">
        <v>0.598877601764643</v>
      </c>
      <c r="N55" s="40" t="n">
        <v>0</v>
      </c>
      <c r="O55" s="40" t="n">
        <v>0</v>
      </c>
      <c r="P55" s="40" t="n">
        <v>2.85090206740083</v>
      </c>
      <c r="Q55" s="40" t="n">
        <v>0</v>
      </c>
      <c r="R55" s="40" t="n">
        <v>2.26192289830849</v>
      </c>
      <c r="S55" s="40" t="n">
        <v>0.508296511051793</v>
      </c>
      <c r="T55" s="40" t="n">
        <v>1.85910291657502</v>
      </c>
      <c r="U55" s="40" t="n">
        <v>0.0133875247727468</v>
      </c>
      <c r="V55" s="40" t="n">
        <v>0</v>
      </c>
      <c r="W55" s="40" t="n">
        <v>0</v>
      </c>
      <c r="X55" s="40" t="n">
        <v>3.5578758207223</v>
      </c>
      <c r="Y55" s="40" t="n">
        <v>0.0550983387875806</v>
      </c>
      <c r="Z55" s="40" t="n">
        <v>1.59051611453394</v>
      </c>
      <c r="AA55" s="40" t="n">
        <v>0</v>
      </c>
      <c r="AB55" s="40" t="n">
        <f aca="false">SUM(K55:AA55)</f>
        <v>13.5049415751479</v>
      </c>
      <c r="AC55" s="31" t="n">
        <f aca="false">SUM(K55:O55)</f>
        <v>0.807839382995152</v>
      </c>
      <c r="AD55" s="31" t="n">
        <f aca="false">SUM(P55:W55)</f>
        <v>7.49361191810889</v>
      </c>
      <c r="AE55" s="32" t="n">
        <f aca="false">(C55*K55)/1000</f>
        <v>0.000334511564283027</v>
      </c>
      <c r="AF55" s="0"/>
      <c r="AG55" s="30" t="n">
        <f aca="false">(K55)/(K55+L55)</f>
        <v>0.789596872201821</v>
      </c>
      <c r="AH55" s="30" t="n">
        <f aca="false">X55/(AC55+X55)</f>
        <v>0.814958295422645</v>
      </c>
      <c r="AI55" s="30" t="n">
        <f aca="false">AD55/(AD55+X55)</f>
        <v>0.678063632263634</v>
      </c>
      <c r="AJ55" s="30" t="n">
        <f aca="false">P55/(P55+X55)</f>
        <v>0.444843325384108</v>
      </c>
      <c r="AK55" s="30" t="n">
        <f aca="false">AC55/(AC55+AD55)</f>
        <v>0.0973130304200802</v>
      </c>
      <c r="AL55" s="33" t="n">
        <f aca="false">(K55+L55)/(K55+L55+Y55)</f>
        <v>0.79134168846168</v>
      </c>
      <c r="AM55" s="33" t="n">
        <f aca="false">(K55)/(X55+K55)</f>
        <v>0.0443194383052351</v>
      </c>
      <c r="AN55" s="34" t="n">
        <f aca="false">K55/(M55+K55)</f>
        <v>0.215998643770135</v>
      </c>
      <c r="AO55" s="30" t="n">
        <f aca="false">(K55+L55)/(Y55+X55)</f>
        <v>0.0578365003470868</v>
      </c>
      <c r="AP55" s="30" t="n">
        <f aca="false">P55/(M55+P55)</f>
        <v>0.826401202628249</v>
      </c>
      <c r="AQ55" s="35" t="n">
        <f aca="false">Y55/(Y55+X55)</f>
        <v>0.0152501336447574</v>
      </c>
    </row>
    <row r="56" customFormat="false" ht="12.75" hidden="false" customHeight="false" outlineLevel="0" collapsed="false">
      <c r="A56" s="25" t="s">
        <v>86</v>
      </c>
      <c r="B56" s="37" t="n">
        <v>42134</v>
      </c>
      <c r="C56" s="27" t="n">
        <v>3.57568105479791</v>
      </c>
      <c r="D56" s="28" t="s">
        <v>72</v>
      </c>
      <c r="E56" s="29" t="s">
        <v>51</v>
      </c>
      <c r="F56" s="30" t="n">
        <v>0.694056641404069</v>
      </c>
      <c r="G56" s="30" t="n">
        <v>70.2</v>
      </c>
      <c r="H56" s="30" t="n">
        <v>0.98868467436477</v>
      </c>
      <c r="I56" s="30" t="n">
        <v>105.730918324841</v>
      </c>
      <c r="J56" s="30" t="n">
        <v>98.1334408005043</v>
      </c>
      <c r="K56" s="31" t="n">
        <v>0.1288315905977</v>
      </c>
      <c r="L56" s="31" t="n">
        <v>0.24217148926773</v>
      </c>
      <c r="M56" s="31" t="n">
        <v>0.3055</v>
      </c>
      <c r="N56" s="31" t="n">
        <v>0.1114</v>
      </c>
      <c r="O56" s="31" t="n">
        <v>0.0146170893137219</v>
      </c>
      <c r="P56" s="31" t="n">
        <v>10.3994008167358</v>
      </c>
      <c r="Q56" s="31" t="n">
        <v>0</v>
      </c>
      <c r="R56" s="31" t="n">
        <v>2.21679504162024</v>
      </c>
      <c r="S56" s="31" t="n">
        <v>12.6935860796205</v>
      </c>
      <c r="T56" s="31" t="n">
        <v>4.43089119048732</v>
      </c>
      <c r="U56" s="31" t="n">
        <v>0</v>
      </c>
      <c r="V56" s="31" t="n">
        <v>0</v>
      </c>
      <c r="W56" s="31" t="n">
        <v>0.453533597762203</v>
      </c>
      <c r="X56" s="31" t="n">
        <v>35.5311522095548</v>
      </c>
      <c r="Y56" s="31" t="n">
        <v>0.369579929915078</v>
      </c>
      <c r="Z56" s="31" t="n">
        <v>6.5930438780174</v>
      </c>
      <c r="AA56" s="31" t="n">
        <v>1.26585120210948</v>
      </c>
      <c r="AB56" s="31" t="n">
        <f aca="false">SUM(K56:AA56)</f>
        <v>74.756354115002</v>
      </c>
      <c r="AC56" s="31" t="n">
        <f aca="false">SUM(K56:O56)</f>
        <v>0.802520169179152</v>
      </c>
      <c r="AD56" s="31" t="n">
        <f aca="false">SUM(P56:W56)</f>
        <v>30.1942067262261</v>
      </c>
      <c r="AE56" s="32" t="n">
        <f aca="false">(C56*K56)/1000</f>
        <v>0.000460660677759677</v>
      </c>
      <c r="AF56" s="31"/>
      <c r="AG56" s="30" t="n">
        <f aca="false">(K56)/(K56+L56)</f>
        <v>0.347252078458297</v>
      </c>
      <c r="AH56" s="30" t="n">
        <f aca="false">X56/(AC56+X56)</f>
        <v>0.977912495031775</v>
      </c>
      <c r="AI56" s="30" t="n">
        <f aca="false">AD56/(AD56+X56)</f>
        <v>0.459399647489614</v>
      </c>
      <c r="AJ56" s="30" t="n">
        <f aca="false">P56/(P56+X56)</f>
        <v>0.226415754471391</v>
      </c>
      <c r="AK56" s="30" t="n">
        <f aca="false">AC56/(AC56+AD56)</f>
        <v>0.02589048101392</v>
      </c>
      <c r="AL56" s="33" t="n">
        <f aca="false">(K56+L56)/(K56+L56+Y56)</f>
        <v>0.500960830812722</v>
      </c>
      <c r="AM56" s="33" t="n">
        <f aca="false">(K56)/(X56+K56)</f>
        <v>0.00361277759742417</v>
      </c>
      <c r="AN56" s="34" t="n">
        <f aca="false">K56/(M56+K56)</f>
        <v>0.296620355015876</v>
      </c>
      <c r="AO56" s="30" t="n">
        <f aca="false">(K56+L56)/(Y56+X56)</f>
        <v>0.0103341368756528</v>
      </c>
      <c r="AP56" s="30"/>
      <c r="AQ56" s="35" t="n">
        <f aca="false">Y56/(Y56+X56)</f>
        <v>0.0102944956241925</v>
      </c>
    </row>
    <row r="57" customFormat="false" ht="12.75" hidden="false" customHeight="false" outlineLevel="0" collapsed="false">
      <c r="A57" s="38" t="s">
        <v>87</v>
      </c>
      <c r="B57" s="38" t="n">
        <v>42178</v>
      </c>
      <c r="C57" s="39" t="n">
        <v>7.01369863013699</v>
      </c>
      <c r="D57" s="28" t="s">
        <v>72</v>
      </c>
      <c r="E57" s="39" t="s">
        <v>51</v>
      </c>
      <c r="F57" s="0"/>
      <c r="G57" s="0"/>
      <c r="H57" s="40"/>
      <c r="I57" s="40"/>
      <c r="J57" s="40"/>
      <c r="K57" s="40" t="n">
        <v>0.382025596918642</v>
      </c>
      <c r="L57" s="40" t="n">
        <v>0.297214494389021</v>
      </c>
      <c r="M57" s="40" t="n">
        <v>0.986858394510743</v>
      </c>
      <c r="N57" s="40" t="n">
        <v>0.39978788577661</v>
      </c>
      <c r="O57" s="40" t="n">
        <v>0</v>
      </c>
      <c r="P57" s="40" t="n">
        <v>1.12714209303539</v>
      </c>
      <c r="Q57" s="40" t="n">
        <v>0</v>
      </c>
      <c r="R57" s="40" t="n">
        <v>1.58125483111633</v>
      </c>
      <c r="S57" s="40" t="n">
        <v>0.562280269184191</v>
      </c>
      <c r="T57" s="40" t="n">
        <v>0.731554692209344</v>
      </c>
      <c r="U57" s="40" t="n">
        <v>0</v>
      </c>
      <c r="V57" s="40" t="n">
        <v>0</v>
      </c>
      <c r="W57" s="40" t="n">
        <v>0.323936852859064</v>
      </c>
      <c r="X57" s="40" t="n">
        <v>1.55852403349048</v>
      </c>
      <c r="Y57" s="40" t="n">
        <v>0.146754301758195</v>
      </c>
      <c r="Z57" s="40" t="n">
        <v>0.7009110196513</v>
      </c>
      <c r="AA57" s="40" t="n">
        <v>0</v>
      </c>
      <c r="AB57" s="40" t="n">
        <f aca="false">SUM(K57:AA57)</f>
        <v>8.79824446489931</v>
      </c>
      <c r="AC57" s="31" t="n">
        <f aca="false">SUM(K57:O57)</f>
        <v>2.06588637159502</v>
      </c>
      <c r="AD57" s="31" t="n">
        <f aca="false">SUM(P57:W57)</f>
        <v>4.32616873840432</v>
      </c>
      <c r="AE57" s="32" t="n">
        <f aca="false">(C57*K57)/1000</f>
        <v>0.00267941240578554</v>
      </c>
      <c r="AF57" s="0"/>
      <c r="AG57" s="30" t="n">
        <f aca="false">(K57)/(K57+L57)</f>
        <v>0.562430872098806</v>
      </c>
      <c r="AH57" s="30" t="n">
        <f aca="false">X57/(AC57+X57)</f>
        <v>0.430007603803277</v>
      </c>
      <c r="AI57" s="30" t="n">
        <f aca="false">AD57/(AD57+X57)</f>
        <v>0.735156261524142</v>
      </c>
      <c r="AJ57" s="30" t="n">
        <f aca="false">P57/(P57+X57)</f>
        <v>0.419688092240059</v>
      </c>
      <c r="AK57" s="30" t="n">
        <f aca="false">AC57/(AC57+AD57)</f>
        <v>0.323195957488425</v>
      </c>
      <c r="AL57" s="33"/>
      <c r="AM57" s="33" t="n">
        <f aca="false">(K57)/(X57+K57)</f>
        <v>0.196864636148523</v>
      </c>
      <c r="AN57" s="34" t="n">
        <f aca="false">K57/(M57+K57)</f>
        <v>0.279078139061099</v>
      </c>
      <c r="AO57" s="30" t="n">
        <f aca="false">(K57+L57)/(Y57+X57)</f>
        <v>0.398316261496756</v>
      </c>
      <c r="AP57" s="30" t="n">
        <f aca="false">P57/(M57+P57)</f>
        <v>0.533179675064192</v>
      </c>
      <c r="AQ57" s="35" t="n">
        <f aca="false">Y57/(Y57+X57)</f>
        <v>0.0860588554517668</v>
      </c>
    </row>
    <row r="58" customFormat="false" ht="12.75" hidden="false" customHeight="false" outlineLevel="0" collapsed="false">
      <c r="A58" s="38" t="s">
        <v>88</v>
      </c>
      <c r="B58" s="38" t="n">
        <v>42210</v>
      </c>
      <c r="C58" s="39" t="n">
        <v>1.53424657534247</v>
      </c>
      <c r="D58" s="28" t="s">
        <v>72</v>
      </c>
      <c r="E58" s="39" t="s">
        <v>51</v>
      </c>
      <c r="F58" s="0"/>
      <c r="G58" s="0"/>
      <c r="H58" s="40"/>
      <c r="I58" s="40"/>
      <c r="J58" s="40"/>
      <c r="K58" s="40" t="n">
        <v>0.0983728898345733</v>
      </c>
      <c r="L58" s="40" t="n">
        <v>0.0218855423396816</v>
      </c>
      <c r="M58" s="40" t="n">
        <v>0.42215065611392</v>
      </c>
      <c r="N58" s="40" t="n">
        <v>0.0183748527254155</v>
      </c>
      <c r="O58" s="40" t="n">
        <v>0.00635305939884876</v>
      </c>
      <c r="P58" s="40" t="n">
        <v>0.901502226508154</v>
      </c>
      <c r="Q58" s="40" t="n">
        <v>0</v>
      </c>
      <c r="R58" s="40" t="n">
        <v>1.15517261961517</v>
      </c>
      <c r="S58" s="40" t="n">
        <v>0.259176833541792</v>
      </c>
      <c r="T58" s="40" t="n">
        <v>0.335230862459838</v>
      </c>
      <c r="U58" s="40" t="n">
        <v>0.00185622256420211</v>
      </c>
      <c r="V58" s="40" t="n">
        <v>0</v>
      </c>
      <c r="W58" s="40" t="n">
        <v>0.271344241664599</v>
      </c>
      <c r="X58" s="40" t="n">
        <v>0.420026141050293</v>
      </c>
      <c r="Y58" s="40" t="n">
        <v>0.0469993466097063</v>
      </c>
      <c r="Z58" s="40" t="n">
        <v>0.183159699115616</v>
      </c>
      <c r="AA58" s="40" t="n">
        <v>0</v>
      </c>
      <c r="AB58" s="40" t="n">
        <f aca="false">SUM(K58:AA58)</f>
        <v>4.14160519354181</v>
      </c>
      <c r="AC58" s="31" t="n">
        <f aca="false">SUM(K58:O58)</f>
        <v>0.567137000412439</v>
      </c>
      <c r="AD58" s="31" t="n">
        <f aca="false">SUM(P58:W58)</f>
        <v>2.92428300635376</v>
      </c>
      <c r="AE58" s="32" t="n">
        <f aca="false">(C58*K58)/1000</f>
        <v>0.000150928269335236</v>
      </c>
      <c r="AF58" s="0"/>
      <c r="AG58" s="30" t="n">
        <f aca="false">(K58)/(K58+L58)</f>
        <v>0.818012409242378</v>
      </c>
      <c r="AH58" s="30" t="n">
        <f aca="false">X58/(AC58+X58)</f>
        <v>0.425488071229967</v>
      </c>
      <c r="AI58" s="30" t="n">
        <f aca="false">AD58/(AD58+X58)</f>
        <v>0.874405707565543</v>
      </c>
      <c r="AJ58" s="30" t="n">
        <f aca="false">P58/(P58+X58)</f>
        <v>0.682166382984044</v>
      </c>
      <c r="AK58" s="30" t="n">
        <f aca="false">AC58/(AC58+AD58)</f>
        <v>0.162437346212531</v>
      </c>
      <c r="AL58" s="33" t="n">
        <f aca="false">(K58+L58)/(K58+L58+Y58)</f>
        <v>0.719000533479444</v>
      </c>
      <c r="AM58" s="33" t="n">
        <f aca="false">(K58)/(X58+K58)</f>
        <v>0.189762873720382</v>
      </c>
      <c r="AN58" s="34" t="n">
        <f aca="false">K58/(M58+K58)</f>
        <v>0.188988357203552</v>
      </c>
      <c r="AO58" s="30" t="n">
        <f aca="false">(K58+L58)/(Y58+X58)</f>
        <v>0.257498649113996</v>
      </c>
      <c r="AP58" s="30" t="n">
        <f aca="false">P58/(M58+P58)</f>
        <v>0.681071479043912</v>
      </c>
      <c r="AQ58" s="35" t="n">
        <f aca="false">Y58/(Y58+X58)</f>
        <v>0.100635506736888</v>
      </c>
    </row>
    <row r="59" customFormat="false" ht="12.75" hidden="false" customHeight="false" outlineLevel="0" collapsed="false">
      <c r="A59" s="38" t="s">
        <v>89</v>
      </c>
      <c r="B59" s="38" t="n">
        <v>42316</v>
      </c>
      <c r="C59" s="39" t="n">
        <v>3.04109589041096</v>
      </c>
      <c r="D59" s="28" t="s">
        <v>72</v>
      </c>
      <c r="E59" s="39" t="s">
        <v>46</v>
      </c>
      <c r="F59" s="0"/>
      <c r="G59" s="0"/>
      <c r="H59" s="40"/>
      <c r="I59" s="40"/>
      <c r="J59" s="40"/>
      <c r="K59" s="40" t="n">
        <v>0.135915575793596</v>
      </c>
      <c r="L59" s="40" t="n">
        <v>0.0705702424223849</v>
      </c>
      <c r="M59" s="40" t="n">
        <v>0.983724059637686</v>
      </c>
      <c r="N59" s="40" t="n">
        <v>0</v>
      </c>
      <c r="O59" s="40" t="n">
        <v>0</v>
      </c>
      <c r="P59" s="40" t="n">
        <v>2.36412320099341</v>
      </c>
      <c r="Q59" s="40" t="n">
        <v>0</v>
      </c>
      <c r="R59" s="40" t="n">
        <v>4.00317379975158</v>
      </c>
      <c r="S59" s="40" t="n">
        <v>0.624771854859574</v>
      </c>
      <c r="T59" s="40" t="n">
        <v>1.69040696507534</v>
      </c>
      <c r="U59" s="40" t="n">
        <v>0.0152044902600753</v>
      </c>
      <c r="V59" s="40" t="n">
        <v>0</v>
      </c>
      <c r="W59" s="40" t="n">
        <v>0</v>
      </c>
      <c r="X59" s="40" t="n">
        <v>2.82303009221359</v>
      </c>
      <c r="Y59" s="40" t="n">
        <v>0.1081</v>
      </c>
      <c r="Z59" s="40" t="n">
        <v>1.26748049772732</v>
      </c>
      <c r="AA59" s="40" t="n">
        <v>0</v>
      </c>
      <c r="AB59" s="40" t="n">
        <f aca="false">SUM(K59:AA59)</f>
        <v>14.0865007787346</v>
      </c>
      <c r="AC59" s="31" t="n">
        <f aca="false">SUM(K59:O59)</f>
        <v>1.19020987785367</v>
      </c>
      <c r="AD59" s="31" t="n">
        <f aca="false">SUM(P59:W59)</f>
        <v>8.69768031093997</v>
      </c>
      <c r="AE59" s="32" t="n">
        <f aca="false">(C59*K59)/1000</f>
        <v>0.000413332298988743</v>
      </c>
      <c r="AF59" s="0"/>
      <c r="AG59" s="30" t="n">
        <f aca="false">(K59)/(K59+L59)</f>
        <v>0.658232013064598</v>
      </c>
      <c r="AH59" s="30" t="n">
        <f aca="false">X59/(AC59+X59)</f>
        <v>0.703429177738973</v>
      </c>
      <c r="AI59" s="30" t="n">
        <f aca="false">AD59/(AD59+X59)</f>
        <v>0.754960415336814</v>
      </c>
      <c r="AJ59" s="30" t="n">
        <f aca="false">P59/(P59+X59)</f>
        <v>0.455765054040222</v>
      </c>
      <c r="AK59" s="30" t="n">
        <f aca="false">AC59/(AC59+AD59)</f>
        <v>0.120370458725622</v>
      </c>
      <c r="AL59" s="33"/>
      <c r="AM59" s="33" t="n">
        <f aca="false">(K59)/(X59+K59)</f>
        <v>0.045933785558534</v>
      </c>
      <c r="AN59" s="34" t="n">
        <f aca="false">K59/(M59+K59)</f>
        <v>0.121392251124837</v>
      </c>
      <c r="AO59" s="30" t="n">
        <f aca="false">(K59+L59)/(Y59+X59)</f>
        <v>0.0704458047646879</v>
      </c>
      <c r="AP59" s="30" t="n">
        <f aca="false">P59/(M59+P59)</f>
        <v>0.706162204230235</v>
      </c>
      <c r="AQ59" s="35"/>
    </row>
    <row r="60" customFormat="false" ht="12.75" hidden="false" customHeight="false" outlineLevel="0" collapsed="false">
      <c r="A60" s="0"/>
      <c r="C60" s="16" t="n">
        <f aca="false">AVERAGE(C3:C26)</f>
        <v>89.4463470319635</v>
      </c>
      <c r="D60" s="16" t="e">
        <f aca="false">AVERAGE(D3:D26)</f>
        <v>#DIV/0!</v>
      </c>
      <c r="E60" s="16" t="e">
        <f aca="false">AVERAGE(E3:E26)</f>
        <v>#DIV/0!</v>
      </c>
      <c r="F60" s="16" t="n">
        <f aca="false">AVERAGE(F3:F26)</f>
        <v>1.70965904761905</v>
      </c>
      <c r="G60" s="16" t="n">
        <f aca="false">AVERAGE(G3:G26)</f>
        <v>35.404</v>
      </c>
      <c r="H60" s="16" t="n">
        <f aca="false">AVERAGE(H3:H26)</f>
        <v>6.03173954272652</v>
      </c>
      <c r="I60" s="16" t="n">
        <f aca="false">AVERAGE(I3:I26)</f>
        <v>98.637192678171</v>
      </c>
      <c r="J60" s="16" t="n">
        <f aca="false">AVERAGE(J3:J26)</f>
        <v>98.7827589981959</v>
      </c>
      <c r="K60" s="16" t="n">
        <f aca="false">AVERAGE(K3:K26)</f>
        <v>3623.07352945648</v>
      </c>
      <c r="L60" s="16" t="n">
        <f aca="false">AVERAGE(L3:L26)</f>
        <v>383.559922728799</v>
      </c>
      <c r="M60" s="16" t="n">
        <f aca="false">AVERAGE(M3:M26)</f>
        <v>483.150907773957</v>
      </c>
      <c r="N60" s="16" t="n">
        <f aca="false">AVERAGE(N3:N26)</f>
        <v>280.28237945542</v>
      </c>
      <c r="O60" s="16" t="n">
        <f aca="false">AVERAGE(O3:O26)</f>
        <v>1.55029094562732</v>
      </c>
      <c r="P60" s="16" t="n">
        <f aca="false">AVERAGE(P3:P26)</f>
        <v>226.379958866613</v>
      </c>
      <c r="Q60" s="16" t="n">
        <f aca="false">AVERAGE(Q3:Q26)</f>
        <v>16.5938372083333</v>
      </c>
      <c r="R60" s="16" t="n">
        <f aca="false">AVERAGE(R3:R26)</f>
        <v>36.8270911396311</v>
      </c>
      <c r="S60" s="16" t="n">
        <f aca="false">AVERAGE(S3:S26)</f>
        <v>79.4336460749449</v>
      </c>
      <c r="T60" s="16" t="n">
        <f aca="false">AVERAGE(T3:T26)</f>
        <v>30.1381797046274</v>
      </c>
      <c r="U60" s="16" t="n">
        <f aca="false">AVERAGE(U3:U26)</f>
        <v>0.111666666666667</v>
      </c>
      <c r="V60" s="16" t="n">
        <f aca="false">AVERAGE(V3:V26)</f>
        <v>0</v>
      </c>
      <c r="W60" s="16" t="n">
        <f aca="false">AVERAGE(W3:W26)</f>
        <v>0.5434084375</v>
      </c>
      <c r="X60" s="16" t="n">
        <f aca="false">AVERAGE(X3:X26)</f>
        <v>784.863548741705</v>
      </c>
      <c r="Y60" s="16" t="n">
        <f aca="false">AVERAGE(Y3:Y26)</f>
        <v>149.320265576715</v>
      </c>
      <c r="Z60" s="16" t="n">
        <f aca="false">AVERAGE(Z3:Z26)</f>
        <v>174.437969929038</v>
      </c>
      <c r="AA60" s="16" t="n">
        <f aca="false">AVERAGE(AA3:AA26)</f>
        <v>0</v>
      </c>
      <c r="AB60" s="16" t="n">
        <f aca="false">AVERAGE(AB3:AB26)</f>
        <v>6239.15821404425</v>
      </c>
      <c r="AC60" s="16" t="n">
        <f aca="false">AVERAGE(AC3:AC26)</f>
        <v>4910.81654472378</v>
      </c>
      <c r="AD60" s="16" t="n">
        <f aca="false">AVERAGE(AD3:AD26)</f>
        <v>390.027788098316</v>
      </c>
      <c r="AE60" s="16" t="n">
        <f aca="false">AVERAGE(AE3:AE26)</f>
        <v>457.490116694079</v>
      </c>
      <c r="AF60" s="16" t="n">
        <f aca="false">AVERAGE(AF3:AF26)</f>
        <v>3.62307352945648</v>
      </c>
      <c r="AG60" s="16" t="n">
        <f aca="false">AVERAGE(AG3:AG26)</f>
        <v>0.849623076411072</v>
      </c>
      <c r="AH60" s="16" t="n">
        <f aca="false">AVERAGE(AH3:AH26)</f>
        <v>0.139326136068382</v>
      </c>
      <c r="AI60" s="16" t="n">
        <f aca="false">AVERAGE(AI3:AI26)</f>
        <v>0.389355759164378</v>
      </c>
      <c r="AJ60" s="16" t="n">
        <f aca="false">AVERAGE(AJ3:AJ26)</f>
        <v>0.258182278529279</v>
      </c>
      <c r="AK60" s="16" t="n">
        <f aca="false">AVERAGE(AK3:AK26)</f>
        <v>0.901095835652824</v>
      </c>
      <c r="AL60" s="16" t="n">
        <f aca="false">AVERAGE(AL3:AL26)</f>
        <v>0.965634691315728</v>
      </c>
      <c r="AM60" s="16" t="n">
        <f aca="false">AVERAGE(AM3:AM26)</f>
        <v>0.804014150019989</v>
      </c>
      <c r="AN60" s="16" t="n">
        <f aca="false">AVERAGE(AN3:AN26)</f>
        <v>0.858847538770047</v>
      </c>
      <c r="AO60" s="16" t="n">
        <f aca="false">AVERAGE(AO3:AO26)</f>
        <v>4.67951649083541</v>
      </c>
      <c r="AP60" s="16" t="n">
        <f aca="false">AVERAGE(AP3:AP26)</f>
        <v>0.361886142604329</v>
      </c>
      <c r="AQ60" s="16" t="n">
        <f aca="false">AVERAGE(AQ3:AQ26)</f>
        <v>0.143764785902653</v>
      </c>
    </row>
    <row r="61" customFormat="false" ht="12.75" hidden="false" customHeight="false" outlineLevel="0" collapsed="false">
      <c r="A61" s="0"/>
      <c r="C61" s="16" t="n">
        <f aca="false">STDEV(C3:C26)</f>
        <v>68.2244430034522</v>
      </c>
      <c r="D61" s="16" t="e">
        <f aca="false">STDEV(D3:D26)</f>
        <v>#DIV/0!</v>
      </c>
      <c r="E61" s="16" t="e">
        <f aca="false">STDEV(E3:E26)</f>
        <v>#DIV/0!</v>
      </c>
      <c r="F61" s="16" t="n">
        <f aca="false">STDEV(F3:F26)</f>
        <v>0.743279415892199</v>
      </c>
      <c r="G61" s="16" t="n">
        <f aca="false">STDEV(G3:G26)</f>
        <v>19.254397056257</v>
      </c>
      <c r="H61" s="16" t="n">
        <f aca="false">STDEV(H3:H26)</f>
        <v>2.47778218415382</v>
      </c>
      <c r="I61" s="16" t="n">
        <f aca="false">STDEV(I3:I26)</f>
        <v>12.9819931589118</v>
      </c>
      <c r="J61" s="16" t="n">
        <f aca="false">STDEV(J3:J26)</f>
        <v>11.3848186500528</v>
      </c>
      <c r="K61" s="16" t="n">
        <f aca="false">STDEV(K3:K26)</f>
        <v>4764.8788933922</v>
      </c>
      <c r="L61" s="16" t="n">
        <f aca="false">STDEV(L3:L26)</f>
        <v>794.473328380131</v>
      </c>
      <c r="M61" s="16" t="n">
        <f aca="false">STDEV(M3:M26)</f>
        <v>554.899353366208</v>
      </c>
      <c r="N61" s="16" t="n">
        <f aca="false">STDEV(N3:N26)</f>
        <v>301.363692882336</v>
      </c>
      <c r="O61" s="16" t="n">
        <f aca="false">STDEV(O3:O26)</f>
        <v>4.70434125183998</v>
      </c>
      <c r="P61" s="16" t="n">
        <f aca="false">STDEV(P3:P26)</f>
        <v>219.695138498453</v>
      </c>
      <c r="Q61" s="16" t="n">
        <f aca="false">STDEV(Q3:Q26)</f>
        <v>41.227045878897</v>
      </c>
      <c r="R61" s="16" t="n">
        <f aca="false">STDEV(R3:R26)</f>
        <v>34.5534842769372</v>
      </c>
      <c r="S61" s="16" t="n">
        <f aca="false">STDEV(S3:S26)</f>
        <v>104.223165622612</v>
      </c>
      <c r="T61" s="16" t="n">
        <f aca="false">STDEV(T3:T26)</f>
        <v>29.7916473310439</v>
      </c>
      <c r="U61" s="16" t="n">
        <f aca="false">STDEV(U3:U26)</f>
        <v>0.34129760909068</v>
      </c>
      <c r="V61" s="16" t="n">
        <f aca="false">STDEV(V3:V26)</f>
        <v>0</v>
      </c>
      <c r="W61" s="16" t="n">
        <f aca="false">STDEV(W3:W26)</f>
        <v>1.74774056917484</v>
      </c>
      <c r="X61" s="16" t="n">
        <f aca="false">STDEV(X3:X26)</f>
        <v>933.331514937552</v>
      </c>
      <c r="Y61" s="16" t="n">
        <f aca="false">STDEV(Y3:Y26)</f>
        <v>207.070879828802</v>
      </c>
      <c r="Z61" s="16" t="n">
        <f aca="false">STDEV(Z3:Z26)</f>
        <v>216.528204961962</v>
      </c>
      <c r="AA61" s="16" t="n">
        <f aca="false">STDEV(AA3:AA26)</f>
        <v>0</v>
      </c>
      <c r="AB61" s="16" t="n">
        <f aca="false">STDEV(AB3:AB26)</f>
        <v>7091.49764892934</v>
      </c>
      <c r="AC61" s="16" t="n">
        <f aca="false">STDEV(AC3:AC26)</f>
        <v>5682.40765769225</v>
      </c>
      <c r="AD61" s="16" t="n">
        <f aca="false">STDEV(AD3:AD26)</f>
        <v>360.943538766993</v>
      </c>
      <c r="AE61" s="16" t="n">
        <f aca="false">STDEV(AE3:AE26)</f>
        <v>801.615070293147</v>
      </c>
      <c r="AF61" s="16" t="n">
        <f aca="false">STDEV(AF3:AF26)</f>
        <v>4.7648788933922</v>
      </c>
      <c r="AG61" s="16" t="n">
        <f aca="false">STDEV(AG3:AG26)</f>
        <v>0.14743485056733</v>
      </c>
      <c r="AH61" s="16" t="n">
        <f aca="false">STDEV(AH3:AH26)</f>
        <v>0.0356770877097668</v>
      </c>
      <c r="AI61" s="16" t="n">
        <f aca="false">STDEV(AI3:AI26)</f>
        <v>0.108075633829704</v>
      </c>
      <c r="AJ61" s="16" t="n">
        <f aca="false">STDEV(AJ3:AJ26)</f>
        <v>0.0696731199863829</v>
      </c>
      <c r="AK61" s="16" t="n">
        <f aca="false">STDEV(AK3:AK26)</f>
        <v>0.044775455774311</v>
      </c>
      <c r="AL61" s="16" t="n">
        <f aca="false">STDEV(AL3:AL26)</f>
        <v>0.0136228351162238</v>
      </c>
      <c r="AM61" s="16" t="n">
        <f aca="false">STDEV(AM3:AM26)</f>
        <v>0.0470797706422022</v>
      </c>
      <c r="AN61" s="16" t="n">
        <f aca="false">STDEV(AN3:AN26)</f>
        <v>0.0635895185674417</v>
      </c>
      <c r="AO61" s="16" t="n">
        <f aca="false">STDEV(AO3:AO26)</f>
        <v>1.50154675756986</v>
      </c>
      <c r="AP61" s="16" t="n">
        <f aca="false">STDEV(AP3:AP26)</f>
        <v>0.152331903748721</v>
      </c>
      <c r="AQ61" s="16" t="n">
        <f aca="false">STDEV(AQ3:AQ26)</f>
        <v>0.0425779133512276</v>
      </c>
    </row>
    <row r="62" customFormat="false" ht="12.75" hidden="false" customHeight="false" outlineLevel="0" collapsed="false">
      <c r="A62" s="1" t="s">
        <v>47</v>
      </c>
      <c r="C62" s="41" t="n">
        <f aca="false">AVERAGE(C27:C59)</f>
        <v>4.46288678678654</v>
      </c>
      <c r="D62" s="41" t="e">
        <f aca="false">AVERAGE(D27:D59)</f>
        <v>#DIV/0!</v>
      </c>
      <c r="E62" s="41" t="e">
        <f aca="false">AVERAGE(E27:E59)</f>
        <v>#DIV/0!</v>
      </c>
      <c r="F62" s="41" t="n">
        <f aca="false">AVERAGE(F27:F59)</f>
        <v>0.21854522881255</v>
      </c>
      <c r="G62" s="41" t="n">
        <f aca="false">AVERAGE(G27:G59)</f>
        <v>42.76884</v>
      </c>
      <c r="H62" s="41" t="n">
        <f aca="false">AVERAGE(H27:H59)</f>
        <v>0.463267574530476</v>
      </c>
      <c r="I62" s="41" t="n">
        <f aca="false">AVERAGE(I27:I59)</f>
        <v>90.6585461866258</v>
      </c>
      <c r="J62" s="41" t="n">
        <f aca="false">AVERAGE(J27:J59)</f>
        <v>91.4363178322391</v>
      </c>
      <c r="K62" s="41" t="n">
        <f aca="false">AVERAGE(K27:K59)</f>
        <v>0.355512624164389</v>
      </c>
      <c r="L62" s="41" t="n">
        <f aca="false">AVERAGE(L27:L59)</f>
        <v>0.417647499907986</v>
      </c>
      <c r="M62" s="41" t="n">
        <f aca="false">AVERAGE(M27:M59)</f>
        <v>0.719170199746851</v>
      </c>
      <c r="N62" s="41" t="n">
        <f aca="false">AVERAGE(N27:N59)</f>
        <v>0.470592623162556</v>
      </c>
      <c r="O62" s="41" t="n">
        <f aca="false">AVERAGE(O27:O59)</f>
        <v>0.0019805177405978</v>
      </c>
      <c r="P62" s="41" t="n">
        <f aca="false">AVERAGE(P27:P59)</f>
        <v>8.24067701756442</v>
      </c>
      <c r="Q62" s="41" t="n">
        <f aca="false">AVERAGE(Q27:Q59)</f>
        <v>0.212199185736426</v>
      </c>
      <c r="R62" s="41" t="n">
        <f aca="false">AVERAGE(R27:R59)</f>
        <v>4.34675365651973</v>
      </c>
      <c r="S62" s="41" t="n">
        <f aca="false">AVERAGE(S27:S59)</f>
        <v>3.60452549028314</v>
      </c>
      <c r="T62" s="41" t="n">
        <f aca="false">AVERAGE(T27:T59)</f>
        <v>4.09410540012641</v>
      </c>
      <c r="U62" s="41" t="n">
        <f aca="false">AVERAGE(U27:U59)</f>
        <v>0.216509099966162</v>
      </c>
      <c r="V62" s="41" t="n">
        <f aca="false">AVERAGE(V27:V59)</f>
        <v>0.00115454545454545</v>
      </c>
      <c r="W62" s="41" t="n">
        <f aca="false">AVERAGE(W27:W59)</f>
        <v>0.0689201327228233</v>
      </c>
      <c r="X62" s="41" t="n">
        <f aca="false">AVERAGE(X27:X59)</f>
        <v>13.6326602029013</v>
      </c>
      <c r="Y62" s="41" t="n">
        <f aca="false">AVERAGE(Y27:Y59)</f>
        <v>0.336786941837078</v>
      </c>
      <c r="Z62" s="41" t="n">
        <f aca="false">AVERAGE(Z27:Z59)</f>
        <v>2.43907937061205</v>
      </c>
      <c r="AA62" s="41" t="n">
        <f aca="false">AVERAGE(AA27:AA59)</f>
        <v>0.29264582071766</v>
      </c>
      <c r="AB62" s="41" t="n">
        <f aca="false">AVERAGE(AB27:AB59)</f>
        <v>39.4410718443156</v>
      </c>
      <c r="AC62" s="41" t="n">
        <f aca="false">AVERAGE(AC27:AC59)</f>
        <v>2.10398924510936</v>
      </c>
      <c r="AD62" s="41" t="n">
        <f aca="false">AVERAGE(AD27:AD59)</f>
        <v>22.4859543433615</v>
      </c>
      <c r="AE62" s="42" t="n">
        <f aca="false">AVERAGE(AE27:AE59)</f>
        <v>0.00216298298869042</v>
      </c>
      <c r="AF62" s="41" t="e">
        <f aca="false">AVERAGE(AF27:AF59)</f>
        <v>#DIV/0!</v>
      </c>
      <c r="AG62" s="41" t="n">
        <f aca="false">AVERAGE(AG27:AG59)</f>
        <v>0.502164662720099</v>
      </c>
      <c r="AH62" s="41" t="n">
        <f aca="false">AVERAGE(AH27:AH59)</f>
        <v>0.76577245202551</v>
      </c>
      <c r="AI62" s="41" t="n">
        <f aca="false">AVERAGE(AI27:AI59)</f>
        <v>0.702033399599705</v>
      </c>
      <c r="AJ62" s="41" t="n">
        <f aca="false">AVERAGE(AJ27:AJ59)</f>
        <v>0.443904260113684</v>
      </c>
      <c r="AK62" s="41" t="n">
        <f aca="false">AVERAGE(AK27:AK59)</f>
        <v>0.113363193653591</v>
      </c>
      <c r="AL62" s="41" t="n">
        <f aca="false">AVERAGE(AL27:AL59)</f>
        <v>0.62168727030134</v>
      </c>
      <c r="AM62" s="41" t="n">
        <f aca="false">AVERAGE(AM27:AM59)</f>
        <v>0.0628050388724392</v>
      </c>
      <c r="AN62" s="41" t="n">
        <f aca="false">AVERAGE(AN27:AN59)</f>
        <v>0.338524922658883</v>
      </c>
      <c r="AO62" s="41" t="n">
        <f aca="false">AVERAGE(AO27:AO59)</f>
        <v>0.120010256281671</v>
      </c>
      <c r="AP62" s="41" t="n">
        <f aca="false">AVERAGE(AP27:AP59)</f>
        <v>0.838415141881365</v>
      </c>
      <c r="AQ62" s="41" t="n">
        <f aca="false">AVERAGE(AQ27:AQ59)</f>
        <v>0.0546256941248089</v>
      </c>
    </row>
    <row r="63" customFormat="false" ht="12.75" hidden="false" customHeight="false" outlineLevel="0" collapsed="false">
      <c r="A63" s="1" t="s">
        <v>47</v>
      </c>
      <c r="C63" s="41" t="n">
        <f aca="false">STDEV(C27:C59)</f>
        <v>3.21631406323918</v>
      </c>
      <c r="D63" s="41" t="e">
        <f aca="false">STDEV(D27:D59)</f>
        <v>#DIV/0!</v>
      </c>
      <c r="E63" s="41" t="e">
        <f aca="false">STDEV(E27:E59)</f>
        <v>#DIV/0!</v>
      </c>
      <c r="F63" s="41" t="n">
        <f aca="false">STDEV(F27:F59)</f>
        <v>0.354887470189342</v>
      </c>
      <c r="G63" s="41" t="n">
        <f aca="false">STDEV(G27:G59)</f>
        <v>14.4167307715723</v>
      </c>
      <c r="H63" s="41" t="n">
        <f aca="false">STDEV(H27:H59)</f>
        <v>0.64010064246481</v>
      </c>
      <c r="I63" s="41" t="n">
        <f aca="false">STDEV(I27:I59)</f>
        <v>22.5119587847293</v>
      </c>
      <c r="J63" s="41" t="n">
        <f aca="false">STDEV(J27:J59)</f>
        <v>28.4744291357779</v>
      </c>
      <c r="K63" s="41" t="n">
        <f aca="false">STDEV(K27:K59)</f>
        <v>0.386943031526682</v>
      </c>
      <c r="L63" s="41" t="n">
        <f aca="false">STDEV(L27:L59)</f>
        <v>0.500142283631822</v>
      </c>
      <c r="M63" s="41" t="n">
        <f aca="false">STDEV(M27:M59)</f>
        <v>0.550247250485013</v>
      </c>
      <c r="N63" s="41" t="n">
        <f aca="false">STDEV(N27:N59)</f>
        <v>1.3448797664643</v>
      </c>
      <c r="O63" s="41" t="n">
        <f aca="false">STDEV(O27:O59)</f>
        <v>0.00515002612871475</v>
      </c>
      <c r="P63" s="41" t="n">
        <f aca="false">STDEV(P27:P59)</f>
        <v>10.0489242375595</v>
      </c>
      <c r="Q63" s="41" t="n">
        <f aca="false">STDEV(Q27:Q59)</f>
        <v>0.531222411702385</v>
      </c>
      <c r="R63" s="41" t="n">
        <f aca="false">STDEV(R27:R59)</f>
        <v>3.85299344627844</v>
      </c>
      <c r="S63" s="41" t="n">
        <f aca="false">STDEV(S27:S59)</f>
        <v>4.91371735511633</v>
      </c>
      <c r="T63" s="41" t="n">
        <f aca="false">STDEV(T27:T59)</f>
        <v>4.17819415315817</v>
      </c>
      <c r="U63" s="41" t="n">
        <f aca="false">STDEV(U27:U59)</f>
        <v>0.684747244885147</v>
      </c>
      <c r="V63" s="41" t="n">
        <f aca="false">STDEV(V27:V59)</f>
        <v>0.00663235869191209</v>
      </c>
      <c r="W63" s="41" t="n">
        <f aca="false">STDEV(W27:W59)</f>
        <v>0.132634423987493</v>
      </c>
      <c r="X63" s="41" t="n">
        <f aca="false">STDEV(X27:X59)</f>
        <v>21.6608050447071</v>
      </c>
      <c r="Y63" s="41" t="n">
        <f aca="false">STDEV(Y27:Y59)</f>
        <v>0.536161640720262</v>
      </c>
      <c r="Z63" s="41" t="n">
        <f aca="false">STDEV(Z27:Z59)</f>
        <v>4.68310932408495</v>
      </c>
      <c r="AA63" s="41" t="n">
        <f aca="false">STDEV(AA27:AA59)</f>
        <v>0.966694059421321</v>
      </c>
      <c r="AB63" s="41" t="n">
        <f aca="false">STDEV(AB27:AB59)</f>
        <v>44.8528388592277</v>
      </c>
      <c r="AC63" s="41" t="n">
        <f aca="false">STDEV(AC27:AC59)</f>
        <v>2.46651275643745</v>
      </c>
      <c r="AD63" s="41" t="n">
        <f aca="false">STDEV(AD27:AD59)</f>
        <v>22.8206985395447</v>
      </c>
      <c r="AE63" s="42" t="n">
        <f aca="false">STDEV(AE27:AE59)</f>
        <v>0.00322596368582075</v>
      </c>
      <c r="AF63" s="41" t="e">
        <f aca="false">STDEV(AF27:AF59)</f>
        <v>#DIV/0!</v>
      </c>
      <c r="AG63" s="41" t="n">
        <f aca="false">STDEV(AG27:AG59)</f>
        <v>0.167669638596366</v>
      </c>
      <c r="AH63" s="41" t="n">
        <f aca="false">STDEV(AH27:AH59)</f>
        <v>0.190902881670748</v>
      </c>
      <c r="AI63" s="41" t="n">
        <f aca="false">STDEV(AI27:AI59)</f>
        <v>0.114289209598095</v>
      </c>
      <c r="AJ63" s="41" t="n">
        <f aca="false">STDEV(AJ27:AJ59)</f>
        <v>0.11395765486354</v>
      </c>
      <c r="AK63" s="41" t="n">
        <f aca="false">STDEV(AK27:AK59)</f>
        <v>0.101356048431299</v>
      </c>
      <c r="AL63" s="41" t="n">
        <f aca="false">STDEV(AL27:AL59)</f>
        <v>0.209768610456187</v>
      </c>
      <c r="AM63" s="41" t="n">
        <f aca="false">STDEV(AM27:AM59)</f>
        <v>0.0688047379183879</v>
      </c>
      <c r="AN63" s="41" t="n">
        <f aca="false">STDEV(AN27:AN59)</f>
        <v>0.193547470364947</v>
      </c>
      <c r="AO63" s="41" t="n">
        <f aca="false">STDEV(AO27:AO59)</f>
        <v>0.117156157039735</v>
      </c>
      <c r="AP63" s="41" t="n">
        <f aca="false">STDEV(AP27:AP59)</f>
        <v>0.168249039260963</v>
      </c>
      <c r="AQ63" s="41" t="n">
        <f aca="false">STDEV(AQ27:AQ59)</f>
        <v>0.0432881902162144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13" activeCellId="0" sqref="E13"/>
    </sheetView>
  </sheetViews>
  <sheetFormatPr defaultRowHeight="12.75"/>
  <cols>
    <col collapsed="false" hidden="false" max="2" min="1" style="43" width="11.4251012145749"/>
    <col collapsed="false" hidden="false" max="19" min="3" style="43" width="9.57085020242915"/>
    <col collapsed="false" hidden="false" max="20" min="20" style="43" width="12.5668016194332"/>
    <col collapsed="false" hidden="false" max="34" min="21" style="43" width="9.57085020242915"/>
    <col collapsed="false" hidden="false" max="1025" min="35" style="43" width="11.4251012145749"/>
  </cols>
  <sheetData>
    <row r="1" s="44" customFormat="true" ht="12.75" hidden="false" customHeight="false" outlineLevel="0" collapsed="false">
      <c r="B1" s="45" t="s">
        <v>90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16</v>
      </c>
      <c r="I1" s="45" t="s">
        <v>17</v>
      </c>
      <c r="J1" s="45" t="s">
        <v>18</v>
      </c>
      <c r="K1" s="45" t="s">
        <v>19</v>
      </c>
      <c r="L1" s="45" t="s">
        <v>20</v>
      </c>
      <c r="M1" s="45" t="s">
        <v>21</v>
      </c>
      <c r="N1" s="45" t="s">
        <v>22</v>
      </c>
      <c r="O1" s="45" t="s">
        <v>23</v>
      </c>
      <c r="P1" s="45" t="s">
        <v>24</v>
      </c>
      <c r="Q1" s="45" t="s">
        <v>25</v>
      </c>
      <c r="R1" s="45" t="s">
        <v>26</v>
      </c>
      <c r="S1" s="45" t="s">
        <v>27</v>
      </c>
      <c r="T1" s="44" t="s">
        <v>28</v>
      </c>
      <c r="U1" s="6" t="s">
        <v>29</v>
      </c>
      <c r="V1" s="6" t="s">
        <v>30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</row>
    <row r="2" s="46" customFormat="true" ht="12.75" hidden="false" customHeight="false" outlineLevel="0" collapsed="false">
      <c r="A2" s="46" t="s">
        <v>91</v>
      </c>
      <c r="B2" s="46" t="s">
        <v>92</v>
      </c>
      <c r="C2" s="47" t="n">
        <v>144.242551759921</v>
      </c>
      <c r="D2" s="47" t="n">
        <v>72.996</v>
      </c>
      <c r="E2" s="47" t="n">
        <v>82.1998992464422</v>
      </c>
      <c r="F2" s="47" t="n">
        <v>31.8864</v>
      </c>
      <c r="G2" s="47" t="n">
        <v>15.1084270391904</v>
      </c>
      <c r="H2" s="47" t="n">
        <v>10.731</v>
      </c>
      <c r="I2" s="47" t="n">
        <v>0</v>
      </c>
      <c r="J2" s="47" t="n">
        <v>5.28171</v>
      </c>
      <c r="K2" s="47" t="n">
        <v>19.824</v>
      </c>
      <c r="L2" s="47" t="n">
        <v>1.9215</v>
      </c>
      <c r="M2" s="47" t="n">
        <v>0</v>
      </c>
      <c r="N2" s="47" t="n">
        <v>0</v>
      </c>
      <c r="O2" s="47" t="n">
        <v>0</v>
      </c>
      <c r="P2" s="47" t="n">
        <v>69.8835038207594</v>
      </c>
      <c r="Q2" s="47" t="n">
        <v>10.54599</v>
      </c>
      <c r="R2" s="47" t="n">
        <v>31.7211699553413</v>
      </c>
      <c r="S2" s="47" t="n">
        <v>0</v>
      </c>
      <c r="T2" s="48" t="n">
        <f aca="false">SUM(C2:S2)</f>
        <v>496.342151821654</v>
      </c>
      <c r="U2" s="49" t="n">
        <f aca="false">SUM(C2:G2)</f>
        <v>346.433278045553</v>
      </c>
      <c r="V2" s="49" t="n">
        <f aca="false">SUM(H2:O2)</f>
        <v>37.75821</v>
      </c>
      <c r="W2" s="50" t="n">
        <f aca="false">+C2/1000</f>
        <v>0.144242551759921</v>
      </c>
      <c r="X2" s="11" t="n">
        <f aca="false">(C2)/(C2+D2)</f>
        <v>0.66398229315821</v>
      </c>
      <c r="Y2" s="11" t="n">
        <f aca="false">P2/(U2+P2)</f>
        <v>0.167861366307353</v>
      </c>
      <c r="Z2" s="11" t="n">
        <f aca="false">V2/(V2+P2)</f>
        <v>0.350776744997515</v>
      </c>
      <c r="AA2" s="11" t="n">
        <f aca="false">H2/(H2+P2)</f>
        <v>0.133115004017883</v>
      </c>
      <c r="AB2" s="11" t="n">
        <f aca="false">U2/(U2+V2)</f>
        <v>0.901720336928644</v>
      </c>
      <c r="AC2" s="51" t="n">
        <f aca="false">(C2+D2)/(C2+D2+Q2)</f>
        <v>0.953701906553803</v>
      </c>
      <c r="AD2" s="11" t="n">
        <f aca="false">(C2)/(P2+C2)</f>
        <v>0.673633815225125</v>
      </c>
      <c r="AE2" s="52" t="n">
        <f aca="false">C2/(E2+C2)</f>
        <v>0.6369943052589</v>
      </c>
      <c r="AF2" s="11" t="n">
        <f aca="false">(C2+D2)/(Q2+P2)</f>
        <v>2.70098121273828</v>
      </c>
      <c r="AG2" s="11" t="n">
        <f aca="false">H2/(E2+H2)</f>
        <v>0.115472895312705</v>
      </c>
      <c r="AH2" s="53" t="n">
        <f aca="false">Q2/(Q2+P2)</f>
        <v>0.131120929636859</v>
      </c>
    </row>
    <row r="3" customFormat="false" ht="12.75" hidden="false" customHeight="false" outlineLevel="0" collapsed="false">
      <c r="A3" s="46" t="s">
        <v>93</v>
      </c>
      <c r="B3" s="46" t="s">
        <v>92</v>
      </c>
      <c r="C3" s="47" t="n">
        <v>229.218598811834</v>
      </c>
      <c r="D3" s="47" t="n">
        <v>53.4313562019102</v>
      </c>
      <c r="E3" s="47" t="n">
        <v>54.6621315992845</v>
      </c>
      <c r="F3" s="47" t="n">
        <v>33.8697194960722</v>
      </c>
      <c r="G3" s="47" t="n">
        <v>0</v>
      </c>
      <c r="H3" s="47" t="n">
        <v>27.0816</v>
      </c>
      <c r="I3" s="47" t="n">
        <v>0</v>
      </c>
      <c r="J3" s="47" t="n">
        <v>13.1282794671</v>
      </c>
      <c r="K3" s="47" t="n">
        <v>30.1079056605258</v>
      </c>
      <c r="L3" s="47" t="n">
        <v>18.9768963368622</v>
      </c>
      <c r="M3" s="47" t="n">
        <v>0</v>
      </c>
      <c r="N3" s="47" t="n">
        <v>0</v>
      </c>
      <c r="O3" s="47" t="n">
        <v>0</v>
      </c>
      <c r="P3" s="47" t="n">
        <v>48.5571727788471</v>
      </c>
      <c r="Q3" s="47" t="n">
        <v>28.3836</v>
      </c>
      <c r="R3" s="47" t="n">
        <v>41.2198783021435</v>
      </c>
      <c r="S3" s="47" t="n">
        <v>0</v>
      </c>
      <c r="T3" s="48" t="n">
        <f aca="false">SUM(C3:S3)</f>
        <v>578.637138654579</v>
      </c>
      <c r="U3" s="54" t="n">
        <f aca="false">SUM(C3:G3)</f>
        <v>371.181806109101</v>
      </c>
      <c r="V3" s="46" t="n">
        <f aca="false">SUM(H3:O3)</f>
        <v>89.2946814644881</v>
      </c>
      <c r="W3" s="46" t="n">
        <f aca="false">+C3/1000</f>
        <v>0.229218598811834</v>
      </c>
      <c r="X3" s="46" t="n">
        <f aca="false">(C3)/(C3+D3)</f>
        <v>0.810962799554268</v>
      </c>
      <c r="Y3" s="46" t="n">
        <f aca="false">P3/(U3+P3)</f>
        <v>0.115684211429432</v>
      </c>
      <c r="Z3" s="46" t="n">
        <f aca="false">V3/(V3+P3)</f>
        <v>0.647758290627457</v>
      </c>
      <c r="AA3" s="46" t="n">
        <f aca="false">H3/(H3+P3)</f>
        <v>0.358038595882317</v>
      </c>
      <c r="AB3" s="46" t="n">
        <f aca="false">U3/(U3+V3)</f>
        <v>0.806081995771352</v>
      </c>
      <c r="AC3" s="46" t="n">
        <f aca="false">(C3+D3)/(C3+D3+Q3)</f>
        <v>0.908744251086524</v>
      </c>
      <c r="AD3" s="46" t="n">
        <f aca="false">(C3)/(P3+C3)</f>
        <v>0.825192915491568</v>
      </c>
      <c r="AE3" s="46" t="n">
        <f aca="false">C3/(E3+C3)</f>
        <v>0.807446840368058</v>
      </c>
      <c r="AF3" s="46" t="n">
        <f aca="false">(C3+D3)/(Q3+P3)</f>
        <v>3.67360431674078</v>
      </c>
      <c r="AG3" s="46" t="n">
        <f aca="false">H3/(E3+H3)</f>
        <v>0.33129879772013</v>
      </c>
      <c r="AH3" s="46" t="n">
        <f aca="false">Q3/(Q3+P3)</f>
        <v>0.36890193553922</v>
      </c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46" t="s">
        <v>94</v>
      </c>
      <c r="B4" s="46" t="s">
        <v>92</v>
      </c>
      <c r="C4" s="47" t="n">
        <v>168.717141254117</v>
      </c>
      <c r="D4" s="47" t="n">
        <v>86.7367521454791</v>
      </c>
      <c r="E4" s="47" t="n">
        <v>116.039511</v>
      </c>
      <c r="F4" s="47" t="n">
        <v>42.3585684302107</v>
      </c>
      <c r="G4" s="47" t="n">
        <v>0</v>
      </c>
      <c r="H4" s="47" t="n">
        <v>28.24185</v>
      </c>
      <c r="I4" s="47" t="n">
        <v>0</v>
      </c>
      <c r="J4" s="47" t="n">
        <v>10.5</v>
      </c>
      <c r="K4" s="47" t="n">
        <v>18.3928985090305</v>
      </c>
      <c r="L4" s="47" t="n">
        <v>28.8137292257039</v>
      </c>
      <c r="M4" s="47" t="n">
        <v>0</v>
      </c>
      <c r="N4" s="47" t="n">
        <v>0</v>
      </c>
      <c r="O4" s="47" t="n">
        <v>2.11174314021521</v>
      </c>
      <c r="P4" s="47" t="n">
        <v>74.8645280599732</v>
      </c>
      <c r="Q4" s="47" t="n">
        <v>14.7408820591367</v>
      </c>
      <c r="R4" s="47" t="n">
        <v>51.0967394893342</v>
      </c>
      <c r="S4" s="47" t="n">
        <v>0.228333257845765</v>
      </c>
      <c r="T4" s="48" t="n">
        <f aca="false">SUM(C4:S4)</f>
        <v>642.842676571047</v>
      </c>
      <c r="U4" s="54" t="n">
        <f aca="false">SUM(C4:G4)</f>
        <v>413.851972829807</v>
      </c>
      <c r="V4" s="46" t="n">
        <f aca="false">SUM(H4:O4)</f>
        <v>88.0602208749496</v>
      </c>
      <c r="W4" s="46" t="n">
        <f aca="false">+C4/1000</f>
        <v>0.168717141254117</v>
      </c>
      <c r="X4" s="46" t="n">
        <f aca="false">(C4)/(C4+D4)</f>
        <v>0.660460245912948</v>
      </c>
      <c r="Y4" s="46" t="n">
        <f aca="false">P4/(U4+P4)</f>
        <v>0.153186004408837</v>
      </c>
      <c r="Z4" s="46" t="n">
        <f aca="false">V4/(V4+P4)</f>
        <v>0.540496280955594</v>
      </c>
      <c r="AA4" s="46" t="n">
        <f aca="false">H4/(H4+P4)</f>
        <v>0.273909825283289</v>
      </c>
      <c r="AB4" s="46" t="n">
        <f aca="false">U4/(U4+V4)</f>
        <v>0.82455054493705</v>
      </c>
      <c r="AC4" s="46" t="n">
        <f aca="false">(C4+D4)/(C4+D4+Q4)</f>
        <v>0.945443497069439</v>
      </c>
      <c r="AD4" s="46" t="n">
        <f aca="false">(C4)/(P4+C4)</f>
        <v>0.692651223424215</v>
      </c>
      <c r="AE4" s="46" t="n">
        <f aca="false">C4/(E4+C4)</f>
        <v>0.592495872944713</v>
      </c>
      <c r="AF4" s="46" t="n">
        <f aca="false">(C4+D4)/(Q4+P4)</f>
        <v>2.8508757792641</v>
      </c>
      <c r="AG4" s="46" t="n">
        <f aca="false">H4/(E4+H4)</f>
        <v>0.1957414998324</v>
      </c>
      <c r="AH4" s="46" t="n">
        <f aca="false">Q4/(Q4+P4)</f>
        <v>0.164508839807128</v>
      </c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46" t="s">
        <v>95</v>
      </c>
      <c r="B5" s="46" t="s">
        <v>92</v>
      </c>
      <c r="C5" s="47" t="n">
        <v>728.211155550252</v>
      </c>
      <c r="D5" s="47" t="n">
        <v>184.573472866375</v>
      </c>
      <c r="E5" s="47" t="n">
        <v>70.3533201</v>
      </c>
      <c r="F5" s="47" t="n">
        <v>111.225954268053</v>
      </c>
      <c r="G5" s="47" t="n">
        <v>0</v>
      </c>
      <c r="H5" s="47" t="n">
        <v>42.7347395111069</v>
      </c>
      <c r="I5" s="47" t="n">
        <v>1.42859832208645</v>
      </c>
      <c r="J5" s="47" t="n">
        <v>11.6003779952662</v>
      </c>
      <c r="K5" s="47" t="n">
        <v>10.6916881206067</v>
      </c>
      <c r="L5" s="47" t="n">
        <v>12.4501990836811</v>
      </c>
      <c r="M5" s="47" t="n">
        <v>0</v>
      </c>
      <c r="N5" s="47" t="n">
        <v>0</v>
      </c>
      <c r="O5" s="47" t="n">
        <v>0</v>
      </c>
      <c r="P5" s="47" t="n">
        <v>119.083605542596</v>
      </c>
      <c r="Q5" s="47" t="n">
        <v>39.785886</v>
      </c>
      <c r="R5" s="47" t="n">
        <v>31.066757102856</v>
      </c>
      <c r="S5" s="47" t="n">
        <v>1.63826622071203</v>
      </c>
      <c r="T5" s="48" t="n">
        <f aca="false">SUM(C5:S5)</f>
        <v>1364.84402068359</v>
      </c>
      <c r="U5" s="54" t="n">
        <f aca="false">SUM(C5:G5)</f>
        <v>1094.36390278468</v>
      </c>
      <c r="V5" s="46" t="n">
        <f aca="false">SUM(H5:O5)</f>
        <v>78.9056030327474</v>
      </c>
      <c r="W5" s="46" t="n">
        <f aca="false">+C5/1000</f>
        <v>0.728211155550252</v>
      </c>
      <c r="X5" s="46" t="n">
        <f aca="false">(C5)/(C5+D5)</f>
        <v>0.797790774383934</v>
      </c>
      <c r="Y5" s="46" t="n">
        <f aca="false">P5/(U5+P5)</f>
        <v>0.098136594063926</v>
      </c>
      <c r="Z5" s="46" t="n">
        <f aca="false">V5/(V5+P5)</f>
        <v>0.398534867635072</v>
      </c>
      <c r="AA5" s="46" t="n">
        <f aca="false">H5/(H5+P5)</f>
        <v>0.264090820462441</v>
      </c>
      <c r="AB5" s="46" t="n">
        <f aca="false">U5/(U5+V5)</f>
        <v>0.932747248060646</v>
      </c>
      <c r="AC5" s="46" t="n">
        <f aca="false">(C5+D5)/(C5+D5+Q5)</f>
        <v>0.958233132982952</v>
      </c>
      <c r="AD5" s="46" t="n">
        <f aca="false">(C5)/(P5+C5)</f>
        <v>0.859454335125357</v>
      </c>
      <c r="AE5" s="46" t="n">
        <f aca="false">C5/(E5+C5)</f>
        <v>0.911900263228322</v>
      </c>
      <c r="AF5" s="46" t="n">
        <f aca="false">(C5+D5)/(Q5+P5)</f>
        <v>5.74549977817415</v>
      </c>
      <c r="AG5" s="46" t="n">
        <f aca="false">H5/(E5+H5)</f>
        <v>0.377889050869431</v>
      </c>
      <c r="AH5" s="46" t="n">
        <f aca="false">Q5/(Q5+P5)</f>
        <v>0.250431254067006</v>
      </c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46" t="s">
        <v>96</v>
      </c>
      <c r="B6" s="46" t="s">
        <v>92</v>
      </c>
      <c r="C6" s="54" t="n">
        <v>677.9871</v>
      </c>
      <c r="D6" s="54" t="n">
        <v>192.276</v>
      </c>
      <c r="E6" s="54" t="n">
        <v>86.478</v>
      </c>
      <c r="F6" s="54" t="n">
        <v>30.5445</v>
      </c>
      <c r="G6" s="47" t="n">
        <v>0</v>
      </c>
      <c r="H6" s="54" t="n">
        <v>25.5801</v>
      </c>
      <c r="I6" s="54" t="n">
        <v>0</v>
      </c>
      <c r="J6" s="54" t="n">
        <v>6.58581</v>
      </c>
      <c r="K6" s="54" t="n">
        <v>50.1039</v>
      </c>
      <c r="L6" s="54" t="n">
        <v>8.7255</v>
      </c>
      <c r="M6" s="54" t="n">
        <v>0</v>
      </c>
      <c r="N6" s="54" t="n">
        <v>0</v>
      </c>
      <c r="O6" s="54" t="n">
        <v>0</v>
      </c>
      <c r="P6" s="54" t="n">
        <v>45.118458</v>
      </c>
      <c r="Q6" s="54" t="n">
        <v>24.7464</v>
      </c>
      <c r="R6" s="54" t="n">
        <v>10.88871</v>
      </c>
      <c r="S6" s="54" t="n">
        <v>0</v>
      </c>
      <c r="T6" s="48" t="n">
        <f aca="false">SUM(C6:S6)</f>
        <v>1159.034478</v>
      </c>
      <c r="U6" s="54" t="n">
        <f aca="false">SUM(C6:G6)</f>
        <v>987.2856</v>
      </c>
      <c r="V6" s="46" t="n">
        <f aca="false">SUM(H6:O6)</f>
        <v>90.99531</v>
      </c>
      <c r="W6" s="46" t="n">
        <f aca="false">+C6/1000</f>
        <v>0.6779871</v>
      </c>
      <c r="X6" s="46" t="n">
        <f aca="false">(C6)/(C6+D6)</f>
        <v>0.779059918776287</v>
      </c>
      <c r="Y6" s="46" t="n">
        <f aca="false">P6/(U6+P6)</f>
        <v>0.0437023253157341</v>
      </c>
      <c r="Z6" s="46" t="n">
        <f aca="false">V6/(V6+P6)</f>
        <v>0.668523921841617</v>
      </c>
      <c r="AA6" s="46" t="n">
        <f aca="false">H6/(H6+P6)</f>
        <v>0.361819260868093</v>
      </c>
      <c r="AB6" s="46" t="n">
        <f aca="false">U6/(U6+V6)</f>
        <v>0.915610756755399</v>
      </c>
      <c r="AC6" s="46" t="n">
        <f aca="false">(C6+D6)/(C6+D6+Q6)</f>
        <v>0.972350684545807</v>
      </c>
      <c r="AD6" s="46" t="n">
        <f aca="false">(C6)/(P6+C6)</f>
        <v>0.937604603503822</v>
      </c>
      <c r="AE6" s="46" t="n">
        <f aca="false">C6/(E6+C6)</f>
        <v>0.886877765904552</v>
      </c>
      <c r="AF6" s="46" t="n">
        <f aca="false">(C6+D6)/(Q6+P6)</f>
        <v>12.4563782839149</v>
      </c>
      <c r="AG6" s="46" t="n">
        <f aca="false">H6/(E6+H6)</f>
        <v>0.228275332171436</v>
      </c>
      <c r="AH6" s="46" t="n">
        <f aca="false">Q6/(Q6+P6)</f>
        <v>0.354203825906295</v>
      </c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46" t="s">
        <v>97</v>
      </c>
      <c r="B7" s="46" t="s">
        <v>92</v>
      </c>
      <c r="C7" s="54" t="n">
        <v>640.83264</v>
      </c>
      <c r="D7" s="54" t="n">
        <v>177.69381</v>
      </c>
      <c r="E7" s="54" t="n">
        <v>76.00824</v>
      </c>
      <c r="F7" s="54" t="n">
        <v>24.18234</v>
      </c>
      <c r="G7" s="47" t="n">
        <v>0</v>
      </c>
      <c r="H7" s="54" t="n">
        <v>15.994461</v>
      </c>
      <c r="I7" s="54" t="n">
        <v>0</v>
      </c>
      <c r="J7" s="54" t="n">
        <v>8.74251</v>
      </c>
      <c r="K7" s="54" t="n">
        <v>23.32701</v>
      </c>
      <c r="L7" s="54" t="n">
        <v>6.6171</v>
      </c>
      <c r="M7" s="54" t="n">
        <v>0</v>
      </c>
      <c r="N7" s="54" t="n">
        <v>0</v>
      </c>
      <c r="O7" s="54" t="n">
        <v>0</v>
      </c>
      <c r="P7" s="54" t="n">
        <v>25.83</v>
      </c>
      <c r="Q7" s="54" t="n">
        <v>20.9118</v>
      </c>
      <c r="R7" s="54" t="n">
        <v>9.4899</v>
      </c>
      <c r="S7" s="54" t="n">
        <v>0</v>
      </c>
      <c r="T7" s="48" t="n">
        <f aca="false">SUM(C7:S7)</f>
        <v>1029.629811</v>
      </c>
      <c r="U7" s="54" t="n">
        <f aca="false">SUM(C7:G7)</f>
        <v>918.71703</v>
      </c>
      <c r="V7" s="46" t="n">
        <f aca="false">SUM(H7:O7)</f>
        <v>54.681081</v>
      </c>
      <c r="W7" s="46" t="n">
        <f aca="false">+C7/1000</f>
        <v>0.64083264</v>
      </c>
      <c r="X7" s="46" t="n">
        <f aca="false">(C7)/(C7+D7)</f>
        <v>0.782910118542901</v>
      </c>
      <c r="Y7" s="46" t="n">
        <f aca="false">P7/(U7+P7)</f>
        <v>0.0273464413942416</v>
      </c>
      <c r="Z7" s="46" t="n">
        <f aca="false">V7/(V7+P7)</f>
        <v>0.679174597096765</v>
      </c>
      <c r="AA7" s="46" t="n">
        <f aca="false">H7/(H7+P7)</f>
        <v>0.382418819455916</v>
      </c>
      <c r="AB7" s="46" t="n">
        <f aca="false">U7/(U7+V7)</f>
        <v>0.943824545802925</v>
      </c>
      <c r="AC7" s="46" t="n">
        <f aca="false">(C7+D7)/(C7+D7+Q7)</f>
        <v>0.975088340327594</v>
      </c>
      <c r="AD7" s="46" t="n">
        <f aca="false">(C7)/(P7+C7)</f>
        <v>0.961254765978786</v>
      </c>
      <c r="AE7" s="46" t="n">
        <f aca="false">C7/(E7+C7)</f>
        <v>0.893967765900851</v>
      </c>
      <c r="AF7" s="46" t="n">
        <f aca="false">(C7+D7)/(Q7+P7)</f>
        <v>17.5116587294456</v>
      </c>
      <c r="AG7" s="46" t="n">
        <f aca="false">H7/(E7+H7)</f>
        <v>0.173847733013838</v>
      </c>
      <c r="AH7" s="46" t="n">
        <f aca="false">Q7/(Q7+P7)</f>
        <v>0.447389702578848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46" t="s">
        <v>98</v>
      </c>
      <c r="B8" s="46" t="s">
        <v>92</v>
      </c>
      <c r="C8" s="54" t="n">
        <v>137.45634</v>
      </c>
      <c r="D8" s="54" t="n">
        <v>84.945</v>
      </c>
      <c r="E8" s="54" t="n">
        <v>17.01</v>
      </c>
      <c r="F8" s="54" t="n">
        <v>7.26264</v>
      </c>
      <c r="G8" s="47" t="n">
        <v>0</v>
      </c>
      <c r="H8" s="54" t="n">
        <v>9.5449074</v>
      </c>
      <c r="I8" s="54" t="n">
        <v>0</v>
      </c>
      <c r="J8" s="54" t="n">
        <v>1.9824</v>
      </c>
      <c r="K8" s="54" t="n">
        <v>4.2</v>
      </c>
      <c r="L8" s="54" t="n">
        <v>4.5381</v>
      </c>
      <c r="M8" s="54" t="n">
        <v>0</v>
      </c>
      <c r="N8" s="54" t="n">
        <v>0</v>
      </c>
      <c r="O8" s="54" t="n">
        <v>0</v>
      </c>
      <c r="P8" s="54" t="n">
        <v>28.308</v>
      </c>
      <c r="Q8" s="54" t="n">
        <v>14.17815</v>
      </c>
      <c r="R8" s="54" t="n">
        <v>8.0808</v>
      </c>
      <c r="S8" s="54" t="n">
        <v>0</v>
      </c>
      <c r="T8" s="48" t="n">
        <f aca="false">SUM(C8:S8)</f>
        <v>317.5063374</v>
      </c>
      <c r="U8" s="54" t="n">
        <f aca="false">SUM(C8:G8)</f>
        <v>246.67398</v>
      </c>
      <c r="V8" s="46" t="n">
        <f aca="false">SUM(H8:O8)</f>
        <v>20.2654074</v>
      </c>
      <c r="W8" s="46" t="n">
        <f aca="false">+C8/1000</f>
        <v>0.13745634</v>
      </c>
      <c r="X8" s="46" t="n">
        <f aca="false">(C8)/(C8+D8)</f>
        <v>0.618055358839115</v>
      </c>
      <c r="Y8" s="46" t="n">
        <f aca="false">P8/(U8+P8)</f>
        <v>0.102944927518523</v>
      </c>
      <c r="Z8" s="46" t="n">
        <f aca="false">V8/(V8+P8)</f>
        <v>0.417211978420933</v>
      </c>
      <c r="AA8" s="46" t="n">
        <f aca="false">H8/(H8+P8)</f>
        <v>0.252157840853197</v>
      </c>
      <c r="AB8" s="46" t="n">
        <f aca="false">U8/(U8+V8)</f>
        <v>0.924082363425698</v>
      </c>
      <c r="AC8" s="46" t="n">
        <f aca="false">(C8+D8)/(C8+D8+Q8)</f>
        <v>0.940070248693156</v>
      </c>
      <c r="AD8" s="46" t="n">
        <f aca="false">(C8)/(P8+C8)</f>
        <v>0.829227444213876</v>
      </c>
      <c r="AE8" s="46" t="n">
        <f aca="false">C8/(E8+C8)</f>
        <v>0.889878921194093</v>
      </c>
      <c r="AF8" s="46" t="n">
        <f aca="false">(C8+D8)/(Q8+P8)</f>
        <v>5.23467859525987</v>
      </c>
      <c r="AG8" s="46" t="n">
        <f aca="false">H8/(E8+H8)</f>
        <v>0.359440432467861</v>
      </c>
      <c r="AH8" s="46" t="n">
        <f aca="false">Q8/(Q8+P8)</f>
        <v>0.333712280354892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46" t="s">
        <v>99</v>
      </c>
      <c r="B9" s="46" t="s">
        <v>92</v>
      </c>
      <c r="C9" s="54" t="n">
        <v>693.33285</v>
      </c>
      <c r="D9" s="54" t="n">
        <v>195.8481</v>
      </c>
      <c r="E9" s="54" t="n">
        <v>32.571</v>
      </c>
      <c r="F9" s="54" t="n">
        <v>39.57471</v>
      </c>
      <c r="G9" s="47" t="n">
        <v>0</v>
      </c>
      <c r="H9" s="54" t="n">
        <v>17.1801</v>
      </c>
      <c r="I9" s="54" t="n">
        <v>0</v>
      </c>
      <c r="J9" s="54" t="n">
        <v>5.5152846</v>
      </c>
      <c r="K9" s="54" t="n">
        <v>26.901</v>
      </c>
      <c r="L9" s="54" t="n">
        <v>8.7279276</v>
      </c>
      <c r="M9" s="54" t="n">
        <v>0</v>
      </c>
      <c r="N9" s="54" t="n">
        <v>0</v>
      </c>
      <c r="O9" s="54" t="n">
        <v>0</v>
      </c>
      <c r="P9" s="54" t="n">
        <v>162.3741</v>
      </c>
      <c r="Q9" s="54" t="n">
        <v>17.18871</v>
      </c>
      <c r="R9" s="54" t="n">
        <v>10.81815</v>
      </c>
      <c r="S9" s="54" t="n">
        <v>0.11445</v>
      </c>
      <c r="T9" s="48" t="n">
        <f aca="false">SUM(C9:S9)</f>
        <v>1210.1463822</v>
      </c>
      <c r="U9" s="54" t="n">
        <f aca="false">SUM(C9:G9)</f>
        <v>961.32666</v>
      </c>
      <c r="V9" s="46" t="n">
        <f aca="false">SUM(H9:O9)</f>
        <v>58.3243122</v>
      </c>
      <c r="W9" s="46" t="n">
        <f aca="false">+C9/1000</f>
        <v>0.69333285</v>
      </c>
      <c r="X9" s="46" t="n">
        <f aca="false">(C9)/(C9+D9)</f>
        <v>0.779743256982732</v>
      </c>
      <c r="Y9" s="46" t="n">
        <f aca="false">P9/(U9+P9)</f>
        <v>0.144499412815205</v>
      </c>
      <c r="Z9" s="46" t="n">
        <f aca="false">V9/(V9+P9)</f>
        <v>0.264271553286689</v>
      </c>
      <c r="AA9" s="46" t="n">
        <f aca="false">H9/(H9+P9)</f>
        <v>0.0956819723515239</v>
      </c>
      <c r="AB9" s="46" t="n">
        <f aca="false">U9/(U9+V9)</f>
        <v>0.942799728740356</v>
      </c>
      <c r="AC9" s="46" t="n">
        <f aca="false">(C9+D9)/(C9+D9+Q9)</f>
        <v>0.98103565161261</v>
      </c>
      <c r="AD9" s="46" t="n">
        <f aca="false">(C9)/(P9+C9)</f>
        <v>0.810245668800516</v>
      </c>
      <c r="AE9" s="46" t="n">
        <f aca="false">C9/(E9+C9)</f>
        <v>0.955130421198345</v>
      </c>
      <c r="AF9" s="46" t="n">
        <f aca="false">(C9+D9)/(Q9+P9)</f>
        <v>4.95192155881276</v>
      </c>
      <c r="AG9" s="46" t="n">
        <f aca="false">H9/(E9+H9)</f>
        <v>0.345321007977713</v>
      </c>
      <c r="AH9" s="46" t="n">
        <f aca="false">Q9/(Q9+P9)</f>
        <v>0.0957253342159214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46" t="s">
        <v>100</v>
      </c>
      <c r="B10" s="46" t="s">
        <v>92</v>
      </c>
      <c r="C10" s="54" t="n">
        <v>71.29479</v>
      </c>
      <c r="D10" s="54" t="n">
        <v>24.2445</v>
      </c>
      <c r="E10" s="54" t="n">
        <v>4.5171</v>
      </c>
      <c r="F10" s="54" t="n">
        <v>11.85429</v>
      </c>
      <c r="G10" s="47" t="n">
        <v>0</v>
      </c>
      <c r="H10" s="54" t="n">
        <v>6.7899993</v>
      </c>
      <c r="I10" s="54" t="n">
        <v>0</v>
      </c>
      <c r="J10" s="54" t="n">
        <v>1.02774</v>
      </c>
      <c r="K10" s="54" t="n">
        <v>1.23774</v>
      </c>
      <c r="L10" s="54" t="n">
        <v>1.764</v>
      </c>
      <c r="M10" s="54" t="n">
        <v>0</v>
      </c>
      <c r="N10" s="54" t="n">
        <v>0</v>
      </c>
      <c r="O10" s="54" t="n">
        <v>0</v>
      </c>
      <c r="P10" s="54" t="n">
        <v>18.564</v>
      </c>
      <c r="Q10" s="54" t="n">
        <v>4.51878</v>
      </c>
      <c r="R10" s="54" t="n">
        <v>6.9804</v>
      </c>
      <c r="S10" s="54" t="n">
        <v>0</v>
      </c>
      <c r="T10" s="48" t="n">
        <f aca="false">SUM(C10:S10)</f>
        <v>152.7933393</v>
      </c>
      <c r="U10" s="54" t="n">
        <f aca="false">SUM(C10:G10)</f>
        <v>111.91068</v>
      </c>
      <c r="V10" s="46" t="n">
        <f aca="false">SUM(H10:O10)</f>
        <v>10.8194793</v>
      </c>
      <c r="W10" s="46" t="n">
        <f aca="false">+C10/1000</f>
        <v>0.07129479</v>
      </c>
      <c r="X10" s="46" t="n">
        <f aca="false">(C10)/(C10+D10)</f>
        <v>0.746235292307489</v>
      </c>
      <c r="Y10" s="46" t="n">
        <f aca="false">P10/(U10+P10)</f>
        <v>0.142280479247008</v>
      </c>
      <c r="Z10" s="46" t="n">
        <f aca="false">V10/(V10+P10)</f>
        <v>0.368216411321991</v>
      </c>
      <c r="AA10" s="46" t="n">
        <f aca="false">H10/(H10+P10)</f>
        <v>0.267807820756704</v>
      </c>
      <c r="AB10" s="46" t="n">
        <f aca="false">U10/(U10+V10)</f>
        <v>0.9118433532417</v>
      </c>
      <c r="AC10" s="46" t="n">
        <f aca="false">(C10+D10)/(C10+D10+Q10)</f>
        <v>0.954838425326413</v>
      </c>
      <c r="AD10" s="46" t="n">
        <f aca="false">(C10)/(P10+C10)</f>
        <v>0.79340919235614</v>
      </c>
      <c r="AE10" s="46" t="n">
        <f aca="false">C10/(E10+C10)</f>
        <v>0.940416997914179</v>
      </c>
      <c r="AF10" s="46" t="n">
        <f aca="false">(C10+D10)/(Q10+P10)</f>
        <v>4.13898542549901</v>
      </c>
      <c r="AG10" s="46" t="n">
        <f aca="false">H10/(E10+H10)</f>
        <v>0.600507620906805</v>
      </c>
      <c r="AH10" s="46" t="n">
        <f aca="false">Q10/(Q10+P10)</f>
        <v>0.195764115067596</v>
      </c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46" t="s">
        <v>101</v>
      </c>
      <c r="B11" s="46" t="s">
        <v>92</v>
      </c>
      <c r="C11" s="54" t="n">
        <v>58.69374</v>
      </c>
      <c r="D11" s="54" t="n">
        <v>22.64968251</v>
      </c>
      <c r="E11" s="54" t="n">
        <v>2.005164</v>
      </c>
      <c r="F11" s="54" t="n">
        <v>10.8234</v>
      </c>
      <c r="G11" s="47" t="n">
        <v>0</v>
      </c>
      <c r="H11" s="54" t="n">
        <v>3.8808</v>
      </c>
      <c r="I11" s="54" t="n">
        <v>0.000573972</v>
      </c>
      <c r="J11" s="54" t="n">
        <v>1.0164</v>
      </c>
      <c r="K11" s="54" t="n">
        <v>2.5368</v>
      </c>
      <c r="L11" s="54" t="n">
        <v>1.32628986</v>
      </c>
      <c r="M11" s="54" t="n">
        <v>0</v>
      </c>
      <c r="N11" s="54" t="n">
        <v>0</v>
      </c>
      <c r="O11" s="54" t="n">
        <v>0</v>
      </c>
      <c r="P11" s="54" t="n">
        <v>14.91</v>
      </c>
      <c r="Q11" s="54" t="n">
        <v>3.1878</v>
      </c>
      <c r="R11" s="54" t="n">
        <v>4.58871</v>
      </c>
      <c r="S11" s="54" t="n">
        <v>0</v>
      </c>
      <c r="T11" s="48" t="n">
        <f aca="false">SUM(C11:S11)</f>
        <v>125.619360342</v>
      </c>
      <c r="U11" s="54" t="n">
        <f aca="false">SUM(C11:G11)</f>
        <v>94.17198651</v>
      </c>
      <c r="V11" s="46" t="n">
        <f aca="false">SUM(H11:O11)</f>
        <v>8.760863832</v>
      </c>
      <c r="W11" s="46" t="n">
        <f aca="false">+C11/1000</f>
        <v>0.05869374</v>
      </c>
      <c r="X11" s="46" t="n">
        <f aca="false">(C11)/(C11+D11)</f>
        <v>0.721554837366038</v>
      </c>
      <c r="Y11" s="46" t="n">
        <f aca="false">P11/(U11+P11)</f>
        <v>0.136686179607053</v>
      </c>
      <c r="Z11" s="46" t="n">
        <f aca="false">V11/(V11+P11)</f>
        <v>0.370111707548096</v>
      </c>
      <c r="AA11" s="46" t="n">
        <f aca="false">H11/(H11+P11)</f>
        <v>0.206526598122485</v>
      </c>
      <c r="AB11" s="46" t="n">
        <f aca="false">U11/(U11+V11)</f>
        <v>0.914887581536006</v>
      </c>
      <c r="AC11" s="46" t="n">
        <f aca="false">(C11+D11)/(C11+D11+Q11)</f>
        <v>0.962288490508665</v>
      </c>
      <c r="AD11" s="46" t="n">
        <f aca="false">(C11)/(P11+C11)</f>
        <v>0.79742877196186</v>
      </c>
      <c r="AE11" s="46" t="n">
        <f aca="false">C11/(E11+C11)</f>
        <v>0.966965400231938</v>
      </c>
      <c r="AF11" s="46" t="n">
        <f aca="false">(C11+D11)/(Q11+P11)</f>
        <v>4.49465805291251</v>
      </c>
      <c r="AG11" s="46" t="n">
        <f aca="false">H11/(E11+H11)</f>
        <v>0.659331249732414</v>
      </c>
      <c r="AH11" s="46" t="n">
        <f aca="false">Q11/(Q11+P11)</f>
        <v>0.17614295660246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55" customFormat="true" ht="12.75" hidden="false" customHeight="false" outlineLevel="0" collapsed="false">
      <c r="A12" s="55" t="s">
        <v>102</v>
      </c>
      <c r="B12" s="55" t="s">
        <v>72</v>
      </c>
      <c r="C12" s="56" t="n">
        <v>0.0171590996279466</v>
      </c>
      <c r="D12" s="56" t="n">
        <v>0.0225454</v>
      </c>
      <c r="E12" s="56" t="n">
        <v>0.0214055936673492</v>
      </c>
      <c r="F12" s="56" t="n">
        <v>0.0219897733330063</v>
      </c>
      <c r="G12" s="56" t="n">
        <v>0.000148028235741426</v>
      </c>
      <c r="H12" s="56" t="n">
        <v>0.472967025405463</v>
      </c>
      <c r="I12" s="56" t="n">
        <v>0.0064244106172127</v>
      </c>
      <c r="J12" s="56" t="n">
        <v>0.144596952380176</v>
      </c>
      <c r="K12" s="56" t="n">
        <v>0.121518</v>
      </c>
      <c r="L12" s="56" t="n">
        <v>0.278149011765184</v>
      </c>
      <c r="M12" s="56" t="n">
        <v>0.00746723154241347</v>
      </c>
      <c r="N12" s="56" t="n">
        <v>8.60030397757289E-005</v>
      </c>
      <c r="O12" s="56" t="n">
        <v>0.00454675936985944</v>
      </c>
      <c r="P12" s="56" t="n">
        <v>0.379287042599519</v>
      </c>
      <c r="Q12" s="56" t="n">
        <v>0.0415819</v>
      </c>
      <c r="R12" s="56" t="n">
        <v>0.0655261645040637</v>
      </c>
      <c r="S12" s="56" t="n">
        <v>0.0127642936889896</v>
      </c>
      <c r="T12" s="56" t="n">
        <f aca="false">SUM(C12:S12)</f>
        <v>1.6181626897767</v>
      </c>
      <c r="U12" s="56" t="n">
        <f aca="false">SUM(C12:G12)</f>
        <v>0.0832478948640435</v>
      </c>
      <c r="V12" s="55" t="n">
        <f aca="false">SUM(H12:O12)</f>
        <v>1.03575539412008</v>
      </c>
      <c r="W12" s="55" t="n">
        <f aca="false">+C12/1000</f>
        <v>1.71590996279466E-005</v>
      </c>
      <c r="X12" s="55" t="n">
        <f aca="false">(C12)/(C12+D12)</f>
        <v>0.432170151714213</v>
      </c>
      <c r="Y12" s="55" t="n">
        <f aca="false">P12/(U12+P12)</f>
        <v>0.820018147557553</v>
      </c>
      <c r="Z12" s="55" t="n">
        <f aca="false">V12/(V12+P12)</f>
        <v>0.731960658735582</v>
      </c>
      <c r="AA12" s="55" t="n">
        <f aca="false">H12/(H12+P12)</f>
        <v>0.554960126517927</v>
      </c>
      <c r="AB12" s="55" t="n">
        <f aca="false">U12/(U12+V12)</f>
        <v>0.0743946829143094</v>
      </c>
      <c r="AC12" s="55" t="n">
        <f aca="false">(C12+D12)/(C12+D12+Q12)</f>
        <v>0.488451940419022</v>
      </c>
      <c r="AD12" s="55" t="n">
        <f aca="false">(C12)/(P12+C12)</f>
        <v>0.0432822968878869</v>
      </c>
      <c r="AE12" s="55" t="n">
        <f aca="false">C12/(E12+C12)</f>
        <v>0.444943241128789</v>
      </c>
      <c r="AF12" s="55" t="n">
        <f aca="false">(C12+D12)/(Q12+P12)</f>
        <v>0.0943393432233552</v>
      </c>
      <c r="AG12" s="55" t="n">
        <f aca="false">H12/(E12+H12)</f>
        <v>0.956701498340472</v>
      </c>
      <c r="AH12" s="55" t="n">
        <f aca="false">Q12/(Q12+P12)</f>
        <v>0.0988001151692668</v>
      </c>
    </row>
    <row r="13" s="55" customFormat="true" ht="12.75" hidden="false" customHeight="false" outlineLevel="0" collapsed="false">
      <c r="A13" s="55" t="s">
        <v>103</v>
      </c>
      <c r="B13" s="55" t="s">
        <v>72</v>
      </c>
      <c r="C13" s="56" t="n">
        <v>0.00886123855143999</v>
      </c>
      <c r="D13" s="56" t="n">
        <v>0.01465</v>
      </c>
      <c r="E13" s="56" t="n">
        <v>0.0402748806395993</v>
      </c>
      <c r="F13" s="56" t="n">
        <v>0.0158431764306356</v>
      </c>
      <c r="G13" s="56" t="n">
        <v>0.000122556379479573</v>
      </c>
      <c r="H13" s="56" t="n">
        <v>0.31558335149509</v>
      </c>
      <c r="I13" s="56" t="n">
        <v>0.00896872499187859</v>
      </c>
      <c r="J13" s="56" t="n">
        <v>0.136049113700733</v>
      </c>
      <c r="K13" s="56" t="n">
        <v>0.213816028261297</v>
      </c>
      <c r="L13" s="56" t="n">
        <v>0.204757553434635</v>
      </c>
      <c r="M13" s="56" t="n">
        <v>0.00620214592767745</v>
      </c>
      <c r="N13" s="56" t="n">
        <v>5.01200405787097E-005</v>
      </c>
      <c r="O13" s="56" t="n">
        <v>0.00316452501486593</v>
      </c>
      <c r="P13" s="56" t="n">
        <v>0.853576419813136</v>
      </c>
      <c r="Q13" s="56" t="n">
        <v>0.0254</v>
      </c>
      <c r="R13" s="56" t="n">
        <v>0.069567604625273</v>
      </c>
      <c r="S13" s="56" t="n">
        <v>0.00943652517820309</v>
      </c>
      <c r="T13" s="56" t="n">
        <f aca="false">SUM(C13:S13)</f>
        <v>1.92632396448452</v>
      </c>
      <c r="U13" s="56" t="n">
        <f aca="false">SUM(C13:G13)</f>
        <v>0.0797518520011545</v>
      </c>
      <c r="V13" s="55" t="n">
        <f aca="false">SUM(H13:O13)</f>
        <v>0.888591562866756</v>
      </c>
      <c r="W13" s="55" t="n">
        <f aca="false">+C13/1000</f>
        <v>8.86123855143999E-006</v>
      </c>
      <c r="X13" s="55" t="n">
        <f aca="false">(C13)/(C13+D13)</f>
        <v>0.376893736672042</v>
      </c>
      <c r="Y13" s="55" t="n">
        <f aca="false">P13/(U13+P13)</f>
        <v>0.914551123747569</v>
      </c>
      <c r="Z13" s="55" t="n">
        <f aca="false">V13/(V13+P13)</f>
        <v>0.510049301617792</v>
      </c>
      <c r="AA13" s="55" t="n">
        <f aca="false">H13/(H13+P13)</f>
        <v>0.269923204030506</v>
      </c>
      <c r="AB13" s="55" t="n">
        <f aca="false">U13/(U13+V13)</f>
        <v>0.0823590585495263</v>
      </c>
      <c r="AC13" s="55" t="n">
        <f aca="false">(C13+D13)/(C13+D13+Q13)</f>
        <v>0.480691948266924</v>
      </c>
      <c r="AD13" s="55" t="n">
        <f aca="false">(C13)/(P13+C13)</f>
        <v>0.0102746424225531</v>
      </c>
      <c r="AE13" s="55" t="n">
        <f aca="false">C13/(E13+C13)</f>
        <v>0.180340627166501</v>
      </c>
      <c r="AF13" s="55" t="n">
        <f aca="false">(C13+D13)/(Q13+P13)</f>
        <v>0.026748429220022</v>
      </c>
      <c r="AG13" s="55" t="n">
        <f aca="false">H13/(E13+H13)</f>
        <v>0.886823243070697</v>
      </c>
      <c r="AH13" s="55" t="n">
        <f aca="false">Q13/(Q13+P13)</f>
        <v>0.0288972484670293</v>
      </c>
    </row>
    <row r="14" s="55" customFormat="true" ht="12.75" hidden="false" customHeight="false" outlineLevel="0" collapsed="false">
      <c r="A14" s="55" t="s">
        <v>102</v>
      </c>
      <c r="B14" s="55" t="s">
        <v>72</v>
      </c>
      <c r="C14" s="56" t="n">
        <v>0.0183139492398088</v>
      </c>
      <c r="D14" s="56" t="n">
        <v>0.0110662777153696</v>
      </c>
      <c r="E14" s="56" t="n">
        <v>0.0448642204816672</v>
      </c>
      <c r="F14" s="56" t="n">
        <v>0.0251</v>
      </c>
      <c r="G14" s="56" t="n">
        <v>0.000113164068120126</v>
      </c>
      <c r="H14" s="56" t="n">
        <v>0.497110414271551</v>
      </c>
      <c r="I14" s="56" t="n">
        <v>0.00829265043545908</v>
      </c>
      <c r="J14" s="56" t="n">
        <v>0.242311324047753</v>
      </c>
      <c r="K14" s="56" t="n">
        <v>0.148518</v>
      </c>
      <c r="L14" s="56" t="n">
        <v>0.151762578181916</v>
      </c>
      <c r="M14" s="56" t="n">
        <v>0.00897836129779537</v>
      </c>
      <c r="N14" s="56" t="n">
        <v>5.39280328356707E-005</v>
      </c>
      <c r="O14" s="56" t="n">
        <v>0.00425666677624134</v>
      </c>
      <c r="P14" s="56" t="n">
        <v>0.548277775633557</v>
      </c>
      <c r="Q14" s="56" t="n">
        <v>0.0251518</v>
      </c>
      <c r="R14" s="56" t="n">
        <v>0.129662654552555</v>
      </c>
      <c r="S14" s="56" t="n">
        <v>0.00733573963726547</v>
      </c>
      <c r="T14" s="56" t="n">
        <f aca="false">SUM(C14:S14)</f>
        <v>1.87116950437189</v>
      </c>
      <c r="U14" s="56" t="n">
        <f aca="false">SUM(C14:G14)</f>
        <v>0.0994576115049658</v>
      </c>
      <c r="V14" s="55" t="n">
        <f aca="false">SUM(H14:O14)</f>
        <v>1.06128392304355</v>
      </c>
      <c r="W14" s="55" t="n">
        <f aca="false">+C14/1000</f>
        <v>1.83139492398088E-005</v>
      </c>
      <c r="X14" s="55" t="n">
        <f aca="false">(C14)/(C14+D14)</f>
        <v>0.623342674232843</v>
      </c>
      <c r="Y14" s="55" t="n">
        <f aca="false">P14/(U14+P14)</f>
        <v>0.846453330357114</v>
      </c>
      <c r="Z14" s="55" t="n">
        <f aca="false">V14/(V14+P14)</f>
        <v>0.659362063545508</v>
      </c>
      <c r="AA14" s="55" t="n">
        <f aca="false">H14/(H14+P14)</f>
        <v>0.475527099953821</v>
      </c>
      <c r="AB14" s="55" t="n">
        <f aca="false">U14/(U14+V14)</f>
        <v>0.0856845460808387</v>
      </c>
      <c r="AC14" s="55" t="n">
        <f aca="false">(C14+D14)/(C14+D14+Q14)</f>
        <v>0.538770124560507</v>
      </c>
      <c r="AD14" s="55" t="n">
        <f aca="false">(C14)/(P14+C14)</f>
        <v>0.0323230086777247</v>
      </c>
      <c r="AE14" s="55" t="n">
        <f aca="false">C14/(E14+C14)</f>
        <v>0.289877806219248</v>
      </c>
      <c r="AF14" s="55" t="n">
        <f aca="false">(C14+D14)/(Q14+P14)</f>
        <v>0.0512359811973728</v>
      </c>
      <c r="AG14" s="55" t="n">
        <f aca="false">H14/(E14+H14)</f>
        <v>0.917220811446101</v>
      </c>
      <c r="AH14" s="55" t="n">
        <f aca="false">Q14/(Q14+P14)</f>
        <v>0.0438620557236011</v>
      </c>
    </row>
    <row r="15" s="55" customFormat="true" ht="12.75" hidden="false" customHeight="false" outlineLevel="0" collapsed="false">
      <c r="A15" s="55" t="s">
        <v>102</v>
      </c>
      <c r="B15" s="55" t="s">
        <v>72</v>
      </c>
      <c r="C15" s="56" t="n">
        <v>0.0274536273195603</v>
      </c>
      <c r="D15" s="56" t="n">
        <v>0.0128601332957909</v>
      </c>
      <c r="E15" s="56" t="n">
        <v>0.0568861284946936</v>
      </c>
      <c r="F15" s="56" t="n">
        <v>0.0238861025617681</v>
      </c>
      <c r="G15" s="56" t="n">
        <v>9.83015142466052E-005</v>
      </c>
      <c r="H15" s="56" t="n">
        <v>0.391237034976215</v>
      </c>
      <c r="I15" s="56" t="n">
        <v>0.0123069759987544</v>
      </c>
      <c r="J15" s="56" t="n">
        <v>0.326963039830449</v>
      </c>
      <c r="K15" s="56" t="n">
        <v>0.188545</v>
      </c>
      <c r="L15" s="56" t="n">
        <v>0.260143965059543</v>
      </c>
      <c r="M15" s="56" t="n">
        <v>0.0120136785794375</v>
      </c>
      <c r="N15" s="56" t="n">
        <v>4.60469759350567E-005</v>
      </c>
      <c r="O15" s="56" t="n">
        <v>0.00471985429440942</v>
      </c>
      <c r="P15" s="56" t="n">
        <v>0.65119220756536</v>
      </c>
      <c r="Q15" s="56" t="n">
        <v>0.037511</v>
      </c>
      <c r="R15" s="56" t="n">
        <v>0.0891890444637866</v>
      </c>
      <c r="S15" s="56" t="n">
        <v>0.0148382899227895</v>
      </c>
      <c r="T15" s="56" t="n">
        <f aca="false">SUM(C15:S15)</f>
        <v>2.10989043085274</v>
      </c>
      <c r="U15" s="56" t="n">
        <f aca="false">SUM(C15:G15)</f>
        <v>0.12118429318606</v>
      </c>
      <c r="V15" s="55" t="n">
        <f aca="false">SUM(H15:O15)</f>
        <v>1.19597559571474</v>
      </c>
      <c r="W15" s="55" t="n">
        <f aca="false">+C15/1000</f>
        <v>2.74536273195603E-005</v>
      </c>
      <c r="X15" s="55" t="n">
        <f aca="false">(C15)/(C15+D15)</f>
        <v>0.680998917007662</v>
      </c>
      <c r="Y15" s="55" t="n">
        <f aca="false">P15/(U15+P15)</f>
        <v>0.843102045352023</v>
      </c>
      <c r="Z15" s="55" t="n">
        <f aca="false">V15/(V15+P15)</f>
        <v>0.647464509499891</v>
      </c>
      <c r="AA15" s="55" t="n">
        <f aca="false">H15/(H15+P15)</f>
        <v>0.375312797271812</v>
      </c>
      <c r="AB15" s="55" t="n">
        <f aca="false">U15/(U15+V15)</f>
        <v>0.0920042389745031</v>
      </c>
      <c r="AC15" s="55" t="n">
        <f aca="false">(C15+D15)/(C15+D15+Q15)</f>
        <v>0.518006869492371</v>
      </c>
      <c r="AD15" s="55" t="n">
        <f aca="false">(C15)/(P15+C15)</f>
        <v>0.0404535413146914</v>
      </c>
      <c r="AE15" s="55" t="n">
        <f aca="false">C15/(E15+C15)</f>
        <v>0.32551229315891</v>
      </c>
      <c r="AF15" s="55" t="n">
        <f aca="false">(C15+D15)/(Q15+P15)</f>
        <v>0.0585357526616795</v>
      </c>
      <c r="AG15" s="55" t="n">
        <f aca="false">H15/(E15+H15)</f>
        <v>0.873056933602615</v>
      </c>
      <c r="AH15" s="55" t="n">
        <f aca="false">Q15/(Q15+P15)</f>
        <v>0.0544661322728631</v>
      </c>
    </row>
    <row r="16" s="55" customFormat="true" ht="12.75" hidden="false" customHeight="false" outlineLevel="0" collapsed="false">
      <c r="A16" s="55" t="s">
        <v>102</v>
      </c>
      <c r="B16" s="55" t="s">
        <v>72</v>
      </c>
      <c r="C16" s="56" t="n">
        <v>0.0203055618388385</v>
      </c>
      <c r="D16" s="56" t="n">
        <v>0.011659605690401</v>
      </c>
      <c r="E16" s="56" t="n">
        <v>0.0485934589181467</v>
      </c>
      <c r="F16" s="56" t="n">
        <v>0.0173416595348547</v>
      </c>
      <c r="G16" s="56" t="n">
        <v>0.000115216144716868</v>
      </c>
      <c r="H16" s="56" t="n">
        <v>0.334665832506876</v>
      </c>
      <c r="I16" s="56" t="n">
        <v>0.0158290529846551</v>
      </c>
      <c r="J16" s="56" t="n">
        <v>0.197370860546946</v>
      </c>
      <c r="K16" s="56" t="n">
        <v>0.235272133234748</v>
      </c>
      <c r="L16" s="56" t="n">
        <v>0.203110750515232</v>
      </c>
      <c r="M16" s="56" t="n">
        <v>0.00863747779686378</v>
      </c>
      <c r="N16" s="56" t="n">
        <v>7.03322067078109E-005</v>
      </c>
      <c r="O16" s="56" t="n">
        <v>0.00289899448418152</v>
      </c>
      <c r="P16" s="56" t="n">
        <v>0.6284854</v>
      </c>
      <c r="Q16" s="56" t="n">
        <v>0.036518</v>
      </c>
      <c r="R16" s="56" t="n">
        <v>0.180012853462591</v>
      </c>
      <c r="S16" s="56" t="n">
        <v>0.00841660513921266</v>
      </c>
      <c r="T16" s="56" t="n">
        <f aca="false">SUM(C16:S16)</f>
        <v>1.94930379500497</v>
      </c>
      <c r="U16" s="56" t="n">
        <f aca="false">SUM(C16:G16)</f>
        <v>0.0980155021269577</v>
      </c>
      <c r="V16" s="55" t="n">
        <f aca="false">SUM(H16:O16)</f>
        <v>0.997855434276211</v>
      </c>
      <c r="W16" s="55" t="n">
        <f aca="false">+C16/1000</f>
        <v>2.03055618388385E-005</v>
      </c>
      <c r="X16" s="55" t="n">
        <f aca="false">(C16)/(C16+D16)</f>
        <v>0.635240275849155</v>
      </c>
      <c r="Y16" s="55" t="n">
        <f aca="false">P16/(U16+P16)</f>
        <v>0.865085505276043</v>
      </c>
      <c r="Z16" s="55" t="n">
        <f aca="false">V16/(V16+P16)</f>
        <v>0.613558617754499</v>
      </c>
      <c r="AA16" s="55" t="n">
        <f aca="false">H16/(H16+P16)</f>
        <v>0.347469661265773</v>
      </c>
      <c r="AB16" s="55" t="n">
        <f aca="false">U16/(U16+V16)</f>
        <v>0.0894407351003038</v>
      </c>
      <c r="AC16" s="55" t="n">
        <f aca="false">(C16+D16)/(C16+D16+Q16)</f>
        <v>0.466759478021978</v>
      </c>
      <c r="AD16" s="55" t="n">
        <f aca="false">(C16)/(P16+C16)</f>
        <v>0.0312975411699439</v>
      </c>
      <c r="AE16" s="55" t="n">
        <f aca="false">C16/(E16+C16)</f>
        <v>0.294714810395616</v>
      </c>
      <c r="AF16" s="55" t="n">
        <f aca="false">(C16+D16)/(Q16+P16)</f>
        <v>0.0480676753370577</v>
      </c>
      <c r="AG16" s="55" t="n">
        <f aca="false">H16/(E16+H16)</f>
        <v>0.873209965145351</v>
      </c>
      <c r="AH16" s="55" t="n">
        <f aca="false">Q16/(Q16+P16)</f>
        <v>0.0549140049509521</v>
      </c>
    </row>
    <row r="17" s="57" customFormat="true" ht="12.75" hidden="false" customHeight="false" outlineLevel="0" collapsed="false">
      <c r="B17" s="57" t="s">
        <v>104</v>
      </c>
      <c r="C17" s="58" t="n">
        <f aca="false">AVERAGE(C2:C11)</f>
        <v>354.998690737612</v>
      </c>
      <c r="D17" s="58" t="n">
        <f aca="false">AVERAGE(D2:D11)</f>
        <v>109.539467372376</v>
      </c>
      <c r="E17" s="58" t="n">
        <f aca="false">AVERAGE(E2:E11)</f>
        <v>54.1844365945727</v>
      </c>
      <c r="F17" s="58" t="n">
        <f aca="false">AVERAGE(F2:F11)</f>
        <v>34.3582522194336</v>
      </c>
      <c r="G17" s="58" t="n">
        <f aca="false">AVERAGE(G2:G11)</f>
        <v>1.51084270391904</v>
      </c>
      <c r="H17" s="58" t="n">
        <f aca="false">AVERAGE(H2:H11)</f>
        <v>18.7759557211107</v>
      </c>
      <c r="I17" s="58" t="n">
        <f aca="false">AVERAGE(I2:I11)</f>
        <v>0.142917229408645</v>
      </c>
      <c r="J17" s="58" t="n">
        <f aca="false">AVERAGE(J2:J11)</f>
        <v>6.53805120623662</v>
      </c>
      <c r="K17" s="58" t="n">
        <f aca="false">AVERAGE(K2:K11)</f>
        <v>18.7322942290163</v>
      </c>
      <c r="L17" s="58" t="n">
        <f aca="false">AVERAGE(L2:L11)</f>
        <v>9.38612421062472</v>
      </c>
      <c r="M17" s="58" t="n">
        <f aca="false">AVERAGE(M2:M11)</f>
        <v>0</v>
      </c>
      <c r="N17" s="58" t="n">
        <f aca="false">AVERAGE(N2:N11)</f>
        <v>0</v>
      </c>
      <c r="O17" s="58" t="n">
        <f aca="false">AVERAGE(O2:O11)</f>
        <v>0.211174314021521</v>
      </c>
      <c r="P17" s="58" t="n">
        <f aca="false">AVERAGE(P2:P11)</f>
        <v>60.7493368202176</v>
      </c>
      <c r="Q17" s="58" t="n">
        <f aca="false">AVERAGE(Q2:Q11)</f>
        <v>17.8187998059137</v>
      </c>
      <c r="R17" s="58" t="n">
        <f aca="false">AVERAGE(R2:R11)</f>
        <v>20.5951214849675</v>
      </c>
      <c r="S17" s="58" t="n">
        <f aca="false">AVERAGE(S2:S11)</f>
        <v>0.198104947855779</v>
      </c>
      <c r="T17" s="58" t="n">
        <f aca="false">AVERAGE(T2:T11)</f>
        <v>707.739569597287</v>
      </c>
      <c r="U17" s="58" t="n">
        <f aca="false">AVERAGE(U2:U11)</f>
        <v>554.591689627914</v>
      </c>
      <c r="V17" s="58" t="n">
        <f aca="false">AVERAGE(V2:V11)</f>
        <v>53.7865169104185</v>
      </c>
      <c r="W17" s="58" t="n">
        <f aca="false">AVERAGE(W2:W11)</f>
        <v>0.354998690737612</v>
      </c>
      <c r="X17" s="58" t="n">
        <f aca="false">AVERAGE(X2:X11)</f>
        <v>0.736075489582392</v>
      </c>
      <c r="Y17" s="58" t="n">
        <f aca="false">AVERAGE(Y2:Y11)</f>
        <v>0.113232794210731</v>
      </c>
      <c r="Z17" s="58" t="n">
        <f aca="false">AVERAGE(Z2:Z11)</f>
        <v>0.470507635373173</v>
      </c>
      <c r="AA17" s="58" t="n">
        <f aca="false">AVERAGE(AA2:AA11)</f>
        <v>0.259556655805385</v>
      </c>
      <c r="AB17" s="58" t="n">
        <f aca="false">AVERAGE(AB2:AB11)</f>
        <v>0.901814845519978</v>
      </c>
      <c r="AC17" s="58" t="n">
        <f aca="false">AVERAGE(AC2:AC11)</f>
        <v>0.955179462870696</v>
      </c>
      <c r="AD17" s="58" t="n">
        <f aca="false">AVERAGE(AD2:AD11)</f>
        <v>0.818010273608127</v>
      </c>
      <c r="AE17" s="58" t="n">
        <f aca="false">AVERAGE(AE2:AE11)</f>
        <v>0.848207455414395</v>
      </c>
      <c r="AF17" s="58" t="n">
        <f aca="false">AVERAGE(AF2:AF11)</f>
        <v>6.3759241732762</v>
      </c>
      <c r="AG17" s="58" t="n">
        <f aca="false">AVERAGE(AG2:AG11)</f>
        <v>0.338712562000473</v>
      </c>
      <c r="AH17" s="58" t="n">
        <f aca="false">AVERAGE(AH2:AH11)</f>
        <v>0.251790117377623</v>
      </c>
    </row>
    <row r="18" s="57" customFormat="true" ht="12.75" hidden="false" customHeight="false" outlineLevel="0" collapsed="false">
      <c r="B18" s="57" t="s">
        <v>105</v>
      </c>
      <c r="C18" s="58" t="n">
        <f aca="false">STDEV(C2:C11)</f>
        <v>288.738425471435</v>
      </c>
      <c r="D18" s="58" t="n">
        <f aca="false">STDEV(D2:D11)</f>
        <v>70.7131083738422</v>
      </c>
      <c r="E18" s="58" t="n">
        <f aca="false">STDEV(E2:E11)</f>
        <v>38.6297671442586</v>
      </c>
      <c r="F18" s="58" t="n">
        <f aca="false">STDEV(F2:F11)</f>
        <v>29.6625324997709</v>
      </c>
      <c r="G18" s="58" t="n">
        <f aca="false">STDEV(G2:G11)</f>
        <v>4.77770413063156</v>
      </c>
      <c r="H18" s="58" t="n">
        <f aca="false">STDEV(H2:H11)</f>
        <v>12.0399909134456</v>
      </c>
      <c r="I18" s="58" t="n">
        <f aca="false">STDEV(I2:I11)</f>
        <v>0.451742324621957</v>
      </c>
      <c r="J18" s="58" t="n">
        <f aca="false">STDEV(J2:J11)</f>
        <v>4.39504497603724</v>
      </c>
      <c r="K18" s="58" t="n">
        <f aca="false">STDEV(K2:K11)</f>
        <v>15.0809694102213</v>
      </c>
      <c r="L18" s="58" t="n">
        <f aca="false">STDEV(L2:L11)</f>
        <v>8.7535523216217</v>
      </c>
      <c r="M18" s="58" t="n">
        <f aca="false">STDEV(M2:M11)</f>
        <v>0</v>
      </c>
      <c r="N18" s="58" t="n">
        <f aca="false">STDEV(N2:N11)</f>
        <v>0</v>
      </c>
      <c r="O18" s="58" t="n">
        <f aca="false">STDEV(O2:O11)</f>
        <v>0.667791815631639</v>
      </c>
      <c r="P18" s="58" t="n">
        <f aca="false">STDEV(P2:P11)</f>
        <v>47.7944349705107</v>
      </c>
      <c r="Q18" s="58" t="n">
        <f aca="false">STDEV(Q2:Q11)</f>
        <v>11.1489986601148</v>
      </c>
      <c r="R18" s="58" t="n">
        <f aca="false">STDEV(R2:R11)</f>
        <v>16.6682567016967</v>
      </c>
      <c r="S18" s="58" t="n">
        <f aca="false">STDEV(S2:S11)</f>
        <v>0.511717737452888</v>
      </c>
      <c r="T18" s="58" t="n">
        <f aca="false">STDEV(T2:T11)</f>
        <v>454.136351470847</v>
      </c>
      <c r="U18" s="58" t="n">
        <f aca="false">STDEV(U2:U11)</f>
        <v>391.030196982574</v>
      </c>
      <c r="V18" s="58" t="n">
        <f aca="false">STDEV(V2:V11)</f>
        <v>32.8742018012592</v>
      </c>
      <c r="W18" s="58" t="n">
        <f aca="false">STDEV(W2:W11)</f>
        <v>0.288738425471435</v>
      </c>
      <c r="X18" s="58" t="n">
        <f aca="false">STDEV(X2:X11)</f>
        <v>0.0671009350360332</v>
      </c>
      <c r="Y18" s="58" t="n">
        <f aca="false">STDEV(Y2:Y11)</f>
        <v>0.0465506501173464</v>
      </c>
      <c r="Z18" s="58" t="n">
        <f aca="false">STDEV(Z2:Z11)</f>
        <v>0.150739181212072</v>
      </c>
      <c r="AA18" s="58" t="n">
        <f aca="false">STDEV(AA2:AA11)</f>
        <v>0.0950177940546306</v>
      </c>
      <c r="AB18" s="58" t="n">
        <f aca="false">STDEV(AB2:AB11)</f>
        <v>0.0477186029522047</v>
      </c>
      <c r="AC18" s="58" t="n">
        <f aca="false">STDEV(AC2:AC11)</f>
        <v>0.0208199308426701</v>
      </c>
      <c r="AD18" s="58" t="n">
        <f aca="false">STDEV(AD2:AD11)</f>
        <v>0.0909000473832099</v>
      </c>
      <c r="AE18" s="58" t="n">
        <f aca="false">STDEV(AE2:AE11)</f>
        <v>0.131268211223657</v>
      </c>
      <c r="AF18" s="58" t="n">
        <f aca="false">STDEV(AF2:AF11)</f>
        <v>4.78981474772395</v>
      </c>
      <c r="AG18" s="58" t="n">
        <f aca="false">STDEV(AG2:AG11)</f>
        <v>0.177341334441494</v>
      </c>
      <c r="AH18" s="58" t="n">
        <f aca="false">STDEV(AH2:AH11)</f>
        <v>0.117649539532943</v>
      </c>
    </row>
    <row r="19" s="55" customFormat="true" ht="12.75" hidden="false" customHeight="false" outlineLevel="0" collapsed="false">
      <c r="B19" s="59" t="s">
        <v>104</v>
      </c>
      <c r="C19" s="60" t="n">
        <f aca="false">AVERAGE(C12:C16)</f>
        <v>0.0184186953155188</v>
      </c>
      <c r="D19" s="60" t="n">
        <f aca="false">AVERAGE(D12:D16)</f>
        <v>0.0145562833403123</v>
      </c>
      <c r="E19" s="60" t="n">
        <f aca="false">AVERAGE(E12:E16)</f>
        <v>0.0424048564402912</v>
      </c>
      <c r="F19" s="60" t="n">
        <f aca="false">AVERAGE(F12:F16)</f>
        <v>0.0208321423720529</v>
      </c>
      <c r="G19" s="60" t="n">
        <f aca="false">AVERAGE(G12:G16)</f>
        <v>0.00011945326846092</v>
      </c>
      <c r="H19" s="60" t="n">
        <f aca="false">AVERAGE(H12:H16)</f>
        <v>0.402312731731039</v>
      </c>
      <c r="I19" s="60" t="n">
        <f aca="false">AVERAGE(I12:I16)</f>
        <v>0.010364363005592</v>
      </c>
      <c r="J19" s="60" t="n">
        <f aca="false">AVERAGE(J12:J16)</f>
        <v>0.209458258101211</v>
      </c>
      <c r="K19" s="60" t="n">
        <f aca="false">AVERAGE(K12:K16)</f>
        <v>0.181533832299209</v>
      </c>
      <c r="L19" s="60" t="n">
        <f aca="false">AVERAGE(L12:L16)</f>
        <v>0.219584771791302</v>
      </c>
      <c r="M19" s="60" t="n">
        <f aca="false">AVERAGE(M12:M16)</f>
        <v>0.00865977902883751</v>
      </c>
      <c r="N19" s="60" t="n">
        <f aca="false">AVERAGE(N12:N16)</f>
        <v>6.12860591665954E-005</v>
      </c>
      <c r="O19" s="60" t="n">
        <f aca="false">AVERAGE(O12:O16)</f>
        <v>0.00391735998791153</v>
      </c>
      <c r="P19" s="60" t="n">
        <f aca="false">AVERAGE(P12:P16)</f>
        <v>0.612163769122314</v>
      </c>
      <c r="Q19" s="60" t="n">
        <f aca="false">AVERAGE(Q12:Q16)</f>
        <v>0.03323254</v>
      </c>
      <c r="R19" s="60" t="n">
        <f aca="false">AVERAGE(R12:R16)</f>
        <v>0.106791664321654</v>
      </c>
      <c r="S19" s="60" t="n">
        <f aca="false">AVERAGE(S12:S16)</f>
        <v>0.0105582907132921</v>
      </c>
      <c r="T19" s="60" t="n">
        <f aca="false">AVERAGE(T12:T16)</f>
        <v>1.89497007689817</v>
      </c>
      <c r="U19" s="60" t="n">
        <f aca="false">AVERAGE(U12:U16)</f>
        <v>0.0963314307366362</v>
      </c>
      <c r="V19" s="60" t="n">
        <f aca="false">AVERAGE(V12:V16)</f>
        <v>1.03589238200427</v>
      </c>
      <c r="W19" s="60" t="n">
        <f aca="false">AVERAGE(W12:W16)</f>
        <v>1.84186953155188E-005</v>
      </c>
      <c r="X19" s="60" t="n">
        <f aca="false">AVERAGE(X12:X16)</f>
        <v>0.549729151095183</v>
      </c>
      <c r="Y19" s="60" t="n">
        <f aca="false">AVERAGE(Y12:Y16)</f>
        <v>0.85784203045806</v>
      </c>
      <c r="Z19" s="60" t="n">
        <f aca="false">AVERAGE(Z12:Z16)</f>
        <v>0.632479030230654</v>
      </c>
      <c r="AA19" s="60" t="n">
        <f aca="false">AVERAGE(AA12:AA16)</f>
        <v>0.404638577807968</v>
      </c>
      <c r="AB19" s="60" t="n">
        <f aca="false">AVERAGE(AB12:AB16)</f>
        <v>0.0847766523238963</v>
      </c>
      <c r="AC19" s="60" t="n">
        <f aca="false">AVERAGE(AC12:AC16)</f>
        <v>0.498536072152161</v>
      </c>
      <c r="AD19" s="60" t="n">
        <f aca="false">AVERAGE(AD12:AD16)</f>
        <v>0.03152620609456</v>
      </c>
      <c r="AE19" s="60" t="n">
        <f aca="false">AVERAGE(AE12:AE16)</f>
        <v>0.307077755613813</v>
      </c>
      <c r="AF19" s="60" t="n">
        <f aca="false">AVERAGE(AF12:AF16)</f>
        <v>0.0557854363278974</v>
      </c>
      <c r="AG19" s="60" t="n">
        <f aca="false">AVERAGE(AG12:AG16)</f>
        <v>0.901402490321047</v>
      </c>
      <c r="AH19" s="60" t="n">
        <f aca="false">AVERAGE(AH12:AH16)</f>
        <v>0.0561879113167425</v>
      </c>
    </row>
    <row r="20" s="55" customFormat="true" ht="12.75" hidden="false" customHeight="false" outlineLevel="0" collapsed="false">
      <c r="B20" s="59" t="s">
        <v>105</v>
      </c>
      <c r="C20" s="60" t="n">
        <f aca="false">STDEV(C12:C16)</f>
        <v>0.0066733199089404</v>
      </c>
      <c r="D20" s="60" t="n">
        <f aca="false">STDEV(D12:D16)</f>
        <v>0.00467125715031724</v>
      </c>
      <c r="E20" s="60" t="n">
        <f aca="false">STDEV(E12:E16)</f>
        <v>0.0132246015662963</v>
      </c>
      <c r="F20" s="60" t="n">
        <f aca="false">STDEV(F12:F16)</f>
        <v>0.00406062318542198</v>
      </c>
      <c r="G20" s="60" t="n">
        <f aca="false">STDEV(G12:G16)</f>
        <v>1.82418613220245E-005</v>
      </c>
      <c r="H20" s="60" t="n">
        <f aca="false">STDEV(H12:H16)</f>
        <v>0.0809311269831393</v>
      </c>
      <c r="I20" s="60" t="n">
        <f aca="false">STDEV(I12:I16)</f>
        <v>0.00372154554821449</v>
      </c>
      <c r="J20" s="60" t="n">
        <f aca="false">STDEV(J12:J16)</f>
        <v>0.0784676594406997</v>
      </c>
      <c r="K20" s="60" t="n">
        <f aca="false">STDEV(K12:K16)</f>
        <v>0.0465592282611035</v>
      </c>
      <c r="L20" s="60" t="n">
        <f aca="false">STDEV(L12:L16)</f>
        <v>0.0504130640049747</v>
      </c>
      <c r="M20" s="60" t="n">
        <f aca="false">STDEV(M12:M16)</f>
        <v>0.00216868417305578</v>
      </c>
      <c r="N20" s="60" t="n">
        <f aca="false">STDEV(N12:N16)</f>
        <v>1.66118338549592E-005</v>
      </c>
      <c r="O20" s="60" t="n">
        <f aca="false">STDEV(O12:O16)</f>
        <v>0.000830526728406811</v>
      </c>
      <c r="P20" s="60" t="n">
        <f aca="false">STDEV(P12:P16)</f>
        <v>0.17203391560634</v>
      </c>
      <c r="Q20" s="60" t="n">
        <f aca="false">STDEV(Q12:Q16)</f>
        <v>0.00750763480718129</v>
      </c>
      <c r="R20" s="60" t="n">
        <f aca="false">STDEV(R12:R16)</f>
        <v>0.0481735120545789</v>
      </c>
      <c r="S20" s="60" t="n">
        <f aca="false">STDEV(S12:S16)</f>
        <v>0.00313906247204554</v>
      </c>
      <c r="T20" s="60" t="n">
        <f aca="false">STDEV(T12:T16)</f>
        <v>0.178405979826657</v>
      </c>
      <c r="U20" s="60" t="n">
        <f aca="false">STDEV(U12:U16)</f>
        <v>0.0164037740821235</v>
      </c>
      <c r="V20" s="60" t="n">
        <f aca="false">STDEV(V12:V16)</f>
        <v>0.111148240140086</v>
      </c>
      <c r="W20" s="60" t="n">
        <f aca="false">STDEV(W12:W16)</f>
        <v>6.6733199089404E-006</v>
      </c>
      <c r="X20" s="60" t="n">
        <f aca="false">STDEV(X12:X16)</f>
        <v>0.135697322654519</v>
      </c>
      <c r="Y20" s="60" t="n">
        <f aca="false">STDEV(Y12:Y16)</f>
        <v>0.035517618718545</v>
      </c>
      <c r="Z20" s="60" t="n">
        <f aca="false">STDEV(Z12:Z16)</f>
        <v>0.0809179784343623</v>
      </c>
      <c r="AA20" s="60" t="n">
        <f aca="false">STDEV(AA12:AA16)</f>
        <v>0.111689602171877</v>
      </c>
      <c r="AB20" s="60" t="n">
        <f aca="false">STDEV(AB12:AB16)</f>
        <v>0.00686378169252523</v>
      </c>
      <c r="AC20" s="60" t="n">
        <f aca="false">STDEV(AC12:AC16)</f>
        <v>0.029273474882641</v>
      </c>
      <c r="AD20" s="60" t="n">
        <f aca="false">STDEV(AD12:AD16)</f>
        <v>0.0129442953205572</v>
      </c>
      <c r="AE20" s="60" t="n">
        <f aca="false">STDEV(AE12:AE16)</f>
        <v>0.0946806536092455</v>
      </c>
      <c r="AF20" s="60" t="n">
        <f aca="false">STDEV(AF12:AF16)</f>
        <v>0.0245834148122199</v>
      </c>
      <c r="AG20" s="60" t="n">
        <f aca="false">STDEV(AG12:AG16)</f>
        <v>0.0357737441533407</v>
      </c>
      <c r="AH20" s="60" t="n">
        <f aca="false">STDEV(AH12:AH16)</f>
        <v>0.0260628772037621</v>
      </c>
    </row>
    <row r="21" customFormat="false" ht="12.75" hidden="false" customHeight="false" outlineLevel="0" collapsed="false">
      <c r="A21" s="55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61" customFormat="true" ht="12.75" hidden="false" customHeight="false" outlineLevel="0" collapsed="false">
      <c r="B22" s="62" t="s">
        <v>106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</row>
    <row r="23" s="46" customFormat="true" ht="12.75" hidden="false" customHeight="false" outlineLevel="0" collapsed="false">
      <c r="A23" s="46" t="s">
        <v>91</v>
      </c>
      <c r="B23" s="46" t="s">
        <v>92</v>
      </c>
      <c r="C23" s="11" t="n">
        <f aca="false">(C2*100)/$T2</f>
        <v>29.0611126277564</v>
      </c>
      <c r="D23" s="11" t="n">
        <f aca="false">(D2*100)/$T2</f>
        <v>14.7067904130433</v>
      </c>
      <c r="E23" s="11" t="n">
        <f aca="false">(E2*100)/$T2</f>
        <v>16.5611360922613</v>
      </c>
      <c r="F23" s="11" t="n">
        <f aca="false">(F2*100)/$T2</f>
        <v>6.42427806765391</v>
      </c>
      <c r="G23" s="11" t="n">
        <f aca="false">(G2*100)/$T2</f>
        <v>3.04395405140185</v>
      </c>
      <c r="H23" s="11" t="n">
        <f aca="false">(H2*100)/$T2</f>
        <v>2.16201665738353</v>
      </c>
      <c r="I23" s="11" t="n">
        <f aca="false">(I2*100)/$T2</f>
        <v>0</v>
      </c>
      <c r="J23" s="11" t="n">
        <f aca="false">(J2*100)/$T2</f>
        <v>1.06412682876425</v>
      </c>
      <c r="K23" s="11" t="n">
        <f aca="false">(K2*100)/$T2</f>
        <v>3.99401903046977</v>
      </c>
      <c r="L23" s="11" t="n">
        <f aca="false">(L2*100)/$T2</f>
        <v>0.387132141194898</v>
      </c>
      <c r="M23" s="11" t="n">
        <f aca="false">(M2*100)/$T2</f>
        <v>0</v>
      </c>
      <c r="N23" s="11" t="n">
        <f aca="false">(N2*100)/$T2</f>
        <v>0</v>
      </c>
      <c r="O23" s="11" t="n">
        <f aca="false">(O2*100)/$T2</f>
        <v>0</v>
      </c>
      <c r="P23" s="11" t="n">
        <f aca="false">(P2*100)/$T2</f>
        <v>14.0797036004852</v>
      </c>
      <c r="Q23" s="11" t="n">
        <f aca="false">(Q2*100)/$T2</f>
        <v>2.12474196706739</v>
      </c>
      <c r="R23" s="11" t="n">
        <f aca="false">(R2*100)/$T2</f>
        <v>6.39098852251811</v>
      </c>
      <c r="S23" s="11" t="n">
        <f aca="false">(S2*100)/$T2</f>
        <v>0</v>
      </c>
      <c r="T23" s="11" t="n">
        <f aca="false">(T2*100)/$T2</f>
        <v>100</v>
      </c>
    </row>
    <row r="24" s="46" customFormat="true" ht="12.75" hidden="false" customHeight="false" outlineLevel="0" collapsed="false">
      <c r="A24" s="46" t="s">
        <v>93</v>
      </c>
      <c r="B24" s="46" t="s">
        <v>92</v>
      </c>
      <c r="C24" s="11" t="n">
        <f aca="false">(C3*100)/$T3</f>
        <v>39.6135303974443</v>
      </c>
      <c r="D24" s="11" t="n">
        <f aca="false">(D3*100)/$T3</f>
        <v>9.23400048710084</v>
      </c>
      <c r="E24" s="11" t="n">
        <f aca="false">(E3*100)/$T3</f>
        <v>9.44670294174038</v>
      </c>
      <c r="F24" s="11" t="n">
        <f aca="false">(F3*100)/$T3</f>
        <v>5.85336080826483</v>
      </c>
      <c r="G24" s="11" t="n">
        <f aca="false">(G3*100)/$T3</f>
        <v>0</v>
      </c>
      <c r="H24" s="11" t="n">
        <f aca="false">(H3*100)/$T3</f>
        <v>4.68023882168519</v>
      </c>
      <c r="I24" s="11" t="n">
        <f aca="false">(I3*100)/$T3</f>
        <v>0</v>
      </c>
      <c r="J24" s="11" t="n">
        <f aca="false">(J3*100)/$T3</f>
        <v>2.26882766246655</v>
      </c>
      <c r="K24" s="11" t="n">
        <f aca="false">(K3*100)/$T3</f>
        <v>5.20324459825226</v>
      </c>
      <c r="L24" s="11" t="n">
        <f aca="false">(L3*100)/$T3</f>
        <v>3.27958491931341</v>
      </c>
      <c r="M24" s="11" t="n">
        <f aca="false">(M3*100)/$T3</f>
        <v>0</v>
      </c>
      <c r="N24" s="11" t="n">
        <f aca="false">(N3*100)/$T3</f>
        <v>0</v>
      </c>
      <c r="O24" s="11" t="n">
        <f aca="false">(O3*100)/$T3</f>
        <v>0</v>
      </c>
      <c r="P24" s="11" t="n">
        <f aca="false">(P3*100)/$T3</f>
        <v>8.39164470012242</v>
      </c>
      <c r="Q24" s="11" t="n">
        <f aca="false">(Q3*100)/$T3</f>
        <v>4.90525030349698</v>
      </c>
      <c r="R24" s="11" t="n">
        <f aca="false">(R3*100)/$T3</f>
        <v>7.12361436011282</v>
      </c>
      <c r="S24" s="11" t="n">
        <f aca="false">(S3*100)/$T3</f>
        <v>0</v>
      </c>
      <c r="T24" s="11" t="n">
        <f aca="false">(T3*100)/$T3</f>
        <v>100</v>
      </c>
    </row>
    <row r="25" s="46" customFormat="true" ht="12.75" hidden="false" customHeight="false" outlineLevel="0" collapsed="false">
      <c r="A25" s="46" t="s">
        <v>94</v>
      </c>
      <c r="B25" s="46" t="s">
        <v>92</v>
      </c>
      <c r="C25" s="11" t="n">
        <f aca="false">(C4*100)/$T4</f>
        <v>26.2454792444806</v>
      </c>
      <c r="D25" s="11" t="n">
        <f aca="false">(D4*100)/$T4</f>
        <v>13.4926872945239</v>
      </c>
      <c r="E25" s="11" t="n">
        <f aca="false">(E4*100)/$T4</f>
        <v>18.0509968035975</v>
      </c>
      <c r="F25" s="11" t="n">
        <f aca="false">(F4*100)/$T4</f>
        <v>6.58925892352905</v>
      </c>
      <c r="G25" s="11" t="n">
        <f aca="false">(G4*100)/$T4</f>
        <v>0</v>
      </c>
      <c r="H25" s="11" t="n">
        <f aca="false">(H4*100)/$T4</f>
        <v>4.39327552903665</v>
      </c>
      <c r="I25" s="11" t="n">
        <f aca="false">(I4*100)/$T4</f>
        <v>0</v>
      </c>
      <c r="J25" s="11" t="n">
        <f aca="false">(J4*100)/$T4</f>
        <v>1.63337008924291</v>
      </c>
      <c r="K25" s="11" t="n">
        <f aca="false">(K4*100)/$T4</f>
        <v>2.86118193134579</v>
      </c>
      <c r="L25" s="11" t="n">
        <f aca="false">(L4*100)/$T4</f>
        <v>4.48223652160086</v>
      </c>
      <c r="M25" s="11" t="n">
        <f aca="false">(M4*100)/$T4</f>
        <v>0</v>
      </c>
      <c r="N25" s="11" t="n">
        <f aca="false">(N4*100)/$T4</f>
        <v>0</v>
      </c>
      <c r="O25" s="11" t="n">
        <f aca="false">(O4*100)/$T4</f>
        <v>0.328500769656326</v>
      </c>
      <c r="P25" s="11" t="n">
        <f aca="false">(P4*100)/$T4</f>
        <v>11.6458553217568</v>
      </c>
      <c r="Q25" s="11" t="n">
        <f aca="false">(Q4*100)/$T4</f>
        <v>2.29307769947155</v>
      </c>
      <c r="R25" s="11" t="n">
        <f aca="false">(R4*100)/$T4</f>
        <v>7.94856056568718</v>
      </c>
      <c r="S25" s="11" t="n">
        <f aca="false">(S4*100)/$T4</f>
        <v>0.0355193060709201</v>
      </c>
      <c r="T25" s="11" t="n">
        <f aca="false">(T4*100)/$T4</f>
        <v>100</v>
      </c>
    </row>
    <row r="26" s="46" customFormat="true" ht="12.75" hidden="false" customHeight="false" outlineLevel="0" collapsed="false">
      <c r="A26" s="46" t="s">
        <v>95</v>
      </c>
      <c r="B26" s="46" t="s">
        <v>92</v>
      </c>
      <c r="C26" s="11" t="n">
        <f aca="false">(C5*100)/$T5</f>
        <v>53.3548994987371</v>
      </c>
      <c r="D26" s="11" t="n">
        <f aca="false">(D5*100)/$T5</f>
        <v>13.5234114718786</v>
      </c>
      <c r="E26" s="11" t="n">
        <f aca="false">(E5*100)/$T5</f>
        <v>5.1546784126118</v>
      </c>
      <c r="F26" s="11" t="n">
        <f aca="false">(F5*100)/$T5</f>
        <v>8.14935278921796</v>
      </c>
      <c r="G26" s="11" t="n">
        <f aca="false">(G5*100)/$T5</f>
        <v>0</v>
      </c>
      <c r="H26" s="11" t="n">
        <f aca="false">(H5*100)/$T5</f>
        <v>3.13110794079626</v>
      </c>
      <c r="I26" s="11" t="n">
        <f aca="false">(I5*100)/$T5</f>
        <v>0.104671178569616</v>
      </c>
      <c r="J26" s="11" t="n">
        <f aca="false">(J5*100)/$T5</f>
        <v>0.849941665089034</v>
      </c>
      <c r="K26" s="11" t="n">
        <f aca="false">(K5*100)/$T5</f>
        <v>0.783363370361672</v>
      </c>
      <c r="L26" s="11" t="n">
        <f aca="false">(L5*100)/$T5</f>
        <v>0.912206735348799</v>
      </c>
      <c r="M26" s="11" t="n">
        <f aca="false">(M5*100)/$T5</f>
        <v>0</v>
      </c>
      <c r="N26" s="11" t="n">
        <f aca="false">(N5*100)/$T5</f>
        <v>0</v>
      </c>
      <c r="O26" s="11" t="n">
        <f aca="false">(O5*100)/$T5</f>
        <v>0</v>
      </c>
      <c r="P26" s="11" t="n">
        <f aca="false">(P5*100)/$T5</f>
        <v>8.72507068485031</v>
      </c>
      <c r="Q26" s="11" t="n">
        <f aca="false">(Q5*100)/$T5</f>
        <v>2.91505002748028</v>
      </c>
      <c r="R26" s="11" t="n">
        <f aca="false">(R5*100)/$T5</f>
        <v>2.2762130054463</v>
      </c>
      <c r="S26" s="11" t="n">
        <f aca="false">(S5*100)/$T5</f>
        <v>0.120033219612267</v>
      </c>
      <c r="T26" s="11" t="n">
        <f aca="false">(T5*100)/$T5</f>
        <v>100</v>
      </c>
    </row>
    <row r="27" s="46" customFormat="true" ht="12.75" hidden="false" customHeight="false" outlineLevel="0" collapsed="false">
      <c r="A27" s="46" t="s">
        <v>96</v>
      </c>
      <c r="B27" s="46" t="s">
        <v>92</v>
      </c>
      <c r="C27" s="11" t="n">
        <f aca="false">(C6*100)/$T6</f>
        <v>58.4958526143172</v>
      </c>
      <c r="D27" s="11" t="n">
        <f aca="false">(D6*100)/$T6</f>
        <v>16.5893253090958</v>
      </c>
      <c r="E27" s="11" t="n">
        <f aca="false">(E6*100)/$T6</f>
        <v>7.46121031267545</v>
      </c>
      <c r="F27" s="11" t="n">
        <f aca="false">(F6*100)/$T6</f>
        <v>2.63534006794231</v>
      </c>
      <c r="G27" s="11" t="n">
        <f aca="false">(G6*100)/$T6</f>
        <v>0</v>
      </c>
      <c r="H27" s="11" t="n">
        <f aca="false">(H6*100)/$T6</f>
        <v>2.20701803833656</v>
      </c>
      <c r="I27" s="11" t="n">
        <f aca="false">(I6*100)/$T6</f>
        <v>0</v>
      </c>
      <c r="J27" s="11" t="n">
        <f aca="false">(J6*100)/$T6</f>
        <v>0.568215193336121</v>
      </c>
      <c r="K27" s="11" t="n">
        <f aca="false">(K6*100)/$T6</f>
        <v>4.32289987494229</v>
      </c>
      <c r="L27" s="11" t="n">
        <f aca="false">(L6*100)/$T6</f>
        <v>0.752824887060866</v>
      </c>
      <c r="M27" s="11" t="n">
        <f aca="false">(M6*100)/$T6</f>
        <v>0</v>
      </c>
      <c r="N27" s="11" t="n">
        <f aca="false">(N6*100)/$T6</f>
        <v>0</v>
      </c>
      <c r="O27" s="11" t="n">
        <f aca="false">(O6*100)/$T6</f>
        <v>0</v>
      </c>
      <c r="P27" s="11" t="n">
        <f aca="false">(P6*100)/$T6</f>
        <v>3.89276236871359</v>
      </c>
      <c r="Q27" s="11" t="n">
        <f aca="false">(Q6*100)/$T6</f>
        <v>2.13508747752714</v>
      </c>
      <c r="R27" s="11" t="n">
        <f aca="false">(R6*100)/$T6</f>
        <v>0.939463856052779</v>
      </c>
      <c r="S27" s="11" t="n">
        <f aca="false">(S6*100)/$T6</f>
        <v>0</v>
      </c>
      <c r="T27" s="11" t="n">
        <f aca="false">(T6*100)/$T6</f>
        <v>100</v>
      </c>
    </row>
    <row r="28" s="46" customFormat="true" ht="12.75" hidden="false" customHeight="false" outlineLevel="0" collapsed="false">
      <c r="A28" s="46" t="s">
        <v>97</v>
      </c>
      <c r="B28" s="46" t="s">
        <v>92</v>
      </c>
      <c r="C28" s="11" t="n">
        <f aca="false">(C7*100)/$T7</f>
        <v>62.2391303314741</v>
      </c>
      <c r="D28" s="11" t="n">
        <f aca="false">(D7*100)/$T7</f>
        <v>17.2580288664544</v>
      </c>
      <c r="E28" s="11" t="n">
        <f aca="false">(E7*100)/$T7</f>
        <v>7.38209395143475</v>
      </c>
      <c r="F28" s="11" t="n">
        <f aca="false">(F7*100)/$T7</f>
        <v>2.3486441186579</v>
      </c>
      <c r="G28" s="11" t="n">
        <f aca="false">(G7*100)/$T7</f>
        <v>0</v>
      </c>
      <c r="H28" s="11" t="n">
        <f aca="false">(H7*100)/$T7</f>
        <v>1.55341860046436</v>
      </c>
      <c r="I28" s="11" t="n">
        <f aca="false">(I7*100)/$T7</f>
        <v>0</v>
      </c>
      <c r="J28" s="11" t="n">
        <f aca="false">(J7*100)/$T7</f>
        <v>0.849092548273158</v>
      </c>
      <c r="K28" s="11" t="n">
        <f aca="false">(K7*100)/$T7</f>
        <v>2.26557251458602</v>
      </c>
      <c r="L28" s="11" t="n">
        <f aca="false">(L7*100)/$T7</f>
        <v>0.642667872404871</v>
      </c>
      <c r="M28" s="11" t="n">
        <f aca="false">(M7*100)/$T7</f>
        <v>0</v>
      </c>
      <c r="N28" s="11" t="n">
        <f aca="false">(N7*100)/$T7</f>
        <v>0</v>
      </c>
      <c r="O28" s="11" t="n">
        <f aca="false">(O7*100)/$T7</f>
        <v>0</v>
      </c>
      <c r="P28" s="11" t="n">
        <f aca="false">(P7*100)/$T7</f>
        <v>2.50866862284352</v>
      </c>
      <c r="Q28" s="11" t="n">
        <f aca="false">(Q7*100)/$T7</f>
        <v>2.03100180051022</v>
      </c>
      <c r="R28" s="11" t="n">
        <f aca="false">(R7*100)/$T7</f>
        <v>0.921680772896736</v>
      </c>
      <c r="S28" s="11" t="n">
        <f aca="false">(S7*100)/$T7</f>
        <v>0</v>
      </c>
      <c r="T28" s="11" t="n">
        <f aca="false">(T7*100)/$T7</f>
        <v>100</v>
      </c>
    </row>
    <row r="29" s="46" customFormat="true" ht="12.75" hidden="false" customHeight="false" outlineLevel="0" collapsed="false">
      <c r="A29" s="46" t="s">
        <v>98</v>
      </c>
      <c r="B29" s="46" t="s">
        <v>92</v>
      </c>
      <c r="C29" s="11" t="n">
        <f aca="false">(C8*100)/$T8</f>
        <v>43.2924713017083</v>
      </c>
      <c r="D29" s="11" t="n">
        <f aca="false">(D8*100)/$T8</f>
        <v>26.753796694453</v>
      </c>
      <c r="E29" s="11" t="n">
        <f aca="false">(E8*100)/$T8</f>
        <v>5.3573733801006</v>
      </c>
      <c r="F29" s="11" t="n">
        <f aca="false">(F8*100)/$T8</f>
        <v>2.28740001206666</v>
      </c>
      <c r="G29" s="11" t="n">
        <f aca="false">(G8*100)/$T8</f>
        <v>0</v>
      </c>
      <c r="H29" s="11" t="n">
        <f aca="false">(H8*100)/$T8</f>
        <v>3.00621004234481</v>
      </c>
      <c r="I29" s="11" t="n">
        <f aca="false">(I8*100)/$T8</f>
        <v>0</v>
      </c>
      <c r="J29" s="11" t="n">
        <f aca="false">(J8*100)/$T8</f>
        <v>0.62436549022407</v>
      </c>
      <c r="K29" s="11" t="n">
        <f aca="false">(K8*100)/$T8</f>
        <v>1.32280824200015</v>
      </c>
      <c r="L29" s="11" t="n">
        <f aca="false">(L8*100)/$T8</f>
        <v>1.42929430548116</v>
      </c>
      <c r="M29" s="11" t="n">
        <f aca="false">(M8*100)/$T8</f>
        <v>0</v>
      </c>
      <c r="N29" s="11" t="n">
        <f aca="false">(N8*100)/$T8</f>
        <v>0</v>
      </c>
      <c r="O29" s="11" t="n">
        <f aca="false">(O8*100)/$T8</f>
        <v>0</v>
      </c>
      <c r="P29" s="11" t="n">
        <f aca="false">(P8*100)/$T8</f>
        <v>8.915727551081</v>
      </c>
      <c r="Q29" s="11" t="n">
        <f aca="false">(Q8*100)/$T8</f>
        <v>4.465469922932</v>
      </c>
      <c r="R29" s="11" t="n">
        <f aca="false">(R8*100)/$T8</f>
        <v>2.54508305760829</v>
      </c>
      <c r="S29" s="11" t="n">
        <f aca="false">(S8*100)/$T8</f>
        <v>0</v>
      </c>
      <c r="T29" s="11" t="n">
        <f aca="false">(T8*100)/$T8</f>
        <v>100</v>
      </c>
    </row>
    <row r="30" s="46" customFormat="true" ht="12.75" hidden="false" customHeight="false" outlineLevel="0" collapsed="false">
      <c r="A30" s="46" t="s">
        <v>99</v>
      </c>
      <c r="B30" s="46" t="s">
        <v>92</v>
      </c>
      <c r="C30" s="11" t="n">
        <f aca="false">(C9*100)/$T9</f>
        <v>57.2933043636876</v>
      </c>
      <c r="D30" s="11" t="n">
        <f aca="false">(D9*100)/$T9</f>
        <v>16.1838355161593</v>
      </c>
      <c r="E30" s="11" t="n">
        <f aca="false">(E9*100)/$T9</f>
        <v>2.69149257305444</v>
      </c>
      <c r="F30" s="11" t="n">
        <f aca="false">(F9*100)/$T9</f>
        <v>3.27024156598764</v>
      </c>
      <c r="G30" s="11" t="n">
        <f aca="false">(G9*100)/$T9</f>
        <v>0</v>
      </c>
      <c r="H30" s="11" t="n">
        <f aca="false">(H9*100)/$T9</f>
        <v>1.41967122760531</v>
      </c>
      <c r="I30" s="11" t="n">
        <f aca="false">(I9*100)/$T9</f>
        <v>0</v>
      </c>
      <c r="J30" s="11" t="n">
        <f aca="false">(J9*100)/$T9</f>
        <v>0.45575350892455</v>
      </c>
      <c r="K30" s="11" t="n">
        <f aca="false">(K9*100)/$T9</f>
        <v>2.22295421410879</v>
      </c>
      <c r="L30" s="11" t="n">
        <f aca="false">(L9*100)/$T9</f>
        <v>0.721229078430409</v>
      </c>
      <c r="M30" s="11" t="n">
        <f aca="false">(M9*100)/$T9</f>
        <v>0</v>
      </c>
      <c r="N30" s="11" t="n">
        <f aca="false">(N9*100)/$T9</f>
        <v>0</v>
      </c>
      <c r="O30" s="11" t="n">
        <f aca="false">(O9*100)/$T9</f>
        <v>0</v>
      </c>
      <c r="P30" s="11" t="n">
        <f aca="false">(P9*100)/$T9</f>
        <v>13.4177238711246</v>
      </c>
      <c r="Q30" s="11" t="n">
        <f aca="false">(Q9*100)/$T9</f>
        <v>1.42038271178001</v>
      </c>
      <c r="R30" s="11" t="n">
        <f aca="false">(R9*100)/$T9</f>
        <v>0.893953835595741</v>
      </c>
      <c r="S30" s="11" t="n">
        <f aca="false">(S9*100)/$T9</f>
        <v>0.00945753354168066</v>
      </c>
      <c r="T30" s="11" t="n">
        <f aca="false">(T9*100)/$T9</f>
        <v>100</v>
      </c>
    </row>
    <row r="31" s="46" customFormat="true" ht="12.75" hidden="false" customHeight="false" outlineLevel="0" collapsed="false">
      <c r="A31" s="46" t="s">
        <v>100</v>
      </c>
      <c r="B31" s="46" t="s">
        <v>92</v>
      </c>
      <c r="C31" s="11" t="n">
        <f aca="false">(C10*100)/$T10</f>
        <v>46.6609279741031</v>
      </c>
      <c r="D31" s="11" t="n">
        <f aca="false">(D10*100)/$T10</f>
        <v>15.8675110519036</v>
      </c>
      <c r="E31" s="11" t="n">
        <f aca="false">(E10*100)/$T10</f>
        <v>2.95634614747896</v>
      </c>
      <c r="F31" s="11" t="n">
        <f aca="false">(F10*100)/$T10</f>
        <v>7.75838138907669</v>
      </c>
      <c r="G31" s="11" t="n">
        <f aca="false">(G10*100)/$T10</f>
        <v>0</v>
      </c>
      <c r="H31" s="11" t="n">
        <f aca="false">(H10*100)/$T10</f>
        <v>4.4439105337362</v>
      </c>
      <c r="I31" s="11" t="n">
        <f aca="false">(I10*100)/$T10</f>
        <v>0</v>
      </c>
      <c r="J31" s="11" t="n">
        <f aca="false">(J10*100)/$T10</f>
        <v>0.672634032810879</v>
      </c>
      <c r="K31" s="11" t="n">
        <f aca="false">(K10*100)/$T10</f>
        <v>0.81007457895123</v>
      </c>
      <c r="L31" s="11" t="n">
        <f aca="false">(L10*100)/$T10</f>
        <v>1.15450058757895</v>
      </c>
      <c r="M31" s="11" t="n">
        <f aca="false">(M10*100)/$T10</f>
        <v>0</v>
      </c>
      <c r="N31" s="11" t="n">
        <f aca="false">(N10*100)/$T10</f>
        <v>0</v>
      </c>
      <c r="O31" s="11" t="n">
        <f aca="false">(O10*100)/$T10</f>
        <v>0</v>
      </c>
      <c r="P31" s="11" t="n">
        <f aca="false">(P10*100)/$T10</f>
        <v>12.1497442788071</v>
      </c>
      <c r="Q31" s="11" t="n">
        <f aca="false">(Q10*100)/$T10</f>
        <v>2.95744567184808</v>
      </c>
      <c r="R31" s="11" t="n">
        <f aca="false">(R10*100)/$T10</f>
        <v>4.56852375370528</v>
      </c>
      <c r="S31" s="11" t="n">
        <f aca="false">(S10*100)/$T10</f>
        <v>0</v>
      </c>
      <c r="T31" s="11" t="n">
        <f aca="false">(T10*100)/$T10</f>
        <v>100</v>
      </c>
    </row>
    <row r="32" s="46" customFormat="true" ht="12.75" hidden="false" customHeight="false" outlineLevel="0" collapsed="false">
      <c r="A32" s="46" t="s">
        <v>101</v>
      </c>
      <c r="B32" s="46" t="s">
        <v>92</v>
      </c>
      <c r="C32" s="11" t="n">
        <f aca="false">(C11*100)/$T11</f>
        <v>46.7234826225875</v>
      </c>
      <c r="D32" s="11" t="n">
        <f aca="false">(D11*100)/$T11</f>
        <v>18.0304074533862</v>
      </c>
      <c r="E32" s="11" t="n">
        <f aca="false">(E11*100)/$T11</f>
        <v>1.59622210664098</v>
      </c>
      <c r="F32" s="11" t="n">
        <f aca="false">(F11*100)/$T11</f>
        <v>8.616028588693</v>
      </c>
      <c r="G32" s="11" t="n">
        <f aca="false">(G11*100)/$T11</f>
        <v>0</v>
      </c>
      <c r="H32" s="11" t="n">
        <f aca="false">(H11*100)/$T11</f>
        <v>3.08933271864662</v>
      </c>
      <c r="I32" s="11" t="n">
        <f aca="false">(I11*100)/$T11</f>
        <v>0.000456913646461306</v>
      </c>
      <c r="J32" s="11" t="n">
        <f aca="false">(J11*100)/$T11</f>
        <v>0.809110950121733</v>
      </c>
      <c r="K32" s="11" t="n">
        <f aca="false">(K11*100)/$T11</f>
        <v>2.01943394162614</v>
      </c>
      <c r="L32" s="11" t="n">
        <f aca="false">(L11*100)/$T11</f>
        <v>1.05580052022965</v>
      </c>
      <c r="M32" s="11" t="n">
        <f aca="false">(M11*100)/$T11</f>
        <v>0</v>
      </c>
      <c r="N32" s="11" t="n">
        <f aca="false">(N11*100)/$T11</f>
        <v>0</v>
      </c>
      <c r="O32" s="11" t="n">
        <f aca="false">(O11*100)/$T11</f>
        <v>0</v>
      </c>
      <c r="P32" s="11" t="n">
        <f aca="false">(P11*100)/$T11</f>
        <v>11.8691895575709</v>
      </c>
      <c r="Q32" s="11" t="n">
        <f aca="false">(Q11*100)/$T11</f>
        <v>2.53766616174544</v>
      </c>
      <c r="R32" s="11" t="n">
        <f aca="false">(R11*100)/$T11</f>
        <v>3.65286846510537</v>
      </c>
      <c r="S32" s="11" t="n">
        <f aca="false">(S11*100)/$T11</f>
        <v>0</v>
      </c>
      <c r="T32" s="11" t="n">
        <f aca="false">(T11*100)/$T11</f>
        <v>100</v>
      </c>
    </row>
    <row r="33" s="55" customFormat="true" ht="12.75" hidden="false" customHeight="false" outlineLevel="0" collapsed="false">
      <c r="A33" s="55" t="s">
        <v>102</v>
      </c>
      <c r="B33" s="55" t="s">
        <v>72</v>
      </c>
      <c r="C33" s="64" t="n">
        <f aca="false">(C12*100)/$T12</f>
        <v>1.06040633221586</v>
      </c>
      <c r="D33" s="64" t="n">
        <f aca="false">(D12*100)/$T12</f>
        <v>1.39327152593731</v>
      </c>
      <c r="E33" s="64" t="n">
        <f aca="false">(E12*100)/$T12</f>
        <v>1.32283322329618</v>
      </c>
      <c r="F33" s="64" t="n">
        <f aca="false">(F12*100)/$T12</f>
        <v>1.35893464062262</v>
      </c>
      <c r="G33" s="64" t="n">
        <f aca="false">(G12*100)/$T12</f>
        <v>0.00914792045797651</v>
      </c>
      <c r="H33" s="64" t="n">
        <f aca="false">(H12*100)/$T12</f>
        <v>29.2286448324137</v>
      </c>
      <c r="I33" s="64" t="n">
        <f aca="false">(I12*100)/$T12</f>
        <v>0.3970188323956</v>
      </c>
      <c r="J33" s="64" t="n">
        <f aca="false">(J12*100)/$T12</f>
        <v>8.93587235039571</v>
      </c>
      <c r="K33" s="64" t="n">
        <f aca="false">(K12*100)/$T12</f>
        <v>7.50962809658953</v>
      </c>
      <c r="L33" s="64" t="n">
        <f aca="false">(L12*100)/$T12</f>
        <v>17.189187065212</v>
      </c>
      <c r="M33" s="64" t="n">
        <f aca="false">(M12*100)/$T12</f>
        <v>0.461463583951742</v>
      </c>
      <c r="N33" s="64" t="n">
        <f aca="false">(N12*100)/$T12</f>
        <v>0.00531485741941046</v>
      </c>
      <c r="O33" s="64" t="n">
        <f aca="false">(O12*100)/$T12</f>
        <v>0.280982833097386</v>
      </c>
      <c r="P33" s="64" t="n">
        <f aca="false">(P12*100)/$T12</f>
        <v>23.4393639771696</v>
      </c>
      <c r="Q33" s="64" t="n">
        <f aca="false">(Q12*100)/$T12</f>
        <v>2.56969835373835</v>
      </c>
      <c r="R33" s="64" t="n">
        <f aca="false">(R12*100)/$T12</f>
        <v>4.04941758440284</v>
      </c>
      <c r="S33" s="64" t="n">
        <f aca="false">(S12*100)/$T12</f>
        <v>0.78881399068415</v>
      </c>
      <c r="T33" s="55" t="n">
        <f aca="false">(T12*100)/$T12</f>
        <v>100</v>
      </c>
    </row>
    <row r="34" s="55" customFormat="true" ht="12.75" hidden="false" customHeight="false" outlineLevel="0" collapsed="false">
      <c r="A34" s="55" t="s">
        <v>103</v>
      </c>
      <c r="B34" s="55" t="s">
        <v>72</v>
      </c>
      <c r="C34" s="64" t="n">
        <f aca="false">(C13*100)/$T13</f>
        <v>0.460007699370092</v>
      </c>
      <c r="D34" s="64" t="n">
        <f aca="false">(D13*100)/$T13</f>
        <v>0.760515898161517</v>
      </c>
      <c r="E34" s="64" t="n">
        <f aca="false">(E13*100)/$T13</f>
        <v>2.09076361931554</v>
      </c>
      <c r="F34" s="64" t="n">
        <f aca="false">(F13*100)/$T13</f>
        <v>0.822456488250938</v>
      </c>
      <c r="G34" s="64" t="n">
        <f aca="false">(G13*100)/$T13</f>
        <v>0.00636218942084174</v>
      </c>
      <c r="H34" s="64" t="n">
        <f aca="false">(H13*100)/$T13</f>
        <v>16.3826727649905</v>
      </c>
      <c r="I34" s="64" t="n">
        <f aca="false">(I13*100)/$T13</f>
        <v>0.465587572871139</v>
      </c>
      <c r="J34" s="64" t="n">
        <f aca="false">(J13*100)/$T13</f>
        <v>7.06262893516661</v>
      </c>
      <c r="K34" s="64" t="n">
        <f aca="false">(K13*100)/$T13</f>
        <v>11.0996920665166</v>
      </c>
      <c r="L34" s="64" t="n">
        <f aca="false">(L13*100)/$T13</f>
        <v>10.6294453689895</v>
      </c>
      <c r="M34" s="64" t="n">
        <f aca="false">(M13*100)/$T13</f>
        <v>0.321967957728082</v>
      </c>
      <c r="N34" s="64" t="n">
        <f aca="false">(N13*100)/$T13</f>
        <v>0.00260184898816444</v>
      </c>
      <c r="O34" s="64" t="n">
        <f aca="false">(O13*100)/$T13</f>
        <v>0.164277923818112</v>
      </c>
      <c r="P34" s="64" t="n">
        <f aca="false">(P13*100)/$T13</f>
        <v>44.3111561476914</v>
      </c>
      <c r="Q34" s="64" t="n">
        <f aca="false">(Q13*100)/$T13</f>
        <v>1.31857363913328</v>
      </c>
      <c r="R34" s="64" t="n">
        <f aca="false">(R13*100)/$T13</f>
        <v>3.61141770065084</v>
      </c>
      <c r="S34" s="64" t="n">
        <f aca="false">(S13*100)/$T13</f>
        <v>0.489872178936852</v>
      </c>
      <c r="T34" s="55" t="n">
        <f aca="false">(T13*100)/$T13</f>
        <v>100</v>
      </c>
    </row>
    <row r="35" s="55" customFormat="true" ht="12.75" hidden="false" customHeight="false" outlineLevel="0" collapsed="false">
      <c r="A35" s="55" t="s">
        <v>102</v>
      </c>
      <c r="B35" s="55" t="s">
        <v>72</v>
      </c>
      <c r="C35" s="64" t="n">
        <f aca="false">(C14*100)/$T14</f>
        <v>0.978743464823426</v>
      </c>
      <c r="D35" s="64" t="n">
        <f aca="false">(D14*100)/$T14</f>
        <v>0.59140968733799</v>
      </c>
      <c r="E35" s="64" t="n">
        <f aca="false">(E14*100)/$T14</f>
        <v>2.39765667283719</v>
      </c>
      <c r="F35" s="64" t="n">
        <f aca="false">(F14*100)/$T14</f>
        <v>1.34140706875326</v>
      </c>
      <c r="G35" s="64" t="n">
        <f aca="false">(G14*100)/$T14</f>
        <v>0.00604777214761804</v>
      </c>
      <c r="H35" s="64" t="n">
        <f aca="false">(H14*100)/$T14</f>
        <v>26.5668296276782</v>
      </c>
      <c r="I35" s="64" t="n">
        <f aca="false">(I14*100)/$T14</f>
        <v>0.443180076208153</v>
      </c>
      <c r="J35" s="64" t="n">
        <f aca="false">(J14*100)/$T14</f>
        <v>12.9497260126143</v>
      </c>
      <c r="K35" s="64" t="n">
        <f aca="false">(K14*100)/$T14</f>
        <v>7.93717510107957</v>
      </c>
      <c r="L35" s="64" t="n">
        <f aca="false">(L14*100)/$T14</f>
        <v>8.11057351177058</v>
      </c>
      <c r="M35" s="64" t="n">
        <f aca="false">(M14*100)/$T14</f>
        <v>0.479826187676631</v>
      </c>
      <c r="N35" s="64" t="n">
        <f aca="false">(N14*100)/$T14</f>
        <v>0.00288204957967039</v>
      </c>
      <c r="O35" s="64" t="n">
        <f aca="false">(O14*100)/$T14</f>
        <v>0.227486968246107</v>
      </c>
      <c r="P35" s="64" t="n">
        <f aca="false">(P14*100)/$T14</f>
        <v>29.3013419870586</v>
      </c>
      <c r="Q35" s="64" t="n">
        <f aca="false">(Q14*100)/$T14</f>
        <v>1.34417539091109</v>
      </c>
      <c r="R35" s="64" t="n">
        <f aca="false">(R14*100)/$T14</f>
        <v>6.92949806255416</v>
      </c>
      <c r="S35" s="64" t="n">
        <f aca="false">(S14*100)/$T14</f>
        <v>0.392040358723562</v>
      </c>
      <c r="T35" s="55" t="n">
        <f aca="false">(T14*100)/$T14</f>
        <v>100</v>
      </c>
    </row>
    <row r="36" s="55" customFormat="true" ht="12.75" hidden="false" customHeight="false" outlineLevel="0" collapsed="false">
      <c r="A36" s="55" t="s">
        <v>102</v>
      </c>
      <c r="B36" s="55" t="s">
        <v>72</v>
      </c>
      <c r="C36" s="64" t="n">
        <f aca="false">(C15*100)/$T15</f>
        <v>1.30118734689292</v>
      </c>
      <c r="D36" s="64" t="n">
        <f aca="false">(D15*100)/$T15</f>
        <v>0.60951664161031</v>
      </c>
      <c r="E36" s="64" t="n">
        <f aca="false">(E15*100)/$T15</f>
        <v>2.6961650549646</v>
      </c>
      <c r="F36" s="64" t="n">
        <f aca="false">(F15*100)/$T15</f>
        <v>1.13210156378188</v>
      </c>
      <c r="G36" s="64" t="n">
        <f aca="false">(G15*100)/$T15</f>
        <v>0.00465908147689335</v>
      </c>
      <c r="H36" s="64" t="n">
        <f aca="false">(H15*100)/$T15</f>
        <v>18.5430024827447</v>
      </c>
      <c r="I36" s="64" t="n">
        <f aca="false">(I15*100)/$T15</f>
        <v>0.58329929454111</v>
      </c>
      <c r="J36" s="64" t="n">
        <f aca="false">(J15*100)/$T15</f>
        <v>15.4966833845634</v>
      </c>
      <c r="K36" s="64" t="n">
        <f aca="false">(K15*100)/$T15</f>
        <v>8.93624603642556</v>
      </c>
      <c r="L36" s="64" t="n">
        <f aca="false">(L15*100)/$T15</f>
        <v>12.3297381349989</v>
      </c>
      <c r="M36" s="64" t="n">
        <f aca="false">(M15*100)/$T15</f>
        <v>0.569398221052739</v>
      </c>
      <c r="N36" s="64" t="n">
        <f aca="false">(N15*100)/$T15</f>
        <v>0.00218243446492367</v>
      </c>
      <c r="O36" s="64" t="n">
        <f aca="false">(O15*100)/$T15</f>
        <v>0.223701393465339</v>
      </c>
      <c r="P36" s="64" t="n">
        <f aca="false">(P15*100)/$T15</f>
        <v>30.8637926426432</v>
      </c>
      <c r="Q36" s="64" t="n">
        <f aca="false">(Q15*100)/$T15</f>
        <v>1.77786483371269</v>
      </c>
      <c r="R36" s="64" t="n">
        <f aca="false">(R15*100)/$T15</f>
        <v>4.22718844351267</v>
      </c>
      <c r="S36" s="64" t="n">
        <f aca="false">(S15*100)/$T15</f>
        <v>0.703273009148273</v>
      </c>
      <c r="T36" s="55" t="n">
        <f aca="false">(T15*100)/$T15</f>
        <v>100</v>
      </c>
    </row>
    <row r="37" s="55" customFormat="true" ht="12.75" hidden="false" customHeight="false" outlineLevel="0" collapsed="false">
      <c r="A37" s="55" t="s">
        <v>102</v>
      </c>
      <c r="B37" s="55" t="s">
        <v>72</v>
      </c>
      <c r="C37" s="64" t="n">
        <f aca="false">(C16*100)/$T16</f>
        <v>1.04168277365852</v>
      </c>
      <c r="D37" s="64" t="n">
        <f aca="false">(D16*100)/$T16</f>
        <v>0.598142050524825</v>
      </c>
      <c r="E37" s="64" t="n">
        <f aca="false">(E16*100)/$T16</f>
        <v>2.49286227434974</v>
      </c>
      <c r="F37" s="64" t="n">
        <f aca="false">(F16*100)/$T16</f>
        <v>0.889633497830974</v>
      </c>
      <c r="G37" s="64" t="n">
        <f aca="false">(G16*100)/$T16</f>
        <v>0.00591063050367549</v>
      </c>
      <c r="H37" s="64" t="n">
        <f aca="false">(H16*100)/$T16</f>
        <v>17.1684800165293</v>
      </c>
      <c r="I37" s="64" t="n">
        <f aca="false">(I16*100)/$T16</f>
        <v>0.812036226739851</v>
      </c>
      <c r="J37" s="64" t="n">
        <f aca="false">(J16*100)/$T16</f>
        <v>10.1251975732414</v>
      </c>
      <c r="K37" s="64" t="n">
        <f aca="false">(K16*100)/$T16</f>
        <v>12.0695467703713</v>
      </c>
      <c r="L37" s="64" t="n">
        <f aca="false">(L16*100)/$T16</f>
        <v>10.4196560349237</v>
      </c>
      <c r="M37" s="64" t="n">
        <f aca="false">(M16*100)/$T16</f>
        <v>0.443105780586742</v>
      </c>
      <c r="N37" s="64" t="n">
        <f aca="false">(N16*100)/$T16</f>
        <v>0.00360806801320732</v>
      </c>
      <c r="O37" s="64" t="n">
        <f aca="false">(O16*100)/$T16</f>
        <v>0.148719480853118</v>
      </c>
      <c r="P37" s="64" t="n">
        <f aca="false">(P16*100)/$T16</f>
        <v>32.2415316489135</v>
      </c>
      <c r="Q37" s="64" t="n">
        <f aca="false">(Q16*100)/$T16</f>
        <v>1.87338680064012</v>
      </c>
      <c r="R37" s="64" t="n">
        <f aca="false">(R16*100)/$T16</f>
        <v>9.23472544012215</v>
      </c>
      <c r="S37" s="64" t="n">
        <f aca="false">(S16*100)/$T16</f>
        <v>0.431774932197841</v>
      </c>
      <c r="T37" s="55" t="n">
        <f aca="false">(T16*100)/$T16</f>
        <v>100</v>
      </c>
    </row>
    <row r="38" s="57" customFormat="true" ht="12.75" hidden="false" customHeight="false" outlineLevel="0" collapsed="false">
      <c r="B38" s="57" t="s">
        <v>104</v>
      </c>
      <c r="C38" s="58" t="n">
        <f aca="false">AVERAGE(C23:C32)</f>
        <v>46.2980190976296</v>
      </c>
      <c r="D38" s="58" t="n">
        <f aca="false">AVERAGE(D23:D32)</f>
        <v>16.1639794557999</v>
      </c>
      <c r="E38" s="58" t="n">
        <f aca="false">AVERAGE(E23:E32)</f>
        <v>7.66582527215961</v>
      </c>
      <c r="F38" s="58" t="n">
        <f aca="false">AVERAGE(F23:F32)</f>
        <v>5.393228633109</v>
      </c>
      <c r="G38" s="58" t="n">
        <f aca="false">AVERAGE(G23:G32)</f>
        <v>0.304395405140185</v>
      </c>
      <c r="H38" s="58" t="n">
        <f aca="false">AVERAGE(H23:H32)</f>
        <v>3.00862001100355</v>
      </c>
      <c r="I38" s="58" t="n">
        <f aca="false">AVERAGE(I23:I32)</f>
        <v>0.0105128092216077</v>
      </c>
      <c r="J38" s="58" t="n">
        <f aca="false">AVERAGE(J23:J32)</f>
        <v>0.979543796925325</v>
      </c>
      <c r="K38" s="58" t="n">
        <f aca="false">AVERAGE(K23:K32)</f>
        <v>2.58055522966441</v>
      </c>
      <c r="L38" s="58" t="n">
        <f aca="false">AVERAGE(L23:L32)</f>
        <v>1.48174775686439</v>
      </c>
      <c r="M38" s="58" t="n">
        <f aca="false">AVERAGE(M23:M32)</f>
        <v>0</v>
      </c>
      <c r="N38" s="58" t="n">
        <f aca="false">AVERAGE(N23:N32)</f>
        <v>0</v>
      </c>
      <c r="O38" s="58" t="n">
        <f aca="false">AVERAGE(O23:O32)</f>
        <v>0.0328500769656326</v>
      </c>
      <c r="P38" s="58" t="n">
        <f aca="false">AVERAGE(P23:P32)</f>
        <v>9.55960905573554</v>
      </c>
      <c r="Q38" s="58" t="n">
        <f aca="false">AVERAGE(Q23:Q32)</f>
        <v>2.77851737438591</v>
      </c>
      <c r="R38" s="58" t="n">
        <f aca="false">AVERAGE(R23:R32)</f>
        <v>3.72609501947286</v>
      </c>
      <c r="S38" s="58" t="n">
        <f aca="false">AVERAGE(S23:S32)</f>
        <v>0.0165010059224868</v>
      </c>
      <c r="T38" s="65" t="n">
        <f aca="false">AVERAGE(T23:T32)</f>
        <v>100</v>
      </c>
    </row>
    <row r="39" customFormat="false" ht="12.75" hidden="false" customHeight="false" outlineLevel="0" collapsed="false">
      <c r="A39" s="57"/>
      <c r="B39" s="57" t="s">
        <v>105</v>
      </c>
      <c r="C39" s="58" t="n">
        <f aca="false">STDEV(C23:C32)</f>
        <v>12.1419646815936</v>
      </c>
      <c r="D39" s="58" t="n">
        <f aca="false">STDEV(D23:D32)</f>
        <v>4.48887938385648</v>
      </c>
      <c r="E39" s="58" t="n">
        <f aca="false">STDEV(E23:E32)</f>
        <v>5.63392806568534</v>
      </c>
      <c r="F39" s="58" t="n">
        <f aca="false">STDEV(F23:F32)</f>
        <v>2.52345816955215</v>
      </c>
      <c r="G39" s="58" t="n">
        <f aca="false">STDEV(G23:G32)</f>
        <v>0.962582789532711</v>
      </c>
      <c r="H39" s="58" t="n">
        <f aca="false">STDEV(H23:H32)</f>
        <v>1.19232896378855</v>
      </c>
      <c r="I39" s="58" t="n">
        <f aca="false">STDEV(I23:I32)</f>
        <v>0.0330841902759436</v>
      </c>
      <c r="J39" s="58" t="n">
        <f aca="false">STDEV(J23:J32)</f>
        <v>0.560124025021966</v>
      </c>
      <c r="K39" s="58" t="n">
        <f aca="false">STDEV(K23:K32)</f>
        <v>1.50846769731563</v>
      </c>
      <c r="L39" s="58" t="n">
        <f aca="false">STDEV(L23:L32)</f>
        <v>1.32760255920577</v>
      </c>
      <c r="M39" s="58" t="n">
        <f aca="false">STDEV(M23:M32)</f>
        <v>0</v>
      </c>
      <c r="N39" s="58" t="n">
        <f aca="false">STDEV(N23:N32)</f>
        <v>0</v>
      </c>
      <c r="O39" s="58" t="n">
        <f aca="false">STDEV(O23:O32)</f>
        <v>0.103881064523232</v>
      </c>
      <c r="P39" s="58" t="n">
        <f aca="false">STDEV(P23:P32)</f>
        <v>3.88752679813334</v>
      </c>
      <c r="Q39" s="58" t="n">
        <f aca="false">STDEV(Q23:Q32)</f>
        <v>1.10342159509818</v>
      </c>
      <c r="R39" s="58" t="n">
        <f aca="false">STDEV(R23:R32)</f>
        <v>2.67367998466342</v>
      </c>
      <c r="S39" s="58" t="n">
        <f aca="false">STDEV(S23:S32)</f>
        <v>0.0380587380686442</v>
      </c>
      <c r="T39" s="57" t="n">
        <f aca="false">STDEV(T23:T32)</f>
        <v>0</v>
      </c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59" customFormat="true" ht="12.75" hidden="false" customHeight="false" outlineLevel="0" collapsed="false">
      <c r="B40" s="59" t="s">
        <v>104</v>
      </c>
      <c r="C40" s="66" t="n">
        <f aca="false">AVERAGE(C33:C37)</f>
        <v>0.968405523392163</v>
      </c>
      <c r="D40" s="66" t="n">
        <f aca="false">AVERAGE(D33:D37)</f>
        <v>0.79057116071439</v>
      </c>
      <c r="E40" s="66" t="n">
        <f aca="false">AVERAGE(E33:E37)</f>
        <v>2.20005616895265</v>
      </c>
      <c r="F40" s="66" t="n">
        <f aca="false">AVERAGE(F33:F37)</f>
        <v>1.10890665184793</v>
      </c>
      <c r="G40" s="66" t="n">
        <f aca="false">AVERAGE(G33:G37)</f>
        <v>0.00642551880140103</v>
      </c>
      <c r="H40" s="66" t="n">
        <f aca="false">AVERAGE(H33:H37)</f>
        <v>21.5779259448712</v>
      </c>
      <c r="I40" s="66" t="n">
        <f aca="false">AVERAGE(I33:I37)</f>
        <v>0.540224400551171</v>
      </c>
      <c r="J40" s="66" t="n">
        <f aca="false">AVERAGE(J33:J37)</f>
        <v>10.9140216511963</v>
      </c>
      <c r="K40" s="66" t="n">
        <f aca="false">AVERAGE(K33:K37)</f>
        <v>9.51045761419653</v>
      </c>
      <c r="L40" s="66" t="n">
        <f aca="false">AVERAGE(L33:L37)</f>
        <v>11.7357200231789</v>
      </c>
      <c r="M40" s="66" t="n">
        <f aca="false">AVERAGE(M33:M37)</f>
        <v>0.455152346199187</v>
      </c>
      <c r="N40" s="66" t="n">
        <f aca="false">AVERAGE(N33:N37)</f>
        <v>0.00331785169307526</v>
      </c>
      <c r="O40" s="66" t="n">
        <f aca="false">AVERAGE(O33:O37)</f>
        <v>0.209033719896013</v>
      </c>
      <c r="P40" s="66" t="n">
        <f aca="false">AVERAGE(P33:P37)</f>
        <v>32.0314372806952</v>
      </c>
      <c r="Q40" s="66" t="n">
        <f aca="false">AVERAGE(Q33:Q37)</f>
        <v>1.7767398036271</v>
      </c>
      <c r="R40" s="66" t="n">
        <f aca="false">AVERAGE(R33:R37)</f>
        <v>5.61044944624853</v>
      </c>
      <c r="S40" s="66" t="n">
        <f aca="false">AVERAGE(S33:S37)</f>
        <v>0.561154893938136</v>
      </c>
      <c r="T40" s="67" t="n">
        <f aca="false">AVERAGE(T33:T37)</f>
        <v>100</v>
      </c>
    </row>
    <row r="41" s="59" customFormat="true" ht="12.75" hidden="false" customHeight="false" outlineLevel="0" collapsed="false">
      <c r="B41" s="59" t="s">
        <v>105</v>
      </c>
      <c r="C41" s="66" t="n">
        <f aca="false">STDEV(C33:C37)</f>
        <v>0.309496634386673</v>
      </c>
      <c r="D41" s="66" t="n">
        <f aca="false">STDEV(D33:D37)</f>
        <v>0.344102471242498</v>
      </c>
      <c r="E41" s="66" t="n">
        <f aca="false">STDEV(E33:E37)</f>
        <v>0.536742573089198</v>
      </c>
      <c r="F41" s="66" t="n">
        <f aca="false">STDEV(F33:F37)</f>
        <v>0.248617605605868</v>
      </c>
      <c r="G41" s="66" t="n">
        <f aca="false">STDEV(G33:G37)</f>
        <v>0.00165405446593815</v>
      </c>
      <c r="H41" s="66" t="n">
        <f aca="false">STDEV(H33:H37)</f>
        <v>5.89633973053457</v>
      </c>
      <c r="I41" s="66" t="n">
        <f aca="false">STDEV(I33:I37)</f>
        <v>0.166758213465155</v>
      </c>
      <c r="J41" s="66" t="n">
        <f aca="false">STDEV(J33:J37)</f>
        <v>3.33591909167732</v>
      </c>
      <c r="K41" s="66" t="n">
        <f aca="false">STDEV(K33:K37)</f>
        <v>1.99266523871585</v>
      </c>
      <c r="L41" s="66" t="n">
        <f aca="false">STDEV(L33:L37)</f>
        <v>3.39818758886895</v>
      </c>
      <c r="M41" s="66" t="n">
        <f aca="false">STDEV(M33:M37)</f>
        <v>0.0888593708785881</v>
      </c>
      <c r="N41" s="66" t="n">
        <f aca="false">STDEV(N33:N37)</f>
        <v>0.00123126083964343</v>
      </c>
      <c r="O41" s="66" t="n">
        <f aca="false">STDEV(O33:O37)</f>
        <v>0.0533226655067072</v>
      </c>
      <c r="P41" s="66" t="n">
        <f aca="false">STDEV(P33:P37)</f>
        <v>7.63996356441385</v>
      </c>
      <c r="Q41" s="66" t="n">
        <f aca="false">STDEV(Q33:Q37)</f>
        <v>0.50871243727527</v>
      </c>
      <c r="R41" s="66" t="n">
        <f aca="false">STDEV(R33:R37)</f>
        <v>2.40944107249176</v>
      </c>
      <c r="S41" s="66" t="n">
        <f aca="false">STDEV(S33:S37)</f>
        <v>0.174961673646551</v>
      </c>
      <c r="T41" s="67" t="n">
        <f aca="false">STDEV(T33:T37)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68" t="n">
        <v>1</v>
      </c>
      <c r="B1" s="68" t="n">
        <v>0.0028899962627326</v>
      </c>
      <c r="C1" s="68" t="n">
        <v>2</v>
      </c>
      <c r="D1" s="68" t="n">
        <v>0.759166217654075</v>
      </c>
    </row>
    <row r="2" customFormat="false" ht="15" hidden="false" customHeight="false" outlineLevel="0" collapsed="false">
      <c r="A2" s="68" t="n">
        <v>1.02826287051065</v>
      </c>
      <c r="B2" s="68" t="n">
        <v>0.00637649467610116</v>
      </c>
      <c r="C2" s="68" t="n">
        <v>2</v>
      </c>
      <c r="D2" s="68" t="n">
        <v>0.811647880321595</v>
      </c>
    </row>
    <row r="3" customFormat="false" ht="15" hidden="false" customHeight="false" outlineLevel="0" collapsed="false">
      <c r="A3" s="68" t="n">
        <v>0.971737129489346</v>
      </c>
      <c r="B3" s="68" t="n">
        <v>0.0104097354544412</v>
      </c>
      <c r="C3" s="68" t="n">
        <v>2</v>
      </c>
      <c r="D3" s="68" t="n">
        <v>0.831595736823736</v>
      </c>
    </row>
    <row r="4" customFormat="false" ht="15" hidden="false" customHeight="false" outlineLevel="0" collapsed="false">
      <c r="A4" s="68" t="n">
        <v>1.05652574102131</v>
      </c>
      <c r="B4" s="68" t="n">
        <v>0.0124847864782517</v>
      </c>
      <c r="C4" s="68" t="n">
        <v>2</v>
      </c>
      <c r="D4" s="68" t="n">
        <v>0.84113583472957</v>
      </c>
    </row>
    <row r="5" customFormat="false" ht="15" hidden="false" customHeight="false" outlineLevel="0" collapsed="false">
      <c r="A5" s="68" t="n">
        <v>0.943474258978691</v>
      </c>
      <c r="B5" s="68" t="n">
        <v>0.0183065759955132</v>
      </c>
      <c r="C5" s="68" t="n">
        <v>2</v>
      </c>
      <c r="D5" s="68" t="n">
        <v>0.849740719206088</v>
      </c>
    </row>
    <row r="6" customFormat="false" ht="15" hidden="false" customHeight="false" outlineLevel="0" collapsed="false">
      <c r="A6" s="68" t="n">
        <v>0.985868564744673</v>
      </c>
      <c r="B6" s="68" t="n">
        <v>0.0243239351942674</v>
      </c>
      <c r="C6" s="68" t="n">
        <v>2</v>
      </c>
      <c r="D6" s="68" t="n">
        <v>0.851205743414854</v>
      </c>
    </row>
    <row r="7" customFormat="false" ht="15" hidden="false" customHeight="false" outlineLevel="0" collapsed="false">
      <c r="A7" s="68" t="n">
        <v>1.01413143525533</v>
      </c>
      <c r="B7" s="68" t="n">
        <v>0.0249178007270561</v>
      </c>
      <c r="C7" s="68" t="n">
        <v>2</v>
      </c>
      <c r="D7" s="68" t="n">
        <v>0.856809589445493</v>
      </c>
    </row>
    <row r="8" customFormat="false" ht="15" hidden="false" customHeight="false" outlineLevel="0" collapsed="false">
      <c r="A8" s="68" t="n">
        <v>0.957605694234018</v>
      </c>
      <c r="B8" s="68" t="n">
        <v>0.02589048101392</v>
      </c>
      <c r="C8" s="68" t="n">
        <v>2</v>
      </c>
      <c r="D8" s="68" t="n">
        <v>0.858375710693799</v>
      </c>
    </row>
    <row r="9" customFormat="false" ht="15" hidden="false" customHeight="false" outlineLevel="0" collapsed="false">
      <c r="A9" s="68" t="n">
        <v>1.04239430576598</v>
      </c>
      <c r="B9" s="68" t="n">
        <v>0.0275090371378905</v>
      </c>
      <c r="C9" s="68" t="n">
        <v>2</v>
      </c>
      <c r="D9" s="68" t="n">
        <v>0.870249071707993</v>
      </c>
    </row>
    <row r="10" customFormat="false" ht="15" hidden="false" customHeight="false" outlineLevel="0" collapsed="false">
      <c r="A10" s="68" t="n">
        <v>0.929342823723364</v>
      </c>
      <c r="B10" s="68" t="n">
        <v>0.031172477681929</v>
      </c>
      <c r="C10" s="68" t="n">
        <v>2</v>
      </c>
      <c r="D10" s="68" t="n">
        <v>0.885945176861572</v>
      </c>
    </row>
    <row r="11" customFormat="false" ht="15" hidden="false" customHeight="false" outlineLevel="0" collapsed="false">
      <c r="A11" s="68" t="n">
        <v>1.07065717627664</v>
      </c>
      <c r="B11" s="68" t="n">
        <v>0.0364966431077425</v>
      </c>
      <c r="C11" s="68" t="n">
        <v>2</v>
      </c>
      <c r="D11" s="68" t="n">
        <v>0.890219218170956</v>
      </c>
    </row>
    <row r="12" customFormat="false" ht="15" hidden="false" customHeight="false" outlineLevel="0" collapsed="false">
      <c r="A12" s="68" t="n">
        <v>1</v>
      </c>
      <c r="B12" s="68" t="n">
        <v>0.0405559597881774</v>
      </c>
      <c r="C12" s="68" t="n">
        <v>2</v>
      </c>
      <c r="D12" s="68" t="n">
        <v>0.90541241692612</v>
      </c>
    </row>
    <row r="13" customFormat="false" ht="15" hidden="false" customHeight="false" outlineLevel="0" collapsed="false">
      <c r="A13" s="68" t="n">
        <v>1.02826287051065</v>
      </c>
      <c r="B13" s="68" t="n">
        <v>0.042895039204844</v>
      </c>
      <c r="C13" s="68" t="n">
        <v>2</v>
      </c>
      <c r="D13" s="68" t="n">
        <v>0.925382490228639</v>
      </c>
    </row>
    <row r="14" customFormat="false" ht="15" hidden="false" customHeight="false" outlineLevel="0" collapsed="false">
      <c r="A14" s="68" t="n">
        <v>0.971737129489346</v>
      </c>
      <c r="B14" s="68" t="n">
        <v>0.0527863507198312</v>
      </c>
      <c r="C14" s="68" t="n">
        <v>2</v>
      </c>
      <c r="D14" s="68" t="n">
        <v>0.951114294406813</v>
      </c>
    </row>
    <row r="15" customFormat="false" ht="15" hidden="false" customHeight="false" outlineLevel="0" collapsed="false">
      <c r="A15" s="68" t="n">
        <v>1.05652574102131</v>
      </c>
      <c r="B15" s="68" t="n">
        <v>0.0542022453619428</v>
      </c>
      <c r="C15" s="68" t="n">
        <v>2</v>
      </c>
      <c r="D15" s="68" t="n">
        <v>0.956149891277983</v>
      </c>
    </row>
    <row r="16" customFormat="false" ht="15" hidden="false" customHeight="false" outlineLevel="0" collapsed="false">
      <c r="A16" s="68" t="n">
        <v>0.943474258978691</v>
      </c>
      <c r="B16" s="68" t="n">
        <v>0.0546190147588965</v>
      </c>
      <c r="C16" s="68" t="n">
        <v>1.98586856474467</v>
      </c>
      <c r="D16" s="68" t="n">
        <v>0.957289378335342</v>
      </c>
    </row>
    <row r="17" customFormat="false" ht="15" hidden="false" customHeight="false" outlineLevel="0" collapsed="false">
      <c r="A17" s="68" t="n">
        <v>0.985868564744673</v>
      </c>
      <c r="B17" s="68" t="n">
        <v>0.06267942183276</v>
      </c>
      <c r="C17" s="68" t="n">
        <v>2.01413143525533</v>
      </c>
      <c r="D17" s="68" t="n">
        <v>0.958388549091717</v>
      </c>
    </row>
    <row r="18" customFormat="false" ht="15" hidden="false" customHeight="false" outlineLevel="0" collapsed="false">
      <c r="A18" s="68" t="n">
        <v>1.01413143525533</v>
      </c>
      <c r="B18" s="68" t="n">
        <v>0.0737511903139799</v>
      </c>
      <c r="C18" s="68" t="n">
        <v>1.98586856474467</v>
      </c>
      <c r="D18" s="68" t="n">
        <v>0.962167055162363</v>
      </c>
    </row>
    <row r="19" customFormat="false" ht="15" hidden="false" customHeight="false" outlineLevel="0" collapsed="false">
      <c r="A19" s="68" t="n">
        <v>1</v>
      </c>
      <c r="B19" s="68" t="n">
        <v>0.0755820635244195</v>
      </c>
      <c r="C19" s="68" t="n">
        <v>2.01413143525533</v>
      </c>
      <c r="D19" s="68" t="n">
        <v>0.964328390155814</v>
      </c>
    </row>
    <row r="20" customFormat="false" ht="15" hidden="false" customHeight="false" outlineLevel="0" collapsed="false">
      <c r="A20" s="68" t="n">
        <v>1.02826287051065</v>
      </c>
      <c r="B20" s="68" t="n">
        <v>0.0766644978274409</v>
      </c>
    </row>
    <row r="21" customFormat="false" ht="15" hidden="false" customHeight="false" outlineLevel="0" collapsed="false">
      <c r="A21" s="68" t="n">
        <v>0.971737129489346</v>
      </c>
      <c r="B21" s="68" t="n">
        <v>0.0813577956885573</v>
      </c>
    </row>
    <row r="22" customFormat="false" ht="15" hidden="false" customHeight="false" outlineLevel="0" collapsed="false">
      <c r="A22" s="68" t="n">
        <v>1</v>
      </c>
      <c r="B22" s="68" t="n">
        <v>0.0984950821631867</v>
      </c>
    </row>
    <row r="23" customFormat="false" ht="15" hidden="false" customHeight="false" outlineLevel="0" collapsed="false">
      <c r="A23" s="68" t="n">
        <v>0.985868564744673</v>
      </c>
      <c r="B23" s="68" t="n">
        <v>0.120443767267076</v>
      </c>
    </row>
    <row r="24" customFormat="false" ht="15" hidden="false" customHeight="false" outlineLevel="0" collapsed="false">
      <c r="A24" s="68" t="n">
        <v>1.01413143525533</v>
      </c>
      <c r="B24" s="68" t="n">
        <v>0.12725497577094</v>
      </c>
    </row>
    <row r="25" customFormat="false" ht="15" hidden="false" customHeight="false" outlineLevel="0" collapsed="false">
      <c r="A25" s="68" t="n">
        <v>1</v>
      </c>
      <c r="B25" s="68" t="n">
        <v>0.156940772036789</v>
      </c>
    </row>
    <row r="26" customFormat="false" ht="15" hidden="false" customHeight="false" outlineLevel="0" collapsed="false">
      <c r="A26" s="68" t="n">
        <v>1</v>
      </c>
      <c r="B26" s="68" t="n">
        <v>0.167421757579174</v>
      </c>
    </row>
    <row r="27" customFormat="false" ht="15" hidden="false" customHeight="false" outlineLevel="0" collapsed="false">
      <c r="A27" s="68" t="n">
        <v>1</v>
      </c>
      <c r="B27" s="68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68" t="n">
        <v>0.8</v>
      </c>
      <c r="B1" s="68" t="n">
        <v>0.0028899962627326</v>
      </c>
      <c r="C1" s="68" t="n">
        <v>1.8</v>
      </c>
      <c r="D1" s="68" t="n">
        <v>0.759166217654075</v>
      </c>
    </row>
    <row r="2" customFormat="false" ht="15" hidden="false" customHeight="false" outlineLevel="0" collapsed="false">
      <c r="A2" s="68" t="n">
        <v>1.2</v>
      </c>
      <c r="B2" s="68" t="n">
        <v>0.0028899962627326</v>
      </c>
      <c r="C2" s="68" t="n">
        <v>2.2</v>
      </c>
      <c r="D2" s="68" t="n">
        <v>0.759166217654075</v>
      </c>
    </row>
    <row r="3" customFormat="false" ht="15" hidden="false" customHeight="false" outlineLevel="0" collapsed="false">
      <c r="A3" s="68" t="n">
        <v>0.8</v>
      </c>
      <c r="B3" s="68" t="n">
        <v>0.00637649467610116</v>
      </c>
      <c r="C3" s="68" t="n">
        <v>1.8</v>
      </c>
      <c r="D3" s="68" t="n">
        <v>0.811647880321595</v>
      </c>
    </row>
    <row r="4" customFormat="false" ht="15" hidden="false" customHeight="false" outlineLevel="0" collapsed="false">
      <c r="A4" s="68" t="n">
        <v>1.2</v>
      </c>
      <c r="B4" s="68" t="n">
        <v>0.00637649467610116</v>
      </c>
      <c r="C4" s="68" t="n">
        <v>2.2</v>
      </c>
      <c r="D4" s="68" t="n">
        <v>0.811647880321595</v>
      </c>
    </row>
    <row r="5" customFormat="false" ht="15" hidden="false" customHeight="false" outlineLevel="0" collapsed="false">
      <c r="A5" s="68" t="n">
        <v>0.8</v>
      </c>
      <c r="B5" s="68" t="n">
        <v>0.0104097354544412</v>
      </c>
      <c r="C5" s="68" t="n">
        <v>1.8</v>
      </c>
      <c r="D5" s="68" t="n">
        <v>0.831595736823736</v>
      </c>
    </row>
    <row r="6" customFormat="false" ht="15" hidden="false" customHeight="false" outlineLevel="0" collapsed="false">
      <c r="A6" s="68" t="n">
        <v>1.2</v>
      </c>
      <c r="B6" s="68" t="n">
        <v>0.0104097354544412</v>
      </c>
      <c r="C6" s="68" t="n">
        <v>2.2</v>
      </c>
      <c r="D6" s="68" t="n">
        <v>0.831595736823736</v>
      </c>
    </row>
    <row r="7" customFormat="false" ht="15" hidden="false" customHeight="false" outlineLevel="0" collapsed="false">
      <c r="A7" s="68" t="n">
        <v>0.8</v>
      </c>
      <c r="B7" s="68" t="n">
        <v>0.0124847864782517</v>
      </c>
      <c r="C7" s="68" t="n">
        <v>1.8</v>
      </c>
      <c r="D7" s="68" t="n">
        <v>0.84113583472957</v>
      </c>
    </row>
    <row r="8" customFormat="false" ht="15" hidden="false" customHeight="false" outlineLevel="0" collapsed="false">
      <c r="A8" s="68" t="n">
        <v>1.2</v>
      </c>
      <c r="B8" s="68" t="n">
        <v>0.0124847864782517</v>
      </c>
      <c r="C8" s="68" t="n">
        <v>2.2</v>
      </c>
      <c r="D8" s="68" t="n">
        <v>0.84113583472957</v>
      </c>
    </row>
    <row r="9" customFormat="false" ht="15" hidden="false" customHeight="false" outlineLevel="0" collapsed="false">
      <c r="A9" s="68" t="n">
        <v>0.8</v>
      </c>
      <c r="B9" s="68" t="n">
        <v>0.0183065759955132</v>
      </c>
      <c r="C9" s="68" t="n">
        <v>1.8</v>
      </c>
      <c r="D9" s="68" t="n">
        <v>0.849740719206088</v>
      </c>
    </row>
    <row r="10" customFormat="false" ht="15" hidden="false" customHeight="false" outlineLevel="0" collapsed="false">
      <c r="A10" s="68" t="n">
        <v>1.2</v>
      </c>
      <c r="B10" s="68" t="n">
        <v>0.0183065759955132</v>
      </c>
      <c r="C10" s="68" t="n">
        <v>2.2</v>
      </c>
      <c r="D10" s="68" t="n">
        <v>0.849740719206088</v>
      </c>
    </row>
    <row r="11" customFormat="false" ht="15" hidden="false" customHeight="false" outlineLevel="0" collapsed="false">
      <c r="A11" s="68" t="n">
        <v>0.8</v>
      </c>
      <c r="B11" s="68" t="n">
        <v>0.0243239351942674</v>
      </c>
      <c r="C11" s="68" t="n">
        <v>1.8</v>
      </c>
      <c r="D11" s="68" t="n">
        <v>0.851205743414854</v>
      </c>
    </row>
    <row r="12" customFormat="false" ht="15" hidden="false" customHeight="false" outlineLevel="0" collapsed="false">
      <c r="A12" s="68" t="n">
        <v>1.2</v>
      </c>
      <c r="B12" s="68" t="n">
        <v>0.0243239351942674</v>
      </c>
      <c r="C12" s="68" t="n">
        <v>2.2</v>
      </c>
      <c r="D12" s="68" t="n">
        <v>0.851205743414854</v>
      </c>
    </row>
    <row r="13" customFormat="false" ht="15" hidden="false" customHeight="false" outlineLevel="0" collapsed="false">
      <c r="A13" s="68" t="n">
        <v>0.8</v>
      </c>
      <c r="B13" s="68" t="n">
        <v>0.0249178007270561</v>
      </c>
      <c r="C13" s="68" t="n">
        <v>1.8</v>
      </c>
      <c r="D13" s="68" t="n">
        <v>0.856809589445493</v>
      </c>
    </row>
    <row r="14" customFormat="false" ht="15" hidden="false" customHeight="false" outlineLevel="0" collapsed="false">
      <c r="A14" s="68" t="n">
        <v>1.2</v>
      </c>
      <c r="B14" s="68" t="n">
        <v>0.0249178007270561</v>
      </c>
      <c r="C14" s="68" t="n">
        <v>2.2</v>
      </c>
      <c r="D14" s="68" t="n">
        <v>0.856809589445493</v>
      </c>
    </row>
    <row r="15" customFormat="false" ht="15" hidden="false" customHeight="false" outlineLevel="0" collapsed="false">
      <c r="A15" s="68" t="n">
        <v>0.8</v>
      </c>
      <c r="B15" s="68" t="n">
        <v>0.02589048101392</v>
      </c>
      <c r="C15" s="68" t="n">
        <v>1.8</v>
      </c>
      <c r="D15" s="68" t="n">
        <v>0.858375710693799</v>
      </c>
    </row>
    <row r="16" customFormat="false" ht="15" hidden="false" customHeight="false" outlineLevel="0" collapsed="false">
      <c r="A16" s="68" t="n">
        <v>1.2</v>
      </c>
      <c r="B16" s="68" t="n">
        <v>0.02589048101392</v>
      </c>
      <c r="C16" s="68" t="n">
        <v>2.2</v>
      </c>
      <c r="D16" s="68" t="n">
        <v>0.858375710693799</v>
      </c>
    </row>
    <row r="17" customFormat="false" ht="15" hidden="false" customHeight="false" outlineLevel="0" collapsed="false">
      <c r="A17" s="68" t="n">
        <v>0.8</v>
      </c>
      <c r="B17" s="68" t="n">
        <v>0.0275090371378905</v>
      </c>
      <c r="C17" s="68" t="n">
        <v>1.8</v>
      </c>
      <c r="D17" s="68" t="n">
        <v>0.870249071707993</v>
      </c>
    </row>
    <row r="18" customFormat="false" ht="15" hidden="false" customHeight="false" outlineLevel="0" collapsed="false">
      <c r="A18" s="68" t="n">
        <v>1.2</v>
      </c>
      <c r="B18" s="68" t="n">
        <v>0.0275090371378905</v>
      </c>
      <c r="C18" s="68" t="n">
        <v>2.2</v>
      </c>
      <c r="D18" s="68" t="n">
        <v>0.870249071707993</v>
      </c>
    </row>
    <row r="19" customFormat="false" ht="15" hidden="false" customHeight="false" outlineLevel="0" collapsed="false">
      <c r="A19" s="68" t="n">
        <v>0.8</v>
      </c>
      <c r="B19" s="68" t="n">
        <v>0.031172477681929</v>
      </c>
      <c r="C19" s="68" t="n">
        <v>1.8</v>
      </c>
      <c r="D19" s="68" t="n">
        <v>0.885945176861572</v>
      </c>
    </row>
    <row r="20" customFormat="false" ht="15" hidden="false" customHeight="false" outlineLevel="0" collapsed="false">
      <c r="A20" s="68" t="n">
        <v>1.2</v>
      </c>
      <c r="B20" s="68" t="n">
        <v>0.031172477681929</v>
      </c>
      <c r="C20" s="68" t="n">
        <v>2.2</v>
      </c>
      <c r="D20" s="68" t="n">
        <v>0.885945176861572</v>
      </c>
    </row>
    <row r="21" customFormat="false" ht="15" hidden="false" customHeight="false" outlineLevel="0" collapsed="false">
      <c r="A21" s="68" t="n">
        <v>0.8</v>
      </c>
      <c r="B21" s="68" t="n">
        <v>0.0364966431077425</v>
      </c>
      <c r="C21" s="68" t="n">
        <v>1.8</v>
      </c>
      <c r="D21" s="68" t="n">
        <v>0.890219218170956</v>
      </c>
    </row>
    <row r="22" customFormat="false" ht="15" hidden="false" customHeight="false" outlineLevel="0" collapsed="false">
      <c r="A22" s="68" t="n">
        <v>1.2</v>
      </c>
      <c r="B22" s="68" t="n">
        <v>0.0364966431077425</v>
      </c>
      <c r="C22" s="68" t="n">
        <v>2.2</v>
      </c>
      <c r="D22" s="68" t="n">
        <v>0.890219218170956</v>
      </c>
    </row>
    <row r="23" customFormat="false" ht="15" hidden="false" customHeight="false" outlineLevel="0" collapsed="false">
      <c r="A23" s="68" t="n">
        <v>0.8</v>
      </c>
      <c r="B23" s="68" t="n">
        <v>0.0405559597881774</v>
      </c>
      <c r="C23" s="68" t="n">
        <v>1.8</v>
      </c>
      <c r="D23" s="68" t="n">
        <v>0.90541241692612</v>
      </c>
    </row>
    <row r="24" customFormat="false" ht="15" hidden="false" customHeight="false" outlineLevel="0" collapsed="false">
      <c r="A24" s="68" t="n">
        <v>1.2</v>
      </c>
      <c r="B24" s="68" t="n">
        <v>0.0405559597881774</v>
      </c>
      <c r="C24" s="68" t="n">
        <v>2.2</v>
      </c>
      <c r="D24" s="68" t="n">
        <v>0.90541241692612</v>
      </c>
    </row>
    <row r="25" customFormat="false" ht="15" hidden="false" customHeight="false" outlineLevel="0" collapsed="false">
      <c r="A25" s="68" t="n">
        <v>0.8</v>
      </c>
      <c r="B25" s="68" t="n">
        <v>0.042895039204844</v>
      </c>
      <c r="C25" s="68" t="n">
        <v>1.8</v>
      </c>
      <c r="D25" s="68" t="n">
        <v>0.925382490228639</v>
      </c>
    </row>
    <row r="26" customFormat="false" ht="15" hidden="false" customHeight="false" outlineLevel="0" collapsed="false">
      <c r="A26" s="68" t="n">
        <v>1.2</v>
      </c>
      <c r="B26" s="68" t="n">
        <v>0.042895039204844</v>
      </c>
      <c r="C26" s="68" t="n">
        <v>2.2</v>
      </c>
      <c r="D26" s="68" t="n">
        <v>0.925382490228639</v>
      </c>
    </row>
    <row r="27" customFormat="false" ht="15" hidden="false" customHeight="false" outlineLevel="0" collapsed="false">
      <c r="A27" s="68" t="n">
        <v>0.8</v>
      </c>
      <c r="B27" s="68" t="n">
        <v>0.0527863507198312</v>
      </c>
      <c r="C27" s="68" t="n">
        <v>1.8</v>
      </c>
      <c r="D27" s="68" t="n">
        <v>0.951114294406813</v>
      </c>
    </row>
    <row r="28" customFormat="false" ht="15" hidden="false" customHeight="false" outlineLevel="0" collapsed="false">
      <c r="A28" s="68" t="n">
        <v>1.2</v>
      </c>
      <c r="B28" s="68" t="n">
        <v>0.0527863507198312</v>
      </c>
      <c r="C28" s="68" t="n">
        <v>2.2</v>
      </c>
      <c r="D28" s="68" t="n">
        <v>0.951114294406813</v>
      </c>
    </row>
    <row r="29" customFormat="false" ht="15" hidden="false" customHeight="false" outlineLevel="0" collapsed="false">
      <c r="A29" s="68" t="n">
        <v>0.8</v>
      </c>
      <c r="B29" s="68" t="n">
        <v>0.0542022453619428</v>
      </c>
      <c r="C29" s="68" t="n">
        <v>1.8</v>
      </c>
      <c r="D29" s="68" t="n">
        <v>0.956149891277983</v>
      </c>
    </row>
    <row r="30" customFormat="false" ht="15" hidden="false" customHeight="false" outlineLevel="0" collapsed="false">
      <c r="A30" s="68" t="n">
        <v>1.2</v>
      </c>
      <c r="B30" s="68" t="n">
        <v>0.0542022453619428</v>
      </c>
      <c r="C30" s="68" t="n">
        <v>2.2</v>
      </c>
      <c r="D30" s="68" t="n">
        <v>0.956149891277983</v>
      </c>
    </row>
    <row r="31" customFormat="false" ht="15" hidden="false" customHeight="false" outlineLevel="0" collapsed="false">
      <c r="A31" s="68" t="n">
        <v>0.8</v>
      </c>
      <c r="B31" s="68" t="n">
        <v>0.0546190147588965</v>
      </c>
      <c r="C31" s="68" t="n">
        <v>1.8</v>
      </c>
      <c r="D31" s="68" t="n">
        <v>0.957289378335342</v>
      </c>
    </row>
    <row r="32" customFormat="false" ht="15" hidden="false" customHeight="false" outlineLevel="0" collapsed="false">
      <c r="A32" s="68" t="n">
        <v>1.2</v>
      </c>
      <c r="B32" s="68" t="n">
        <v>0.0546190147588965</v>
      </c>
      <c r="C32" s="68" t="n">
        <v>2.2</v>
      </c>
      <c r="D32" s="68" t="n">
        <v>0.957289378335342</v>
      </c>
    </row>
    <row r="33" customFormat="false" ht="15" hidden="false" customHeight="false" outlineLevel="0" collapsed="false">
      <c r="A33" s="68" t="n">
        <v>0.8</v>
      </c>
      <c r="B33" s="68" t="n">
        <v>0.06267942183276</v>
      </c>
      <c r="C33" s="68" t="n">
        <v>1.8</v>
      </c>
      <c r="D33" s="68" t="n">
        <v>0.958388549091717</v>
      </c>
    </row>
    <row r="34" customFormat="false" ht="15" hidden="false" customHeight="false" outlineLevel="0" collapsed="false">
      <c r="A34" s="68" t="n">
        <v>1.2</v>
      </c>
      <c r="B34" s="68" t="n">
        <v>0.06267942183276</v>
      </c>
      <c r="C34" s="68" t="n">
        <v>2.2</v>
      </c>
      <c r="D34" s="68" t="n">
        <v>0.958388549091717</v>
      </c>
    </row>
    <row r="35" customFormat="false" ht="15" hidden="false" customHeight="false" outlineLevel="0" collapsed="false">
      <c r="A35" s="68" t="n">
        <v>0.8</v>
      </c>
      <c r="B35" s="68" t="n">
        <v>0.0737511903139799</v>
      </c>
      <c r="C35" s="68" t="n">
        <v>1.8</v>
      </c>
      <c r="D35" s="68" t="n">
        <v>0.962167055162363</v>
      </c>
    </row>
    <row r="36" customFormat="false" ht="15" hidden="false" customHeight="false" outlineLevel="0" collapsed="false">
      <c r="A36" s="68" t="n">
        <v>1.2</v>
      </c>
      <c r="B36" s="68" t="n">
        <v>0.0737511903139799</v>
      </c>
      <c r="C36" s="68" t="n">
        <v>2.2</v>
      </c>
      <c r="D36" s="68" t="n">
        <v>0.962167055162363</v>
      </c>
    </row>
    <row r="37" customFormat="false" ht="15" hidden="false" customHeight="false" outlineLevel="0" collapsed="false">
      <c r="A37" s="68" t="n">
        <v>0.8</v>
      </c>
      <c r="B37" s="68" t="n">
        <v>0.0755820635244195</v>
      </c>
      <c r="C37" s="68" t="n">
        <v>1.8</v>
      </c>
      <c r="D37" s="68" t="n">
        <v>0.964328390155814</v>
      </c>
    </row>
    <row r="38" customFormat="false" ht="15" hidden="false" customHeight="false" outlineLevel="0" collapsed="false">
      <c r="A38" s="68" t="n">
        <v>1.2</v>
      </c>
      <c r="B38" s="68" t="n">
        <v>0.0755820635244195</v>
      </c>
      <c r="C38" s="68" t="n">
        <v>2.2</v>
      </c>
      <c r="D38" s="68" t="n">
        <v>0.964328390155814</v>
      </c>
    </row>
    <row r="39" customFormat="false" ht="15" hidden="false" customHeight="false" outlineLevel="0" collapsed="false">
      <c r="A39" s="68" t="n">
        <v>0.8</v>
      </c>
      <c r="B39" s="68" t="n">
        <v>0.0766644978274409</v>
      </c>
    </row>
    <row r="40" customFormat="false" ht="15" hidden="false" customHeight="false" outlineLevel="0" collapsed="false">
      <c r="A40" s="68" t="n">
        <v>1.2</v>
      </c>
      <c r="B40" s="68" t="n">
        <v>0.0766644978274409</v>
      </c>
    </row>
    <row r="41" customFormat="false" ht="15" hidden="false" customHeight="false" outlineLevel="0" collapsed="false">
      <c r="A41" s="68" t="n">
        <v>0.8</v>
      </c>
      <c r="B41" s="68" t="n">
        <v>0.0813577956885573</v>
      </c>
    </row>
    <row r="42" customFormat="false" ht="15" hidden="false" customHeight="false" outlineLevel="0" collapsed="false">
      <c r="A42" s="68" t="n">
        <v>1.2</v>
      </c>
      <c r="B42" s="68" t="n">
        <v>0.0813577956885573</v>
      </c>
    </row>
    <row r="43" customFormat="false" ht="15" hidden="false" customHeight="false" outlineLevel="0" collapsed="false">
      <c r="A43" s="68" t="n">
        <v>0.8</v>
      </c>
      <c r="B43" s="68" t="n">
        <v>0.0984950821631867</v>
      </c>
    </row>
    <row r="44" customFormat="false" ht="15" hidden="false" customHeight="false" outlineLevel="0" collapsed="false">
      <c r="A44" s="68" t="n">
        <v>1.2</v>
      </c>
      <c r="B44" s="68" t="n">
        <v>0.0984950821631867</v>
      </c>
    </row>
    <row r="45" customFormat="false" ht="15" hidden="false" customHeight="false" outlineLevel="0" collapsed="false">
      <c r="A45" s="68" t="n">
        <v>0.8</v>
      </c>
      <c r="B45" s="68" t="n">
        <v>0.120443767267076</v>
      </c>
    </row>
    <row r="46" customFormat="false" ht="15" hidden="false" customHeight="false" outlineLevel="0" collapsed="false">
      <c r="A46" s="68" t="n">
        <v>1.2</v>
      </c>
      <c r="B46" s="68" t="n">
        <v>0.120443767267076</v>
      </c>
    </row>
    <row r="47" customFormat="false" ht="15" hidden="false" customHeight="false" outlineLevel="0" collapsed="false">
      <c r="A47" s="68" t="n">
        <v>0.8</v>
      </c>
      <c r="B47" s="68" t="n">
        <v>0.12725497577094</v>
      </c>
    </row>
    <row r="48" customFormat="false" ht="15" hidden="false" customHeight="false" outlineLevel="0" collapsed="false">
      <c r="A48" s="68" t="n">
        <v>1.2</v>
      </c>
      <c r="B48" s="68" t="n">
        <v>0.12725497577094</v>
      </c>
    </row>
    <row r="49" customFormat="false" ht="15" hidden="false" customHeight="false" outlineLevel="0" collapsed="false">
      <c r="A49" s="68" t="n">
        <v>0.8</v>
      </c>
      <c r="B49" s="68" t="n">
        <v>0.156940772036789</v>
      </c>
    </row>
    <row r="50" customFormat="false" ht="15" hidden="false" customHeight="false" outlineLevel="0" collapsed="false">
      <c r="A50" s="68" t="n">
        <v>1.2</v>
      </c>
      <c r="B50" s="68" t="n">
        <v>0.156940772036789</v>
      </c>
    </row>
    <row r="51" customFormat="false" ht="15" hidden="false" customHeight="false" outlineLevel="0" collapsed="false">
      <c r="A51" s="68" t="n">
        <v>0.8</v>
      </c>
      <c r="B51" s="68" t="n">
        <v>0.167421757579174</v>
      </c>
    </row>
    <row r="52" customFormat="false" ht="15" hidden="false" customHeight="false" outlineLevel="0" collapsed="false">
      <c r="A52" s="68" t="n">
        <v>1.2</v>
      </c>
      <c r="B52" s="68" t="n">
        <v>0.167421757579174</v>
      </c>
    </row>
    <row r="53" customFormat="false" ht="15" hidden="false" customHeight="false" outlineLevel="0" collapsed="false">
      <c r="A53" s="68" t="n">
        <v>0.8</v>
      </c>
      <c r="B53" s="68" t="n">
        <v>0.284280441665633</v>
      </c>
    </row>
    <row r="54" customFormat="false" ht="15" hidden="false" customHeight="false" outlineLevel="0" collapsed="false">
      <c r="A54" s="68" t="n">
        <v>1.2</v>
      </c>
      <c r="B54" s="68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2" topLeftCell="P34" activePane="bottomRight" state="frozen"/>
      <selection pane="topLeft" activeCell="A1" activeCellId="0" sqref="A1"/>
      <selection pane="topRight" activeCell="P1" activeCellId="0" sqref="P1"/>
      <selection pane="bottomLeft" activeCell="A34" activeCellId="0" sqref="A34"/>
      <selection pane="bottomRight" activeCell="H62" activeCellId="0" sqref="H62"/>
    </sheetView>
  </sheetViews>
  <sheetFormatPr defaultRowHeight="15"/>
  <cols>
    <col collapsed="false" hidden="false" max="1" min="1" style="1" width="11.4251012145749"/>
    <col collapsed="false" hidden="false" max="2" min="2" style="2" width="11.4251012145749"/>
    <col collapsed="false" hidden="false" max="7" min="3" style="2" width="7.71255060728745"/>
    <col collapsed="false" hidden="false" max="24" min="8" style="69" width="8.57085020242915"/>
    <col collapsed="false" hidden="false" max="25" min="25" style="69" width="11.4251012145749"/>
    <col collapsed="false" hidden="false" max="34" min="26" style="69" width="8.1417004048583"/>
    <col collapsed="false" hidden="false" max="1025" min="35" style="69" width="11.4251012145749"/>
  </cols>
  <sheetData>
    <row r="1" s="1" customFormat="true" ht="12.75" hidden="false" customHeight="false" outlineLevel="0" collapsed="false">
      <c r="B1" s="2"/>
      <c r="C1" s="2"/>
      <c r="D1" s="2"/>
      <c r="E1" s="2"/>
      <c r="F1" s="2"/>
      <c r="G1" s="2"/>
      <c r="J1" s="1" t="s">
        <v>107</v>
      </c>
    </row>
    <row r="2" customFormat="false" ht="12.75" hidden="false" customHeight="false" outlineLevel="0" collapsed="false">
      <c r="A2" s="1" t="s">
        <v>1</v>
      </c>
      <c r="B2" s="2" t="s">
        <v>2</v>
      </c>
      <c r="C2" s="1" t="str">
        <f aca="false"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70" t="s">
        <v>29</v>
      </c>
      <c r="AA2" s="70" t="s">
        <v>30</v>
      </c>
      <c r="AB2" s="70" t="s">
        <v>108</v>
      </c>
      <c r="AC2" s="70" t="s">
        <v>34</v>
      </c>
      <c r="AD2" s="70" t="s">
        <v>109</v>
      </c>
      <c r="AE2" s="70" t="s">
        <v>110</v>
      </c>
      <c r="AF2" s="70" t="s">
        <v>38</v>
      </c>
      <c r="AG2" s="70" t="s">
        <v>39</v>
      </c>
      <c r="AH2" s="70" t="s">
        <v>41</v>
      </c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7" t="s">
        <v>44</v>
      </c>
      <c r="B3" s="71" t="n">
        <v>38642</v>
      </c>
      <c r="C3" s="9" t="n">
        <f aca="false">dw!C3</f>
        <v>49.013698630137</v>
      </c>
      <c r="D3" s="10" t="s">
        <v>45</v>
      </c>
      <c r="E3" s="11" t="n">
        <v>2.261</v>
      </c>
      <c r="F3" s="11" t="n">
        <v>29</v>
      </c>
      <c r="G3" s="11" t="n">
        <v>7.79655172413793</v>
      </c>
      <c r="H3" s="72" t="n">
        <f aca="false">(dw!K3*100)/dw!$AB3</f>
        <v>67.144933063437</v>
      </c>
      <c r="I3" s="72" t="n">
        <f aca="false">(dw!L3*100)/dw!$AB3</f>
        <v>1.71288094549584</v>
      </c>
      <c r="J3" s="72" t="n">
        <f aca="false">(dw!M3*100)/dw!$AB3</f>
        <v>6.37064007256947</v>
      </c>
      <c r="K3" s="72" t="n">
        <f aca="false">(dw!N3*100)/dw!$AB3</f>
        <v>4.07838664090848</v>
      </c>
      <c r="L3" s="72" t="n">
        <f aca="false">(dw!O3*100)/dw!$AB3</f>
        <v>0</v>
      </c>
      <c r="M3" s="72" t="n">
        <f aca="false">(dw!P3*100)/dw!$AB3</f>
        <v>3.78214481474523</v>
      </c>
      <c r="N3" s="72" t="n">
        <f aca="false">(dw!Q3*100)/dw!$AB3</f>
        <v>0</v>
      </c>
      <c r="O3" s="72" t="n">
        <f aca="false">(dw!R3*100)/dw!$AB3</f>
        <v>0</v>
      </c>
      <c r="P3" s="72" t="n">
        <f aca="false">(dw!S3*100)/dw!$AB3</f>
        <v>0.294095958714615</v>
      </c>
      <c r="Q3" s="72" t="n">
        <f aca="false">(dw!T3*100)/dw!$AB3</f>
        <v>0</v>
      </c>
      <c r="R3" s="72" t="n">
        <f aca="false">(dw!U3*100)/dw!$AB3</f>
        <v>0</v>
      </c>
      <c r="S3" s="72" t="n">
        <f aca="false">(dw!V3*100)/dw!$AB3</f>
        <v>0</v>
      </c>
      <c r="T3" s="72" t="n">
        <f aca="false">(dw!W3*100)/dw!$AB3</f>
        <v>0</v>
      </c>
      <c r="U3" s="72" t="n">
        <f aca="false">(dw!X3*100)/dw!$AB3</f>
        <v>11.9684816186349</v>
      </c>
      <c r="V3" s="72" t="n">
        <f aca="false">(dw!Y3*100)/dw!$AB3</f>
        <v>2.05926523932886</v>
      </c>
      <c r="W3" s="72" t="n">
        <f aca="false">(dw!Z3*100)/dw!$AB3</f>
        <v>2.58917164616559</v>
      </c>
      <c r="X3" s="72" t="n">
        <f aca="false">(dw!AA3*100)/dw!$AB3</f>
        <v>0</v>
      </c>
      <c r="Y3" s="72" t="n">
        <f aca="false">SUM(H3:X3)</f>
        <v>100</v>
      </c>
      <c r="Z3" s="14" t="n">
        <f aca="false">SUM(H3:L3)</f>
        <v>79.3068407224108</v>
      </c>
      <c r="AA3" s="14" t="n">
        <f aca="false">SUM(M3:R3)</f>
        <v>4.07624077345984</v>
      </c>
      <c r="AB3" s="13" t="n">
        <f aca="false">(I3)/(H3+I3)</f>
        <v>0.0248756218905473</v>
      </c>
      <c r="AC3" s="13" t="n">
        <f aca="false">U3/(Z3+U3)</f>
        <v>0.131125054523667</v>
      </c>
      <c r="AD3" s="13" t="n">
        <f aca="false">U3/(U3+AA3)</f>
        <v>0.745945073161988</v>
      </c>
      <c r="AE3" s="13" t="n">
        <f aca="false">Z3/(Z3+AA3)</f>
        <v>0.951114294406813</v>
      </c>
      <c r="AF3" s="13" t="n">
        <f aca="false">(H3+I3)/(H3+I3+V3)</f>
        <v>0.970962351225437</v>
      </c>
      <c r="AG3" s="13" t="n">
        <f aca="false">(H3)/V3</f>
        <v>32.6062576986539</v>
      </c>
      <c r="AH3" s="13" t="n">
        <f aca="false">(H3+I3)/(V3+U3)</f>
        <v>4.90868666979411</v>
      </c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7" t="s">
        <v>48</v>
      </c>
      <c r="B4" s="71" t="n">
        <v>38706</v>
      </c>
      <c r="C4" s="9" t="n">
        <f aca="false">dw!C4</f>
        <v>56</v>
      </c>
      <c r="D4" s="10" t="s">
        <v>45</v>
      </c>
      <c r="E4" s="11" t="n">
        <v>1.62</v>
      </c>
      <c r="F4" s="11" t="n">
        <v>19</v>
      </c>
      <c r="G4" s="11" t="n">
        <v>8.52631578947369</v>
      </c>
      <c r="H4" s="72" t="n">
        <f aca="false">(dw!K4*100)/dw!$AB4</f>
        <v>64.4872237163608</v>
      </c>
      <c r="I4" s="72" t="n">
        <f aca="false">(dw!L4*100)/dw!$AB4</f>
        <v>1.28974447432722</v>
      </c>
      <c r="J4" s="72" t="n">
        <f aca="false">(dw!M4*100)/dw!$AB4</f>
        <v>10.7716389988553</v>
      </c>
      <c r="K4" s="72" t="n">
        <f aca="false">(dw!N4*100)/dw!$AB4</f>
        <v>2.57387396922706</v>
      </c>
      <c r="L4" s="72" t="n">
        <f aca="false">(dw!O4*100)/dw!$AB4</f>
        <v>0</v>
      </c>
      <c r="M4" s="72" t="n">
        <f aca="false">(dw!P4*100)/dw!$AB4</f>
        <v>2.43065806468781</v>
      </c>
      <c r="N4" s="72" t="n">
        <f aca="false">(dw!Q4*100)/dw!$AB4</f>
        <v>0.297121863177744</v>
      </c>
      <c r="O4" s="72" t="n">
        <f aca="false">(dw!R4*100)/dw!$AB4</f>
        <v>0.488877900288911</v>
      </c>
      <c r="P4" s="72" t="n">
        <f aca="false">(dw!S4*100)/dw!$AB4</f>
        <v>0.206601215423625</v>
      </c>
      <c r="Q4" s="72" t="n">
        <f aca="false">(dw!T4*100)/dw!$AB4</f>
        <v>0</v>
      </c>
      <c r="R4" s="72" t="n">
        <f aca="false">(dw!U4*100)/dw!$AB4</f>
        <v>0</v>
      </c>
      <c r="S4" s="72" t="n">
        <f aca="false">(dw!V4*100)/dw!$AB4</f>
        <v>0</v>
      </c>
      <c r="T4" s="72" t="n">
        <f aca="false">(dw!W4*100)/dw!$AB4</f>
        <v>0.0120921442048098</v>
      </c>
      <c r="U4" s="72" t="n">
        <f aca="false">(dw!X4*100)/dw!$AB4</f>
        <v>12.2158299628892</v>
      </c>
      <c r="V4" s="72" t="n">
        <f aca="false">(dw!Y4*100)/dw!$AB4</f>
        <v>2.82022630045353</v>
      </c>
      <c r="W4" s="72" t="n">
        <f aca="false">(dw!Z4*100)/dw!$AB4</f>
        <v>2.40611139010388</v>
      </c>
      <c r="X4" s="72" t="n">
        <f aca="false">(dw!AA4*100)/dw!$AB4</f>
        <v>0</v>
      </c>
      <c r="Y4" s="72" t="n">
        <f aca="false">SUM(H4:X4)</f>
        <v>100</v>
      </c>
      <c r="Z4" s="14" t="n">
        <f aca="false">SUM(H4:L4)</f>
        <v>79.1224811587705</v>
      </c>
      <c r="AA4" s="14" t="n">
        <f aca="false">SUM(M4:R4)</f>
        <v>3.42325904357809</v>
      </c>
      <c r="AB4" s="13" t="n">
        <f aca="false">(I4)/(H4+I4)</f>
        <v>0.0196078431372549</v>
      </c>
      <c r="AC4" s="13" t="n">
        <f aca="false">U4/(Z4+U4)</f>
        <v>0.133742673943447</v>
      </c>
      <c r="AD4" s="13" t="n">
        <f aca="false">U4/(U4+AA4)</f>
        <v>0.781108794625924</v>
      </c>
      <c r="AE4" s="13" t="n">
        <f aca="false">Z4/(Z4+AA4)</f>
        <v>0.958528943647649</v>
      </c>
      <c r="AF4" s="13" t="n">
        <f aca="false">(H4+I4)/(H4+I4+V4)</f>
        <v>0.958887148062335</v>
      </c>
      <c r="AG4" s="13" t="n">
        <f aca="false">(H4)/V4</f>
        <v>22.8659748708784</v>
      </c>
      <c r="AH4" s="13" t="n">
        <f aca="false">(H4+I4)/(V4+U4)</f>
        <v>4.37461572626922</v>
      </c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7" t="s">
        <v>49</v>
      </c>
      <c r="B5" s="71" t="n">
        <v>38770</v>
      </c>
      <c r="C5" s="9" t="n">
        <f aca="false">dw!C5</f>
        <v>36.958904109589</v>
      </c>
      <c r="D5" s="10" t="s">
        <v>45</v>
      </c>
      <c r="E5" s="11" t="n">
        <v>1.2</v>
      </c>
      <c r="F5" s="11" t="n">
        <v>68</v>
      </c>
      <c r="G5" s="11" t="n">
        <v>6.20588235294118</v>
      </c>
      <c r="H5" s="72" t="n">
        <f aca="false">(dw!K5*100)/dw!$AB5</f>
        <v>47.4616656055617</v>
      </c>
      <c r="I5" s="72" t="n">
        <f aca="false">(dw!L5*100)/dw!$AB5</f>
        <v>11.7278242408259</v>
      </c>
      <c r="J5" s="72" t="n">
        <f aca="false">(dw!M5*100)/dw!$AB5</f>
        <v>9.23460909549812</v>
      </c>
      <c r="K5" s="72" t="n">
        <f aca="false">(dw!N5*100)/dw!$AB5</f>
        <v>4.42115846704631</v>
      </c>
      <c r="L5" s="72" t="n">
        <f aca="false">(dw!O5*100)/dw!$AB5</f>
        <v>0</v>
      </c>
      <c r="M5" s="72" t="n">
        <f aca="false">(dw!P5*100)/dw!$AB5</f>
        <v>2.42555594916054</v>
      </c>
      <c r="N5" s="72" t="n">
        <f aca="false">(dw!Q5*100)/dw!$AB5</f>
        <v>0.335822234222534</v>
      </c>
      <c r="O5" s="72" t="n">
        <f aca="false">(dw!R5*100)/dw!$AB5</f>
        <v>1.34697175822815</v>
      </c>
      <c r="P5" s="72" t="n">
        <f aca="false">(dw!S5*100)/dw!$AB5</f>
        <v>1.76547170933149</v>
      </c>
      <c r="Q5" s="72" t="n">
        <f aca="false">(dw!T5*100)/dw!$AB5</f>
        <v>0</v>
      </c>
      <c r="R5" s="72" t="n">
        <f aca="false">(dw!U5*100)/dw!$AB5</f>
        <v>0</v>
      </c>
      <c r="S5" s="72" t="n">
        <f aca="false">(dw!V5*100)/dw!$AB5</f>
        <v>0</v>
      </c>
      <c r="T5" s="72" t="n">
        <f aca="false">(dw!W5*100)/dw!$AB5</f>
        <v>0</v>
      </c>
      <c r="U5" s="72" t="n">
        <f aca="false">(dw!X5*100)/dw!$AB5</f>
        <v>13.9194927345401</v>
      </c>
      <c r="V5" s="72" t="n">
        <f aca="false">(dw!Y5*100)/dw!$AB5</f>
        <v>3.40284109895314</v>
      </c>
      <c r="W5" s="72" t="n">
        <f aca="false">(dw!Z5*100)/dw!$AB5</f>
        <v>3.95858710663199</v>
      </c>
      <c r="X5" s="72" t="n">
        <f aca="false">(dw!AA5*100)/dw!$AB5</f>
        <v>0</v>
      </c>
      <c r="Y5" s="72" t="n">
        <f aca="false">SUM(H5:X5)</f>
        <v>100</v>
      </c>
      <c r="Z5" s="14" t="n">
        <f aca="false">SUM(H5:L5)</f>
        <v>72.845257408932</v>
      </c>
      <c r="AA5" s="14" t="n">
        <f aca="false">SUM(M5:R5)</f>
        <v>5.87382165094272</v>
      </c>
      <c r="AB5" s="13" t="n">
        <f aca="false">(I5)/(H5+I5)</f>
        <v>0.198140316317351</v>
      </c>
      <c r="AC5" s="13" t="n">
        <f aca="false">U5/(Z5+U5)</f>
        <v>0.160427970016893</v>
      </c>
      <c r="AD5" s="13" t="n">
        <f aca="false">U5/(U5+AA5)</f>
        <v>0.703242138403521</v>
      </c>
      <c r="AE5" s="13" t="n">
        <f aca="false">Z5/(Z5+AA5)</f>
        <v>0.925382490228639</v>
      </c>
      <c r="AF5" s="13" t="n">
        <f aca="false">(H5+I5)/(H5+I5+V5)</f>
        <v>0.945634855779301</v>
      </c>
      <c r="AG5" s="13" t="n">
        <f aca="false">(H5)/V5</f>
        <v>13.9476585081105</v>
      </c>
      <c r="AH5" s="13" t="n">
        <f aca="false">(H5+I5)/(V5+U5)</f>
        <v>3.41694660865748</v>
      </c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7" t="s">
        <v>50</v>
      </c>
      <c r="B6" s="71" t="n">
        <v>38864</v>
      </c>
      <c r="C6" s="9" t="n">
        <f aca="false">dw!C6</f>
        <v>21.4794520547945</v>
      </c>
      <c r="D6" s="10" t="s">
        <v>45</v>
      </c>
      <c r="E6" s="11" t="n">
        <v>2.051</v>
      </c>
      <c r="F6" s="11" t="n">
        <v>39.2</v>
      </c>
      <c r="G6" s="11" t="n">
        <v>5.23214285714286</v>
      </c>
      <c r="H6" s="72" t="n">
        <f aca="false">(dw!K6*100)/dw!$AB6</f>
        <v>47.4344567602771</v>
      </c>
      <c r="I6" s="72" t="n">
        <f aca="false">(dw!L6*100)/dw!$AB6</f>
        <v>11.1845195525454</v>
      </c>
      <c r="J6" s="72" t="n">
        <f aca="false">(dw!M6*100)/dw!$AB6</f>
        <v>8.27077047465196</v>
      </c>
      <c r="K6" s="72" t="n">
        <f aca="false">(dw!N6*100)/dw!$AB6</f>
        <v>4.56989959994426</v>
      </c>
      <c r="L6" s="72" t="n">
        <f aca="false">(dw!O6*100)/dw!$AB6</f>
        <v>0</v>
      </c>
      <c r="M6" s="72" t="n">
        <f aca="false">(dw!P6*100)/dw!$AB6</f>
        <v>5.27342853911784</v>
      </c>
      <c r="N6" s="72" t="n">
        <f aca="false">(dw!Q6*100)/dw!$AB6</f>
        <v>0</v>
      </c>
      <c r="O6" s="72" t="n">
        <f aca="false">(dw!R6*100)/dw!$AB6</f>
        <v>2.0103962680382</v>
      </c>
      <c r="P6" s="72" t="n">
        <f aca="false">(dw!S6*100)/dw!$AB6</f>
        <v>1.76507220319968</v>
      </c>
      <c r="Q6" s="72" t="n">
        <f aca="false">(dw!T6*100)/dw!$AB6</f>
        <v>1.60547281963853</v>
      </c>
      <c r="R6" s="72" t="n">
        <f aca="false">(dw!U6*100)/dw!$AB6</f>
        <v>0</v>
      </c>
      <c r="S6" s="72" t="n">
        <f aca="false">(dw!V6*100)/dw!$AB6</f>
        <v>0</v>
      </c>
      <c r="T6" s="72" t="n">
        <f aca="false">(dw!W6*100)/dw!$AB6</f>
        <v>0</v>
      </c>
      <c r="U6" s="72" t="n">
        <f aca="false">(dw!X6*100)/dw!$AB6</f>
        <v>12.7758986874541</v>
      </c>
      <c r="V6" s="72" t="n">
        <f aca="false">(dw!Y6*100)/dw!$AB6</f>
        <v>2.07597012550448</v>
      </c>
      <c r="W6" s="72" t="n">
        <f aca="false">(dw!Z6*100)/dw!$AB6</f>
        <v>3.03411496962848</v>
      </c>
      <c r="X6" s="72" t="n">
        <f aca="false">(dw!AA6*100)/dw!$AB6</f>
        <v>0</v>
      </c>
      <c r="Y6" s="72" t="n">
        <f aca="false">SUM(H6:X6)</f>
        <v>100</v>
      </c>
      <c r="Z6" s="14" t="n">
        <f aca="false">SUM(H6:L6)</f>
        <v>71.4596463874187</v>
      </c>
      <c r="AA6" s="14" t="n">
        <f aca="false">SUM(M6:R6)</f>
        <v>10.6543698299942</v>
      </c>
      <c r="AB6" s="13" t="n">
        <f aca="false">(I6)/(H6+I6)</f>
        <v>0.190800321944531</v>
      </c>
      <c r="AC6" s="13" t="n">
        <f aca="false">U6/(Z6+U6)</f>
        <v>0.151668736471026</v>
      </c>
      <c r="AD6" s="13" t="n">
        <f aca="false">U6/(U6+AA6)</f>
        <v>0.545273251048745</v>
      </c>
      <c r="AE6" s="13" t="n">
        <f aca="false">Z6/(Z6+AA6)</f>
        <v>0.870249071707993</v>
      </c>
      <c r="AF6" s="13" t="n">
        <f aca="false">(H6+I6)/(H6+I6+V6)</f>
        <v>0.965796656108529</v>
      </c>
      <c r="AG6" s="13" t="n">
        <f aca="false">(H6)/V6</f>
        <v>22.8492964217152</v>
      </c>
      <c r="AH6" s="13" t="n">
        <f aca="false">(H6+I6)/(V6+U6)</f>
        <v>3.94690910962504</v>
      </c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7" t="s">
        <v>52</v>
      </c>
      <c r="B7" s="71" t="n">
        <v>38990</v>
      </c>
      <c r="C7" s="9" t="n">
        <f aca="false">dw!C7</f>
        <v>37.2602739726027</v>
      </c>
      <c r="D7" s="10" t="s">
        <v>45</v>
      </c>
      <c r="E7" s="11" t="n">
        <v>0.84</v>
      </c>
      <c r="F7" s="11" t="n">
        <v>29</v>
      </c>
      <c r="G7" s="11" t="n">
        <v>2.89655172413793</v>
      </c>
      <c r="H7" s="72" t="n">
        <f aca="false">(dw!K7*100)/dw!$AB7</f>
        <v>51.5645166550232</v>
      </c>
      <c r="I7" s="72" t="n">
        <f aca="false">(dw!L7*100)/dw!$AB7</f>
        <v>4.37794039859842</v>
      </c>
      <c r="J7" s="72" t="n">
        <f aca="false">(dw!M7*100)/dw!$AB7</f>
        <v>6.977413020107</v>
      </c>
      <c r="K7" s="72" t="n">
        <f aca="false">(dw!N7*100)/dw!$AB7</f>
        <v>8.58704720039756</v>
      </c>
      <c r="L7" s="72" t="n">
        <f aca="false">(dw!O7*100)/dw!$AB7</f>
        <v>0</v>
      </c>
      <c r="M7" s="72" t="n">
        <f aca="false">(dw!P7*100)/dw!$AB7</f>
        <v>4.32804431850171</v>
      </c>
      <c r="N7" s="72" t="n">
        <f aca="false">(dw!Q7*100)/dw!$AB7</f>
        <v>0</v>
      </c>
      <c r="O7" s="72" t="n">
        <f aca="false">(dw!R7*100)/dw!$AB7</f>
        <v>1.50761186389608</v>
      </c>
      <c r="P7" s="72" t="n">
        <f aca="false">(dw!S7*100)/dw!$AB7</f>
        <v>1.66827868847321</v>
      </c>
      <c r="Q7" s="72" t="n">
        <f aca="false">(dw!T7*100)/dw!$AB7</f>
        <v>1.70172369117001</v>
      </c>
      <c r="R7" s="72" t="n">
        <f aca="false">(dw!U7*100)/dw!$AB7</f>
        <v>0</v>
      </c>
      <c r="S7" s="72" t="n">
        <f aca="false">(dw!V7*100)/dw!$AB7</f>
        <v>0</v>
      </c>
      <c r="T7" s="72" t="n">
        <f aca="false">(dw!W7*100)/dw!$AB7</f>
        <v>0</v>
      </c>
      <c r="U7" s="72" t="n">
        <f aca="false">(dw!X7*100)/dw!$AB7</f>
        <v>16.115690868242</v>
      </c>
      <c r="V7" s="72" t="n">
        <f aca="false">(dw!Y7*100)/dw!$AB7</f>
        <v>0</v>
      </c>
      <c r="W7" s="72" t="n">
        <f aca="false">(dw!Z7*100)/dw!$AB7</f>
        <v>3.17173329559087</v>
      </c>
      <c r="X7" s="72" t="n">
        <f aca="false">(dw!AA7*100)/dw!$AB7</f>
        <v>0</v>
      </c>
      <c r="Y7" s="72" t="n">
        <f aca="false">SUM(H7:X7)</f>
        <v>100</v>
      </c>
      <c r="Z7" s="14" t="n">
        <f aca="false">SUM(H7:L7)</f>
        <v>71.5069172741262</v>
      </c>
      <c r="AA7" s="14" t="n">
        <f aca="false">SUM(M7:R7)</f>
        <v>9.20565856204101</v>
      </c>
      <c r="AB7" s="13" t="n">
        <f aca="false">(I7)/(H7+I7)</f>
        <v>0.078257921249367</v>
      </c>
      <c r="AC7" s="13" t="n">
        <f aca="false">U7/(Z7+U7)</f>
        <v>0.183921606648108</v>
      </c>
      <c r="AD7" s="13" t="n">
        <f aca="false">U7/(U7+AA7)</f>
        <v>0.636446762547673</v>
      </c>
      <c r="AE7" s="13" t="n">
        <f aca="false">Z7/(Z7+AA7)</f>
        <v>0.885945176861572</v>
      </c>
      <c r="AF7" s="13" t="n">
        <f aca="false">(H7+I7)/(H7+I7+V7)</f>
        <v>1</v>
      </c>
      <c r="AG7" s="13"/>
      <c r="AH7" s="13" t="n">
        <f aca="false">(H7+I7)/(V7+U7)</f>
        <v>3.47130368229285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7" t="s">
        <v>53</v>
      </c>
      <c r="B8" s="71" t="n">
        <v>39128</v>
      </c>
      <c r="C8" s="9" t="n">
        <f aca="false">dw!C8</f>
        <v>67.3150684931507</v>
      </c>
      <c r="D8" s="10" t="s">
        <v>45</v>
      </c>
      <c r="E8" s="11" t="n">
        <v>0.95231</v>
      </c>
      <c r="F8" s="11" t="n">
        <v>26.6</v>
      </c>
      <c r="G8" s="11" t="n">
        <v>3.58011278195489</v>
      </c>
      <c r="H8" s="72" t="n">
        <f aca="false">(dw!K8*100)/dw!$AB8</f>
        <v>49.143201471726</v>
      </c>
      <c r="I8" s="72" t="n">
        <f aca="false">(dw!L8*100)/dw!$AB8</f>
        <v>2.16312481678746</v>
      </c>
      <c r="J8" s="72" t="n">
        <f aca="false">(dw!M8*100)/dw!$AB8</f>
        <v>10.4549292717837</v>
      </c>
      <c r="K8" s="72" t="n">
        <f aca="false">(dw!N8*100)/dw!$AB8</f>
        <v>8.70619141176554</v>
      </c>
      <c r="L8" s="72" t="n">
        <f aca="false">(dw!O8*100)/dw!$AB8</f>
        <v>0</v>
      </c>
      <c r="M8" s="72" t="n">
        <f aca="false">(dw!P8*100)/dw!$AB8</f>
        <v>6.94744018375134</v>
      </c>
      <c r="N8" s="72" t="n">
        <f aca="false">(dw!Q8*100)/dw!$AB8</f>
        <v>0</v>
      </c>
      <c r="O8" s="72" t="n">
        <f aca="false">(dw!R8*100)/dw!$AB8</f>
        <v>2.39076305078622</v>
      </c>
      <c r="P8" s="72" t="n">
        <f aca="false">(dw!S8*100)/dw!$AB8</f>
        <v>1.59313526857389</v>
      </c>
      <c r="Q8" s="72" t="n">
        <f aca="false">(dw!T8*100)/dw!$AB8</f>
        <v>1.52938941316166</v>
      </c>
      <c r="R8" s="72" t="n">
        <f aca="false">(dw!U8*100)/dw!$AB8</f>
        <v>0</v>
      </c>
      <c r="S8" s="72" t="n">
        <f aca="false">(dw!V8*100)/dw!$AB8</f>
        <v>0</v>
      </c>
      <c r="T8" s="72" t="n">
        <f aca="false">(dw!W8*100)/dw!$AB8</f>
        <v>0</v>
      </c>
      <c r="U8" s="72" t="n">
        <f aca="false">(dw!X8*100)/dw!$AB8</f>
        <v>12.6097140941769</v>
      </c>
      <c r="V8" s="72" t="n">
        <f aca="false">(dw!Y8*100)/dw!$AB8</f>
        <v>2.42979418037902</v>
      </c>
      <c r="W8" s="72" t="n">
        <f aca="false">(dw!Z8*100)/dw!$AB8</f>
        <v>2.03231683710826</v>
      </c>
      <c r="X8" s="72" t="n">
        <f aca="false">(dw!AA8*100)/dw!$AB8</f>
        <v>0</v>
      </c>
      <c r="Y8" s="72" t="n">
        <f aca="false">SUM(H8:X8)</f>
        <v>100</v>
      </c>
      <c r="Z8" s="14" t="n">
        <f aca="false">SUM(H8:L8)</f>
        <v>70.4674469720627</v>
      </c>
      <c r="AA8" s="14" t="n">
        <f aca="false">SUM(M8:R8)</f>
        <v>12.4607279162731</v>
      </c>
      <c r="AB8" s="13" t="n">
        <f aca="false">(I8)/(H8+I8)</f>
        <v>0.0421609764968056</v>
      </c>
      <c r="AC8" s="13" t="n">
        <f aca="false">U8/(Z8+U8)</f>
        <v>0.151783160766927</v>
      </c>
      <c r="AD8" s="13" t="n">
        <f aca="false">U8/(U8+AA8)</f>
        <v>0.502971351239873</v>
      </c>
      <c r="AE8" s="13" t="n">
        <f aca="false">Z8/(Z8+AA8)</f>
        <v>0.849740719206088</v>
      </c>
      <c r="AF8" s="13" t="n">
        <f aca="false">(H8+I8)/(H8+I8+V8)</f>
        <v>0.954782850730997</v>
      </c>
      <c r="AG8" s="13" t="n">
        <f aca="false">(H8)/V8</f>
        <v>20.2252527677304</v>
      </c>
      <c r="AH8" s="13" t="n">
        <f aca="false">(H8+I8)/(V8+U8)</f>
        <v>3.41143642144965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7" t="s">
        <v>54</v>
      </c>
      <c r="B9" s="71" t="n">
        <v>39217</v>
      </c>
      <c r="C9" s="9" t="n">
        <f aca="false">dw!C9</f>
        <v>63.5616438356164</v>
      </c>
      <c r="D9" s="10" t="s">
        <v>45</v>
      </c>
      <c r="E9" s="11" t="n">
        <v>2.5463</v>
      </c>
      <c r="F9" s="11" t="n">
        <v>72</v>
      </c>
      <c r="G9" s="11" t="n">
        <v>3.53652777777778</v>
      </c>
      <c r="H9" s="72" t="n">
        <f aca="false">(dw!K9*100)/dw!$AB9</f>
        <v>36.616464722506</v>
      </c>
      <c r="I9" s="72" t="n">
        <f aca="false">(dw!L9*100)/dw!$AB9</f>
        <v>31.7801218864001</v>
      </c>
      <c r="J9" s="72" t="n">
        <f aca="false">(dw!M9*100)/dw!$AB9</f>
        <v>6.95110534176602</v>
      </c>
      <c r="K9" s="72" t="n">
        <f aca="false">(dw!N9*100)/dw!$AB9</f>
        <v>3.80059446003938</v>
      </c>
      <c r="L9" s="72" t="n">
        <f aca="false">(dw!O9*100)/dw!$AB9</f>
        <v>0.257429444230458</v>
      </c>
      <c r="M9" s="72" t="n">
        <f aca="false">(dw!P9*100)/dw!$AB9</f>
        <v>3.7609812270558</v>
      </c>
      <c r="N9" s="72" t="n">
        <f aca="false">(dw!Q9*100)/dw!$AB9</f>
        <v>0</v>
      </c>
      <c r="O9" s="72" t="n">
        <f aca="false">(dw!R9*100)/dw!$AB9</f>
        <v>1.45781843730855</v>
      </c>
      <c r="P9" s="72" t="n">
        <f aca="false">(dw!S9*100)/dw!$AB9</f>
        <v>1.57883941152392</v>
      </c>
      <c r="Q9" s="72" t="n">
        <f aca="false">(dw!T9*100)/dw!$AB9</f>
        <v>1.49780132735849</v>
      </c>
      <c r="R9" s="72" t="n">
        <f aca="false">(dw!U9*100)/dw!$AB9</f>
        <v>0</v>
      </c>
      <c r="S9" s="72" t="n">
        <f aca="false">(dw!V9*100)/dw!$AB9</f>
        <v>0</v>
      </c>
      <c r="T9" s="72" t="n">
        <f aca="false">(dw!W9*100)/dw!$AB9</f>
        <v>0</v>
      </c>
      <c r="U9" s="72" t="n">
        <f aca="false">(dw!X9*100)/dw!$AB9</f>
        <v>10.2062342333266</v>
      </c>
      <c r="V9" s="72" t="n">
        <f aca="false">(dw!Y9*100)/dw!$AB9</f>
        <v>0</v>
      </c>
      <c r="W9" s="72" t="n">
        <f aca="false">(dw!Z9*100)/dw!$AB9</f>
        <v>2.09260950848471</v>
      </c>
      <c r="X9" s="72" t="n">
        <f aca="false">(dw!AA9*100)/dw!$AB9</f>
        <v>0</v>
      </c>
      <c r="Y9" s="72" t="n">
        <f aca="false">SUM(H9:X9)</f>
        <v>100</v>
      </c>
      <c r="Z9" s="14" t="n">
        <f aca="false">SUM(H9:L9)</f>
        <v>79.4057158549419</v>
      </c>
      <c r="AA9" s="14" t="n">
        <f aca="false">SUM(M9:R9)</f>
        <v>8.29544040324676</v>
      </c>
      <c r="AB9" s="13" t="n">
        <f aca="false">(I9)/(H9+I9)</f>
        <v>0.464644852353815</v>
      </c>
      <c r="AC9" s="13" t="n">
        <f aca="false">U9/(Z9+U9)</f>
        <v>0.113893674038712</v>
      </c>
      <c r="AD9" s="13" t="n">
        <f aca="false">U9/(U9+AA9)</f>
        <v>0.551638402134223</v>
      </c>
      <c r="AE9" s="13" t="n">
        <f aca="false">Z9/(Z9+AA9)</f>
        <v>0.90541241692612</v>
      </c>
      <c r="AF9" s="13" t="n">
        <f aca="false">(H9+I9)/(H9+I9+V9)</f>
        <v>1</v>
      </c>
      <c r="AG9" s="13"/>
      <c r="AH9" s="13" t="n">
        <f aca="false">(H9+I9)/(V9+U9)</f>
        <v>6.70145178380968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7" t="s">
        <v>55</v>
      </c>
      <c r="B10" s="71" t="n">
        <v>39296</v>
      </c>
      <c r="C10" s="9" t="n">
        <f aca="false">dw!C10</f>
        <v>36.5205479452055</v>
      </c>
      <c r="D10" s="10" t="s">
        <v>45</v>
      </c>
      <c r="E10" s="11" t="n">
        <v>1.02</v>
      </c>
      <c r="F10" s="11" t="n">
        <v>63.9</v>
      </c>
      <c r="G10" s="11" t="n">
        <v>1.5962441314554</v>
      </c>
      <c r="H10" s="72" t="n">
        <f aca="false">(dw!K10*100)/dw!$AB10</f>
        <v>43.809219082584</v>
      </c>
      <c r="I10" s="72" t="n">
        <f aca="false">(dw!L10*100)/dw!$AB10</f>
        <v>20.6786262548771</v>
      </c>
      <c r="J10" s="72" t="n">
        <f aca="false">(dw!M10*100)/dw!$AB10</f>
        <v>8.1957150225515</v>
      </c>
      <c r="K10" s="72" t="n">
        <f aca="false">(dw!N10*100)/dw!$AB10</f>
        <v>4.00823638524058</v>
      </c>
      <c r="L10" s="72" t="n">
        <f aca="false">(dw!O10*100)/dw!$AB10</f>
        <v>0</v>
      </c>
      <c r="M10" s="72" t="n">
        <f aca="false">(dw!P10*100)/dw!$AB10</f>
        <v>3.9006677776623</v>
      </c>
      <c r="N10" s="72" t="n">
        <f aca="false">(dw!Q10*100)/dw!$AB10</f>
        <v>0</v>
      </c>
      <c r="O10" s="72" t="n">
        <f aca="false">(dw!R10*100)/dw!$AB10</f>
        <v>1.89406114103403</v>
      </c>
      <c r="P10" s="72" t="n">
        <f aca="false">(dw!S10*100)/dw!$AB10</f>
        <v>2.08984935222893</v>
      </c>
      <c r="Q10" s="72" t="n">
        <f aca="false">(dw!T10*100)/dw!$AB10</f>
        <v>1.57296346117334</v>
      </c>
      <c r="R10" s="72" t="n">
        <f aca="false">(dw!U10*100)/dw!$AB10</f>
        <v>0</v>
      </c>
      <c r="S10" s="72" t="n">
        <f aca="false">(dw!V10*100)/dw!$AB10</f>
        <v>0</v>
      </c>
      <c r="T10" s="72" t="n">
        <f aca="false">(dw!W10*100)/dw!$AB10</f>
        <v>0</v>
      </c>
      <c r="U10" s="72" t="n">
        <f aca="false">(dw!X10*100)/dw!$AB10</f>
        <v>8.77308008824827</v>
      </c>
      <c r="V10" s="72" t="n">
        <f aca="false">(dw!Y10*100)/dw!$AB10</f>
        <v>1.19768733288068</v>
      </c>
      <c r="W10" s="72" t="n">
        <f aca="false">(dw!Z10*100)/dw!$AB10</f>
        <v>3.87989410151928</v>
      </c>
      <c r="X10" s="72" t="n">
        <f aca="false">(dw!AA10*100)/dw!$AB10</f>
        <v>0</v>
      </c>
      <c r="Y10" s="72" t="n">
        <f aca="false">SUM(H10:X10)</f>
        <v>100</v>
      </c>
      <c r="Z10" s="14" t="n">
        <f aca="false">SUM(H10:L10)</f>
        <v>76.6917967452532</v>
      </c>
      <c r="AA10" s="14" t="n">
        <f aca="false">SUM(M10:R10)</f>
        <v>9.4575417320986</v>
      </c>
      <c r="AB10" s="13" t="n">
        <f aca="false">(I10)/(H10+I10)</f>
        <v>0.320659283104701</v>
      </c>
      <c r="AC10" s="13" t="n">
        <f aca="false">U10/(Z10+U10)</f>
        <v>0.102651292709864</v>
      </c>
      <c r="AD10" s="13" t="n">
        <f aca="false">U10/(U10+AA10)</f>
        <v>0.481227693421669</v>
      </c>
      <c r="AE10" s="13" t="n">
        <f aca="false">Z10/(Z10+AA10)</f>
        <v>0.890219218170956</v>
      </c>
      <c r="AF10" s="13" t="n">
        <f aca="false">(H10+I10)/(H10+I10+V10)</f>
        <v>0.981766345126688</v>
      </c>
      <c r="AG10" s="13" t="n">
        <f aca="false">(H10)/V10</f>
        <v>36.5781768579067</v>
      </c>
      <c r="AH10" s="13" t="n">
        <f aca="false">(H10+I10)/(V10+U10)</f>
        <v>6.46769126324275</v>
      </c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7" t="s">
        <v>56</v>
      </c>
      <c r="B11" s="71" t="n">
        <v>39662</v>
      </c>
      <c r="C11" s="9" t="n">
        <f aca="false">dw!C11</f>
        <v>56.9315068493151</v>
      </c>
      <c r="D11" s="10" t="s">
        <v>45</v>
      </c>
      <c r="E11" s="11" t="n">
        <v>1.7151</v>
      </c>
      <c r="F11" s="11" t="n">
        <v>38.54</v>
      </c>
      <c r="G11" s="11" t="n">
        <v>4.45018162947587</v>
      </c>
      <c r="H11" s="72" t="n">
        <f aca="false">(dw!K11*100)/dw!$AB11</f>
        <v>49.1221136128644</v>
      </c>
      <c r="I11" s="72" t="n">
        <f aca="false">(dw!L11*100)/dw!$AB11</f>
        <v>8.5281895436422</v>
      </c>
      <c r="J11" s="72" t="n">
        <f aca="false">(dw!M11*100)/dw!$AB11</f>
        <v>4.62438303386862</v>
      </c>
      <c r="K11" s="72" t="n">
        <f aca="false">(dw!N11*100)/dw!$AB11</f>
        <v>8.34390711739089</v>
      </c>
      <c r="L11" s="72" t="n">
        <f aca="false">(dw!O11*100)/dw!$AB11</f>
        <v>0</v>
      </c>
      <c r="M11" s="72" t="n">
        <f aca="false">(dw!P11*100)/dw!$AB11</f>
        <v>5.27834714625764</v>
      </c>
      <c r="N11" s="72" t="n">
        <f aca="false">(dw!Q11*100)/dw!$AB11</f>
        <v>0</v>
      </c>
      <c r="O11" s="72" t="n">
        <f aca="false">(dw!R11*100)/dw!$AB11</f>
        <v>1.31831587376413</v>
      </c>
      <c r="P11" s="72" t="n">
        <f aca="false">(dw!S11*100)/dw!$AB11</f>
        <v>2.31755813311561</v>
      </c>
      <c r="Q11" s="72" t="n">
        <f aca="false">(dw!T11*100)/dw!$AB11</f>
        <v>1.80345073421797</v>
      </c>
      <c r="R11" s="72" t="n">
        <f aca="false">(dw!U11*100)/dw!$AB11</f>
        <v>0</v>
      </c>
      <c r="S11" s="72" t="n">
        <f aca="false">(dw!V11*100)/dw!$AB11</f>
        <v>0</v>
      </c>
      <c r="T11" s="72" t="n">
        <f aca="false">(dw!W11*100)/dw!$AB11</f>
        <v>0</v>
      </c>
      <c r="U11" s="72" t="n">
        <f aca="false">(dw!X11*100)/dw!$AB11</f>
        <v>12.9581831871641</v>
      </c>
      <c r="V11" s="72" t="n">
        <f aca="false">(dw!Y11*100)/dw!$AB11</f>
        <v>3.12064544806904</v>
      </c>
      <c r="W11" s="72" t="n">
        <f aca="false">(dw!Z11*100)/dw!$AB11</f>
        <v>2.58490616964539</v>
      </c>
      <c r="X11" s="72" t="n">
        <f aca="false">(dw!AA11*100)/dw!$AB11</f>
        <v>0</v>
      </c>
      <c r="Y11" s="72" t="n">
        <f aca="false">SUM(H11:X11)</f>
        <v>100</v>
      </c>
      <c r="Z11" s="14" t="n">
        <f aca="false">SUM(H11:L11)</f>
        <v>70.6185933077661</v>
      </c>
      <c r="AA11" s="14" t="n">
        <f aca="false">SUM(M11:R11)</f>
        <v>10.7176718873554</v>
      </c>
      <c r="AB11" s="13" t="n">
        <f aca="false">(I11)/(H11+I11)</f>
        <v>0.147929656510049</v>
      </c>
      <c r="AC11" s="13" t="n">
        <f aca="false">U11/(Z11+U11)</f>
        <v>0.155045261741462</v>
      </c>
      <c r="AD11" s="13" t="n">
        <f aca="false">U11/(U11+AA11)</f>
        <v>0.54731637553864</v>
      </c>
      <c r="AE11" s="13" t="n">
        <f aca="false">Z11/(Z11+AA11)</f>
        <v>0.868230095620395</v>
      </c>
      <c r="AF11" s="13" t="n">
        <f aca="false">(H11+I11)/(H11+I11+V11)</f>
        <v>0.948649058148254</v>
      </c>
      <c r="AG11" s="13" t="n">
        <f aca="false">(H11)/V11</f>
        <v>15.7410107717491</v>
      </c>
      <c r="AH11" s="13" t="n">
        <f aca="false">(H11+I11)/(V11+U11)</f>
        <v>3.58547904604064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7" t="s">
        <v>57</v>
      </c>
      <c r="B12" s="71" t="n">
        <v>39775</v>
      </c>
      <c r="C12" s="9" t="n">
        <f aca="false">dw!C12</f>
        <v>99.3150684931507</v>
      </c>
      <c r="D12" s="10" t="s">
        <v>45</v>
      </c>
      <c r="E12" s="11" t="n">
        <v>3.96163</v>
      </c>
      <c r="F12" s="11" t="n">
        <v>73.4</v>
      </c>
      <c r="G12" s="11" t="n">
        <v>5.39731607629428</v>
      </c>
      <c r="H12" s="72" t="n">
        <f aca="false">(dw!K12*100)/dw!$AB12</f>
        <v>49.6490596080998</v>
      </c>
      <c r="I12" s="72" t="n">
        <f aca="false">(dw!L12*100)/dw!$AB12</f>
        <v>4.80380244726767</v>
      </c>
      <c r="J12" s="72" t="n">
        <f aca="false">(dw!M12*100)/dw!$AB12</f>
        <v>9.75877241353546</v>
      </c>
      <c r="K12" s="72" t="n">
        <f aca="false">(dw!N12*100)/dw!$AB12</f>
        <v>4.79164690241135</v>
      </c>
      <c r="L12" s="72" t="n">
        <f aca="false">(dw!O12*100)/dw!$AB12</f>
        <v>0</v>
      </c>
      <c r="M12" s="72" t="n">
        <f aca="false">(dw!P12*100)/dw!$AB12</f>
        <v>5.95227044654344</v>
      </c>
      <c r="N12" s="72" t="n">
        <f aca="false">(dw!Q12*100)/dw!$AB12</f>
        <v>0</v>
      </c>
      <c r="O12" s="72" t="n">
        <f aca="false">(dw!R12*100)/dw!$AB12</f>
        <v>1.65977790262339</v>
      </c>
      <c r="P12" s="72" t="n">
        <f aca="false">(dw!S12*100)/dw!$AB12</f>
        <v>2.14046109392865</v>
      </c>
      <c r="Q12" s="72" t="n">
        <f aca="false">(dw!T12*100)/dw!$AB12</f>
        <v>1.63241275619343</v>
      </c>
      <c r="R12" s="72" t="n">
        <f aca="false">(dw!U12*100)/dw!$AB12</f>
        <v>0</v>
      </c>
      <c r="S12" s="72" t="n">
        <f aca="false">(dw!V12*100)/dw!$AB12</f>
        <v>0</v>
      </c>
      <c r="T12" s="72" t="n">
        <f aca="false">(dw!W12*100)/dw!$AB12</f>
        <v>0</v>
      </c>
      <c r="U12" s="72" t="n">
        <f aca="false">(dw!X12*100)/dw!$AB12</f>
        <v>15.5521217704799</v>
      </c>
      <c r="V12" s="72" t="n">
        <f aca="false">(dw!Y12*100)/dw!$AB12</f>
        <v>1.78248986886449</v>
      </c>
      <c r="W12" s="72" t="n">
        <f aca="false">(dw!Z12*100)/dw!$AB12</f>
        <v>2.2771847900524</v>
      </c>
      <c r="X12" s="72" t="n">
        <f aca="false">(dw!AA12*100)/dw!$AB12</f>
        <v>0</v>
      </c>
      <c r="Y12" s="72" t="n">
        <f aca="false">SUM(H12:X12)</f>
        <v>100</v>
      </c>
      <c r="Z12" s="14" t="n">
        <f aca="false">SUM(H12:L12)</f>
        <v>69.0032813713143</v>
      </c>
      <c r="AA12" s="14" t="n">
        <f aca="false">SUM(M12:R12)</f>
        <v>11.3849221992889</v>
      </c>
      <c r="AB12" s="13" t="n">
        <f aca="false">(I12)/(H12+I12)</f>
        <v>0.0882194666348885</v>
      </c>
      <c r="AC12" s="13" t="n">
        <f aca="false">U12/(Z12+U12)</f>
        <v>0.183928184274634</v>
      </c>
      <c r="AD12" s="13" t="n">
        <f aca="false">U12/(U12+AA12)</f>
        <v>0.577350721479829</v>
      </c>
      <c r="AE12" s="13" t="n">
        <f aca="false">Z12/(Z12+AA12)</f>
        <v>0.858375710693799</v>
      </c>
      <c r="AF12" s="13" t="n">
        <f aca="false">(H12+I12)/(H12+I12+V12)</f>
        <v>0.968303037006577</v>
      </c>
      <c r="AG12" s="13" t="n">
        <f aca="false">(H12)/V12</f>
        <v>27.8537681898456</v>
      </c>
      <c r="AH12" s="13" t="n">
        <f aca="false">(H12+I12)/(V12+U12)</f>
        <v>3.14127960800551</v>
      </c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7" t="s">
        <v>58</v>
      </c>
      <c r="B13" s="71" t="n">
        <v>40026</v>
      </c>
      <c r="C13" s="9" t="n">
        <f aca="false">dw!C13</f>
        <v>72.7671232876712</v>
      </c>
      <c r="D13" s="10" t="s">
        <v>45</v>
      </c>
      <c r="E13" s="11" t="n">
        <v>2.2515</v>
      </c>
      <c r="F13" s="11" t="n">
        <v>42.884</v>
      </c>
      <c r="G13" s="11" t="n">
        <v>5.25020986848242</v>
      </c>
      <c r="H13" s="72" t="n">
        <f aca="false">(dw!K13*100)/dw!$AB13</f>
        <v>39.9071037360734</v>
      </c>
      <c r="I13" s="72" t="n">
        <f aca="false">(dw!L13*100)/dw!$AB13</f>
        <v>15.8779350036613</v>
      </c>
      <c r="J13" s="72" t="n">
        <f aca="false">(dw!M13*100)/dw!$AB13</f>
        <v>8.18501900280242</v>
      </c>
      <c r="K13" s="72" t="n">
        <f aca="false">(dw!N13*100)/dw!$AB13</f>
        <v>5.85544092824033</v>
      </c>
      <c r="L13" s="72" t="n">
        <f aca="false">(dw!O13*100)/dw!$AB13</f>
        <v>0</v>
      </c>
      <c r="M13" s="72" t="n">
        <f aca="false">(dw!P13*100)/dw!$AB13</f>
        <v>5.48230884499891</v>
      </c>
      <c r="N13" s="72" t="n">
        <f aca="false">(dw!Q13*100)/dw!$AB13</f>
        <v>0</v>
      </c>
      <c r="O13" s="72" t="n">
        <f aca="false">(dw!R13*100)/dw!$AB13</f>
        <v>1.3450128887486</v>
      </c>
      <c r="P13" s="72" t="n">
        <f aca="false">(dw!S13*100)/dw!$AB13</f>
        <v>2.48365722081589</v>
      </c>
      <c r="Q13" s="72" t="n">
        <f aca="false">(dw!T13*100)/dw!$AB13</f>
        <v>2.07446293478974</v>
      </c>
      <c r="R13" s="72" t="n">
        <f aca="false">(dw!U13*100)/dw!$AB13</f>
        <v>0</v>
      </c>
      <c r="S13" s="72" t="n">
        <f aca="false">(dw!V13*100)/dw!$AB13</f>
        <v>0</v>
      </c>
      <c r="T13" s="72" t="n">
        <f aca="false">(dw!W13*100)/dw!$AB13</f>
        <v>0</v>
      </c>
      <c r="U13" s="72" t="n">
        <f aca="false">(dw!X13*100)/dw!$AB13</f>
        <v>12.1726384537578</v>
      </c>
      <c r="V13" s="72" t="n">
        <f aca="false">(dw!Y13*100)/dw!$AB13</f>
        <v>4.08094190904649</v>
      </c>
      <c r="W13" s="72" t="n">
        <f aca="false">(dw!Z13*100)/dw!$AB13</f>
        <v>2.53547907706516</v>
      </c>
      <c r="X13" s="72" t="n">
        <f aca="false">(dw!AA13*100)/dw!$AB13</f>
        <v>0</v>
      </c>
      <c r="Y13" s="72" t="n">
        <f aca="false">SUM(H13:X13)</f>
        <v>100</v>
      </c>
      <c r="Z13" s="14" t="n">
        <f aca="false">SUM(H13:L13)</f>
        <v>69.8254986707774</v>
      </c>
      <c r="AA13" s="14" t="n">
        <f aca="false">SUM(M13:R13)</f>
        <v>11.3854418893531</v>
      </c>
      <c r="AB13" s="13" t="n">
        <f aca="false">(I13)/(H13+I13)</f>
        <v>0.284627121578957</v>
      </c>
      <c r="AC13" s="13" t="n">
        <f aca="false">U13/(Z13+U13)</f>
        <v>0.148450182901967</v>
      </c>
      <c r="AD13" s="13" t="n">
        <f aca="false">U13/(U13+AA13)</f>
        <v>0.516707570246377</v>
      </c>
      <c r="AE13" s="13" t="n">
        <f aca="false">Z13/(Z13+AA13)</f>
        <v>0.859804087838102</v>
      </c>
      <c r="AF13" s="13" t="n">
        <f aca="false">(H13+I13)/(H13+I13+V13)</f>
        <v>0.931832037747976</v>
      </c>
      <c r="AG13" s="13" t="n">
        <f aca="false">(H13)/V13</f>
        <v>9.77889532012418</v>
      </c>
      <c r="AH13" s="13" t="n">
        <f aca="false">(H13+I13)/(V13+U13)</f>
        <v>3.43216925099141</v>
      </c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7" t="s">
        <v>59</v>
      </c>
      <c r="B14" s="71" t="n">
        <v>40238</v>
      </c>
      <c r="C14" s="9" t="n">
        <f aca="false">dw!C14</f>
        <v>169.369863013699</v>
      </c>
      <c r="D14" s="10" t="s">
        <v>45</v>
      </c>
      <c r="E14" s="11" t="n">
        <v>1.52</v>
      </c>
      <c r="F14" s="11" t="n">
        <v>16.85</v>
      </c>
      <c r="G14" s="11" t="n">
        <v>9.02077151335311</v>
      </c>
      <c r="H14" s="72" t="n">
        <f aca="false">(dw!K14*100)/dw!$AB14</f>
        <v>68.4492479676911</v>
      </c>
      <c r="I14" s="72" t="n">
        <f aca="false">(dw!L14*100)/dw!$AB14</f>
        <v>0.529112686790252</v>
      </c>
      <c r="J14" s="72" t="n">
        <f aca="false">(dw!M14*100)/dw!$AB14</f>
        <v>3.80402732297968</v>
      </c>
      <c r="K14" s="72" t="n">
        <f aca="false">(dw!N14*100)/dw!$AB14</f>
        <v>3.5665393323555</v>
      </c>
      <c r="L14" s="72" t="n">
        <f aca="false">(dw!O14*100)/dw!$AB14</f>
        <v>0</v>
      </c>
      <c r="M14" s="72" t="n">
        <f aca="false">(dw!P14*100)/dw!$AB14</f>
        <v>2.28625767165335</v>
      </c>
      <c r="N14" s="72" t="n">
        <f aca="false">(dw!Q14*100)/dw!$AB14</f>
        <v>0.335277788884699</v>
      </c>
      <c r="O14" s="72" t="n">
        <f aca="false">(dw!R14*100)/dw!$AB14</f>
        <v>0.188050688629599</v>
      </c>
      <c r="P14" s="72" t="n">
        <f aca="false">(dw!S14*100)/dw!$AB14</f>
        <v>0.661190424441638</v>
      </c>
      <c r="Q14" s="72" t="n">
        <f aca="false">(dw!T14*100)/dw!$AB14</f>
        <v>0</v>
      </c>
      <c r="R14" s="72" t="n">
        <f aca="false">(dw!U14*100)/dw!$AB14</f>
        <v>0</v>
      </c>
      <c r="S14" s="72" t="n">
        <f aca="false">(dw!V14*100)/dw!$AB14</f>
        <v>0</v>
      </c>
      <c r="T14" s="72" t="n">
        <f aca="false">(dw!W14*100)/dw!$AB14</f>
        <v>0.0306710486563051</v>
      </c>
      <c r="U14" s="72" t="n">
        <f aca="false">(dw!X14*100)/dw!$AB14</f>
        <v>14.1842088509636</v>
      </c>
      <c r="V14" s="72" t="n">
        <f aca="false">(dw!Y14*100)/dw!$AB14</f>
        <v>3.20854846470276</v>
      </c>
      <c r="W14" s="72" t="n">
        <f aca="false">(dw!Z14*100)/dw!$AB14</f>
        <v>2.75686775225148</v>
      </c>
      <c r="X14" s="72" t="n">
        <f aca="false">(dw!AA14*100)/dw!$AB14</f>
        <v>0</v>
      </c>
      <c r="Y14" s="72" t="n">
        <f aca="false">SUM(H14:X14)</f>
        <v>100</v>
      </c>
      <c r="Z14" s="14" t="n">
        <f aca="false">SUM(H14:L14)</f>
        <v>76.3489273098166</v>
      </c>
      <c r="AA14" s="14" t="n">
        <f aca="false">SUM(M14:R14)</f>
        <v>3.47077657360929</v>
      </c>
      <c r="AB14" s="13" t="n">
        <f aca="false">(I14)/(H14+I14)</f>
        <v>0.0076707054468955</v>
      </c>
      <c r="AC14" s="13" t="n">
        <f aca="false">U14/(Z14+U14)</f>
        <v>0.156674223963406</v>
      </c>
      <c r="AD14" s="13" t="n">
        <f aca="false">U14/(U14+AA14)</f>
        <v>0.803410963524301</v>
      </c>
      <c r="AE14" s="13" t="n">
        <f aca="false">Z14/(Z14+AA14)</f>
        <v>0.956517295796057</v>
      </c>
      <c r="AF14" s="13" t="n">
        <f aca="false">(H14+I14)/(H14+I14+V14)</f>
        <v>0.955552211559505</v>
      </c>
      <c r="AG14" s="13" t="n">
        <f aca="false">(H14)/V14</f>
        <v>21.3334000469998</v>
      </c>
      <c r="AH14" s="13" t="n">
        <f aca="false">(H14+I14)/(V14+U14)</f>
        <v>3.96592440189744</v>
      </c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7" t="s">
        <v>60</v>
      </c>
      <c r="B15" s="71" t="n">
        <v>40309</v>
      </c>
      <c r="C15" s="9" t="n">
        <f aca="false">dw!C15</f>
        <v>37.2602739726027</v>
      </c>
      <c r="D15" s="10" t="s">
        <v>45</v>
      </c>
      <c r="E15" s="11" t="n">
        <v>1.12</v>
      </c>
      <c r="F15" s="11" t="n">
        <v>14</v>
      </c>
      <c r="G15" s="11" t="n">
        <v>8</v>
      </c>
      <c r="H15" s="72" t="n">
        <f aca="false">(dw!K15*100)/dw!$AB15</f>
        <v>31.8678369884717</v>
      </c>
      <c r="I15" s="72" t="n">
        <f aca="false">(dw!L15*100)/dw!$AB15</f>
        <v>31.4073104793701</v>
      </c>
      <c r="J15" s="72" t="n">
        <f aca="false">(dw!M15*100)/dw!$AB15</f>
        <v>2.88115176713874</v>
      </c>
      <c r="K15" s="72" t="n">
        <f aca="false">(dw!N15*100)/dw!$AB15</f>
        <v>5.87036010448826</v>
      </c>
      <c r="L15" s="72" t="n">
        <f aca="false">(dw!O15*100)/dw!$AB15</f>
        <v>0</v>
      </c>
      <c r="M15" s="72" t="n">
        <f aca="false">(dw!P15*100)/dw!$AB15</f>
        <v>5.09888303429703</v>
      </c>
      <c r="N15" s="72" t="n">
        <f aca="false">(dw!Q15*100)/dw!$AB15</f>
        <v>1.42880335917014</v>
      </c>
      <c r="O15" s="72" t="n">
        <f aca="false">(dw!R15*100)/dw!$AB15</f>
        <v>1.05736264367759</v>
      </c>
      <c r="P15" s="72" t="n">
        <f aca="false">(dw!S15*100)/dw!$AB15</f>
        <v>3.99254583185773</v>
      </c>
      <c r="Q15" s="72" t="n">
        <f aca="false">(dw!T15*100)/dw!$AB15</f>
        <v>0</v>
      </c>
      <c r="R15" s="72" t="n">
        <f aca="false">(dw!U15*100)/dw!$AB15</f>
        <v>0</v>
      </c>
      <c r="S15" s="72" t="n">
        <f aca="false">(dw!V15*100)/dw!$AB15</f>
        <v>0</v>
      </c>
      <c r="T15" s="72" t="n">
        <f aca="false">(dw!W15*100)/dw!$AB15</f>
        <v>0</v>
      </c>
      <c r="U15" s="72" t="n">
        <f aca="false">(dw!X15*100)/dw!$AB15</f>
        <v>9.89586109391069</v>
      </c>
      <c r="V15" s="72" t="n">
        <f aca="false">(dw!Y15*100)/dw!$AB15</f>
        <v>0.787923620541408</v>
      </c>
      <c r="W15" s="72" t="n">
        <f aca="false">(dw!Z15*100)/dw!$AB15</f>
        <v>5.71196107707662</v>
      </c>
      <c r="X15" s="72" t="n">
        <f aca="false">(dw!AA15*100)/dw!$AB15</f>
        <v>0</v>
      </c>
      <c r="Y15" s="72" t="n">
        <f aca="false">SUM(H15:X15)</f>
        <v>100</v>
      </c>
      <c r="Z15" s="14" t="n">
        <f aca="false">SUM(H15:L15)</f>
        <v>72.0266593394688</v>
      </c>
      <c r="AA15" s="14" t="n">
        <f aca="false">SUM(M15:R15)</f>
        <v>11.5775948690025</v>
      </c>
      <c r="AB15" s="13" t="n">
        <f aca="false">(I15)/(H15+I15)</f>
        <v>0.496360921092</v>
      </c>
      <c r="AC15" s="13" t="n">
        <f aca="false">U15/(Z15+U15)</f>
        <v>0.120795369106815</v>
      </c>
      <c r="AD15" s="13" t="n">
        <f aca="false">U15/(U15+AA15)</f>
        <v>0.460841566956052</v>
      </c>
      <c r="AE15" s="13" t="n">
        <f aca="false">Z15/(Z15+AA15)</f>
        <v>0.861519070068693</v>
      </c>
      <c r="AF15" s="13" t="n">
        <f aca="false">(H15+I15)/(H15+I15+V15)</f>
        <v>0.987700814101554</v>
      </c>
      <c r="AG15" s="13"/>
      <c r="AH15" s="13" t="n">
        <f aca="false">(H15+I15)/(V15+U15)</f>
        <v>5.92254048158128</v>
      </c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7" t="s">
        <v>61</v>
      </c>
      <c r="B16" s="71" t="n">
        <v>40392</v>
      </c>
      <c r="C16" s="9" t="n">
        <f aca="false">dw!C16</f>
        <v>48.6575342465754</v>
      </c>
      <c r="D16" s="10" t="s">
        <v>45</v>
      </c>
      <c r="E16" s="11" t="n">
        <v>1.2</v>
      </c>
      <c r="F16" s="11" t="n">
        <v>23.9</v>
      </c>
      <c r="G16" s="11" t="n">
        <v>5.02092050209205</v>
      </c>
      <c r="H16" s="72" t="n">
        <f aca="false">(dw!K16*100)/dw!$AB16</f>
        <v>41.5339073186935</v>
      </c>
      <c r="I16" s="72" t="n">
        <f aca="false">(dw!L16*100)/dw!$AB16</f>
        <v>22.9261193750077</v>
      </c>
      <c r="J16" s="72" t="n">
        <f aca="false">(dw!M16*100)/dw!$AB16</f>
        <v>3.89682944790809</v>
      </c>
      <c r="K16" s="72" t="n">
        <f aca="false">(dw!N16*100)/dw!$AB16</f>
        <v>4.74912980683901</v>
      </c>
      <c r="L16" s="72" t="n">
        <f aca="false">(dw!O16*100)/dw!$AB16</f>
        <v>0.528263679866442</v>
      </c>
      <c r="M16" s="72" t="n">
        <f aca="false">(dw!P16*100)/dw!$AB16</f>
        <v>5.28552062024186</v>
      </c>
      <c r="N16" s="72" t="n">
        <f aca="false">(dw!Q16*100)/dw!$AB16</f>
        <v>0.293625469702439</v>
      </c>
      <c r="O16" s="72" t="n">
        <f aca="false">(dw!R16*100)/dw!$AB16</f>
        <v>0.913384943252946</v>
      </c>
      <c r="P16" s="72" t="n">
        <f aca="false">(dw!S16*100)/dw!$AB16</f>
        <v>1.43113578264165</v>
      </c>
      <c r="Q16" s="72" t="n">
        <f aca="false">(dw!T16*100)/dw!$AB16</f>
        <v>1.94841472395404</v>
      </c>
      <c r="R16" s="72" t="n">
        <f aca="false">(dw!U16*100)/dw!$AB16</f>
        <v>0</v>
      </c>
      <c r="S16" s="72" t="n">
        <f aca="false">(dw!V16*100)/dw!$AB16</f>
        <v>0</v>
      </c>
      <c r="T16" s="72" t="n">
        <f aca="false">(dw!W16*100)/dw!$AB16</f>
        <v>0.0838929913435541</v>
      </c>
      <c r="U16" s="72" t="n">
        <f aca="false">(dw!X16*100)/dw!$AB16</f>
        <v>13.689545596234</v>
      </c>
      <c r="V16" s="72" t="n">
        <f aca="false">(dw!Y16*100)/dw!$AB16</f>
        <v>1.44505677589272</v>
      </c>
      <c r="W16" s="72" t="n">
        <f aca="false">(dw!Z16*100)/dw!$AB16</f>
        <v>1.27517346842202</v>
      </c>
      <c r="X16" s="72" t="n">
        <f aca="false">(dw!AA16*100)/dw!$AB16</f>
        <v>0</v>
      </c>
      <c r="Y16" s="72" t="n">
        <f aca="false">SUM(H16:X16)</f>
        <v>100</v>
      </c>
      <c r="Z16" s="14" t="n">
        <f aca="false">SUM(H16:L16)</f>
        <v>73.6342496283147</v>
      </c>
      <c r="AA16" s="14" t="n">
        <f aca="false">SUM(M16:R16)</f>
        <v>9.87208153979294</v>
      </c>
      <c r="AB16" s="13" t="n">
        <f aca="false">(I16)/(H16+I16)</f>
        <v>0.355664130949669</v>
      </c>
      <c r="AC16" s="13" t="n">
        <f aca="false">U16/(Z16+U16)</f>
        <v>0.156767643470283</v>
      </c>
      <c r="AD16" s="13" t="n">
        <f aca="false">U16/(U16+AA16)</f>
        <v>0.581010195823955</v>
      </c>
      <c r="AE16" s="13" t="n">
        <f aca="false">Z16/(Z16+AA16)</f>
        <v>0.881780442252704</v>
      </c>
      <c r="AF16" s="13" t="n">
        <f aca="false">(H16+I16)/(H16+I16+V16)</f>
        <v>0.978073667465129</v>
      </c>
      <c r="AG16" s="13" t="n">
        <f aca="false">(H16)/V16</f>
        <v>28.7420591436865</v>
      </c>
      <c r="AH16" s="13" t="n">
        <f aca="false">(H16+I16)/(V16+U16)</f>
        <v>4.25911597204671</v>
      </c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7" t="s">
        <v>62</v>
      </c>
      <c r="B17" s="71" t="n">
        <v>40464</v>
      </c>
      <c r="C17" s="9" t="n">
        <f aca="false">dw!C17</f>
        <v>70.4657534246575</v>
      </c>
      <c r="D17" s="10" t="s">
        <v>45</v>
      </c>
      <c r="E17" s="11" t="n">
        <v>2</v>
      </c>
      <c r="F17" s="11" t="n">
        <v>28.9</v>
      </c>
      <c r="G17" s="11" t="n">
        <v>6.9204152249135</v>
      </c>
      <c r="H17" s="72" t="n">
        <f aca="false">(dw!K17*100)/dw!$AB17</f>
        <v>64.5921655666091</v>
      </c>
      <c r="I17" s="72" t="n">
        <f aca="false">(dw!L17*100)/dw!$AB17</f>
        <v>6.16032964374662</v>
      </c>
      <c r="J17" s="72" t="n">
        <f aca="false">(dw!M17*100)/dw!$AB17</f>
        <v>3.78062500586802</v>
      </c>
      <c r="K17" s="72" t="n">
        <f aca="false">(dw!N17*100)/dw!$AB17</f>
        <v>0.527218736720574</v>
      </c>
      <c r="L17" s="72" t="n">
        <f aca="false">(dw!O17*100)/dw!$AB17</f>
        <v>0.225924432314401</v>
      </c>
      <c r="M17" s="72" t="n">
        <f aca="false">(dw!P17*100)/dw!$AB17</f>
        <v>5.71181409041425</v>
      </c>
      <c r="N17" s="72" t="n">
        <f aca="false">(dw!Q17*100)/dw!$AB17</f>
        <v>0</v>
      </c>
      <c r="O17" s="72" t="n">
        <f aca="false">(dw!R17*100)/dw!$AB17</f>
        <v>0.96878989151868</v>
      </c>
      <c r="P17" s="72" t="n">
        <f aca="false">(dw!S17*100)/dw!$AB17</f>
        <v>1.29332478301949</v>
      </c>
      <c r="Q17" s="72" t="n">
        <f aca="false">(dw!T17*100)/dw!$AB17</f>
        <v>1.55990820579205</v>
      </c>
      <c r="R17" s="72" t="n">
        <f aca="false">(dw!U17*100)/dw!$AB17</f>
        <v>0</v>
      </c>
      <c r="S17" s="72" t="n">
        <f aca="false">(dw!V17*100)/dw!$AB17</f>
        <v>0</v>
      </c>
      <c r="T17" s="72" t="n">
        <f aca="false">(dw!W17*100)/dw!$AB17</f>
        <v>0</v>
      </c>
      <c r="U17" s="72" t="n">
        <f aca="false">(dw!X17*100)/dw!$AB17</f>
        <v>12.9832474996415</v>
      </c>
      <c r="V17" s="72" t="n">
        <f aca="false">(dw!Y17*100)/dw!$AB17</f>
        <v>1.56776741309321</v>
      </c>
      <c r="W17" s="72" t="n">
        <f aca="false">(dw!Z17*100)/dw!$AB17</f>
        <v>0.628884731262055</v>
      </c>
      <c r="X17" s="72" t="n">
        <f aca="false">(dw!AA17*100)/dw!$AB17</f>
        <v>0</v>
      </c>
      <c r="Y17" s="72" t="n">
        <f aca="false">SUM(H17:X17)</f>
        <v>100</v>
      </c>
      <c r="Z17" s="14" t="n">
        <f aca="false">SUM(H17:L17)</f>
        <v>75.2862633852587</v>
      </c>
      <c r="AA17" s="14" t="n">
        <f aca="false">SUM(M17:R17)</f>
        <v>9.53383697074447</v>
      </c>
      <c r="AB17" s="13" t="n">
        <f aca="false">(I17)/(H17+I17)</f>
        <v>0.0870687263457099</v>
      </c>
      <c r="AC17" s="13" t="n">
        <f aca="false">U17/(Z17+U17)</f>
        <v>0.147086433010501</v>
      </c>
      <c r="AD17" s="13" t="n">
        <f aca="false">U17/(U17+AA17)</f>
        <v>0.576595407665536</v>
      </c>
      <c r="AE17" s="13" t="n">
        <f aca="false">Z17/(Z17+AA17)</f>
        <v>0.88759931984601</v>
      </c>
      <c r="AF17" s="13" t="n">
        <f aca="false">(H17+I17)/(H17+I17+V17)</f>
        <v>0.978321878872922</v>
      </c>
      <c r="AG17" s="13" t="n">
        <f aca="false">(H17)/V17</f>
        <v>41.2000944956296</v>
      </c>
      <c r="AH17" s="13" t="n">
        <f aca="false">(H17+I17)/(V17+U17)</f>
        <v>4.86237527998371</v>
      </c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7" t="s">
        <v>63</v>
      </c>
      <c r="B18" s="71" t="n">
        <v>40695</v>
      </c>
      <c r="C18" s="9" t="n">
        <f aca="false">dw!C18</f>
        <v>95.8082191780822</v>
      </c>
      <c r="D18" s="10" t="s">
        <v>45</v>
      </c>
      <c r="E18" s="11" t="n">
        <v>2.4</v>
      </c>
      <c r="F18" s="11" t="n">
        <v>30.7</v>
      </c>
      <c r="G18" s="11" t="n">
        <v>7.81758957654723</v>
      </c>
      <c r="H18" s="72" t="n">
        <f aca="false">(dw!K18*100)/dw!$AB18</f>
        <v>64.2986934505491</v>
      </c>
      <c r="I18" s="72" t="n">
        <f aca="false">(dw!L18*100)/dw!$AB18</f>
        <v>6.47006852820751</v>
      </c>
      <c r="J18" s="72" t="n">
        <f aca="false">(dw!M18*100)/dw!$AB18</f>
        <v>6.30089196587525</v>
      </c>
      <c r="K18" s="72" t="n">
        <f aca="false">(dw!N18*100)/dw!$AB18</f>
        <v>1.0881478888349</v>
      </c>
      <c r="L18" s="72" t="n">
        <f aca="false">(dw!O18*100)/dw!$AB18</f>
        <v>0.0459990652989931</v>
      </c>
      <c r="M18" s="72" t="n">
        <f aca="false">(dw!P18*100)/dw!$AB18</f>
        <v>3.48962909073688</v>
      </c>
      <c r="N18" s="72" t="n">
        <f aca="false">(dw!Q18*100)/dw!$AB18</f>
        <v>0</v>
      </c>
      <c r="O18" s="72" t="n">
        <f aca="false">(dw!R18*100)/dw!$AB18</f>
        <v>0.427991303216719</v>
      </c>
      <c r="P18" s="72" t="n">
        <f aca="false">(dw!S18*100)/dw!$AB18</f>
        <v>1.40617142659661</v>
      </c>
      <c r="Q18" s="72" t="n">
        <f aca="false">(dw!T18*100)/dw!$AB18</f>
        <v>1.49301166200303</v>
      </c>
      <c r="R18" s="72" t="n">
        <f aca="false">(dw!U18*100)/dw!$AB18</f>
        <v>0</v>
      </c>
      <c r="S18" s="72" t="n">
        <f aca="false">(dw!V18*100)/dw!$AB18</f>
        <v>0</v>
      </c>
      <c r="T18" s="72" t="n">
        <f aca="false">(dw!W18*100)/dw!$AB18</f>
        <v>0</v>
      </c>
      <c r="U18" s="72" t="n">
        <f aca="false">(dw!X18*100)/dw!$AB18</f>
        <v>12.0499551449115</v>
      </c>
      <c r="V18" s="72" t="n">
        <f aca="false">(dw!Y18*100)/dw!$AB18</f>
        <v>1.80966322764321</v>
      </c>
      <c r="W18" s="72" t="n">
        <f aca="false">(dw!Z18*100)/dw!$AB18</f>
        <v>1.11977724612636</v>
      </c>
      <c r="X18" s="72" t="n">
        <f aca="false">(dw!AA18*100)/dw!$AB18</f>
        <v>0</v>
      </c>
      <c r="Y18" s="72" t="n">
        <f aca="false">SUM(H18:X18)</f>
        <v>100</v>
      </c>
      <c r="Z18" s="14" t="n">
        <f aca="false">SUM(H18:L18)</f>
        <v>78.2038008987657</v>
      </c>
      <c r="AA18" s="14" t="n">
        <f aca="false">SUM(M18:R18)</f>
        <v>6.81680348255323</v>
      </c>
      <c r="AB18" s="13" t="n">
        <f aca="false">(I18)/(H18+I18)</f>
        <v>0.091425486998765</v>
      </c>
      <c r="AC18" s="13" t="n">
        <f aca="false">U18/(Z18+U18)</f>
        <v>0.133511952002087</v>
      </c>
      <c r="AD18" s="13" t="n">
        <f aca="false">U18/(U18+AA18)</f>
        <v>0.638687088908325</v>
      </c>
      <c r="AE18" s="13" t="n">
        <f aca="false">Z18/(Z18+AA18)</f>
        <v>0.919821747538047</v>
      </c>
      <c r="AF18" s="13" t="n">
        <f aca="false">(H18+I18)/(H18+I18+V18)</f>
        <v>0.975066099567511</v>
      </c>
      <c r="AG18" s="13" t="n">
        <f aca="false">(H18)/V18</f>
        <v>35.5307509531967</v>
      </c>
      <c r="AH18" s="13" t="n">
        <f aca="false">(H18+I18)/(V18+U18)</f>
        <v>5.10611187670907</v>
      </c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7" t="s">
        <v>64</v>
      </c>
      <c r="B19" s="71" t="n">
        <v>40954</v>
      </c>
      <c r="C19" s="9" t="n">
        <f aca="false">dw!C19</f>
        <v>146.684931506849</v>
      </c>
      <c r="D19" s="10" t="s">
        <v>45</v>
      </c>
      <c r="E19" s="11" t="n">
        <v>1.78</v>
      </c>
      <c r="F19" s="11" t="n">
        <v>19</v>
      </c>
      <c r="G19" s="11" t="n">
        <v>9.36842105263158</v>
      </c>
      <c r="H19" s="72" t="n">
        <f aca="false">(dw!K19*100)/dw!$AB19</f>
        <v>67.0783678767935</v>
      </c>
      <c r="I19" s="72" t="n">
        <f aca="false">(dw!L19*100)/dw!$AB19</f>
        <v>2.07272156739292</v>
      </c>
      <c r="J19" s="72" t="n">
        <f aca="false">(dw!M19*100)/dw!$AB19</f>
        <v>8.6850202008934</v>
      </c>
      <c r="K19" s="72" t="n">
        <f aca="false">(dw!N19*100)/dw!$AB19</f>
        <v>3.53208822547874</v>
      </c>
      <c r="L19" s="72" t="n">
        <f aca="false">(dw!O19*100)/dw!$AB19</f>
        <v>0</v>
      </c>
      <c r="M19" s="72" t="n">
        <f aca="false">(dw!P19*100)/dw!$AB19</f>
        <v>1.87452651294008</v>
      </c>
      <c r="N19" s="72" t="n">
        <f aca="false">(dw!Q19*100)/dw!$AB19</f>
        <v>0.231141354717735</v>
      </c>
      <c r="O19" s="72" t="n">
        <f aca="false">(dw!R19*100)/dw!$AB19</f>
        <v>0.317259783966901</v>
      </c>
      <c r="P19" s="72" t="n">
        <f aca="false">(dw!S19*100)/dw!$AB19</f>
        <v>0.776515236237756</v>
      </c>
      <c r="Q19" s="72" t="n">
        <f aca="false">(dw!T19*100)/dw!$AB19</f>
        <v>0</v>
      </c>
      <c r="R19" s="72" t="n">
        <f aca="false">(dw!U19*100)/dw!$AB19</f>
        <v>0</v>
      </c>
      <c r="S19" s="72" t="n">
        <f aca="false">(dw!V19*100)/dw!$AB19</f>
        <v>0</v>
      </c>
      <c r="T19" s="72" t="n">
        <f aca="false">(dw!W19*100)/dw!$AB19</f>
        <v>0</v>
      </c>
      <c r="U19" s="72" t="n">
        <f aca="false">(dw!X19*100)/dw!$AB19</f>
        <v>11.1028970574069</v>
      </c>
      <c r="V19" s="72" t="n">
        <f aca="false">(dw!Y19*100)/dw!$AB19</f>
        <v>2.03169016233338</v>
      </c>
      <c r="W19" s="72" t="n">
        <f aca="false">(dw!Z19*100)/dw!$AB19</f>
        <v>2.29777202183871</v>
      </c>
      <c r="X19" s="72" t="n">
        <f aca="false">(dw!AA19*100)/dw!$AB19</f>
        <v>0</v>
      </c>
      <c r="Y19" s="72" t="n">
        <f aca="false">SUM(H19:X19)</f>
        <v>100</v>
      </c>
      <c r="Z19" s="14" t="n">
        <f aca="false">SUM(H19:L19)</f>
        <v>81.3681978705586</v>
      </c>
      <c r="AA19" s="14" t="n">
        <f aca="false">SUM(M19:R19)</f>
        <v>3.19944288786247</v>
      </c>
      <c r="AB19" s="13" t="n">
        <f aca="false">(I19)/(H19+I19)</f>
        <v>0.0299738092928509</v>
      </c>
      <c r="AC19" s="13" t="n">
        <f aca="false">U19/(Z19+U19)</f>
        <v>0.120068839522837</v>
      </c>
      <c r="AD19" s="13" t="n">
        <f aca="false">U19/(U19+AA19)</f>
        <v>0.776299339820914</v>
      </c>
      <c r="AE19" s="13" t="n">
        <f aca="false">Z19/(Z19+AA19)</f>
        <v>0.962167055162363</v>
      </c>
      <c r="AF19" s="13" t="n">
        <f aca="false">(H19+I19)/(H19+I19+V19)</f>
        <v>0.971458122686919</v>
      </c>
      <c r="AG19" s="13" t="n">
        <f aca="false">(H19)/V19</f>
        <v>33.0160420719637</v>
      </c>
      <c r="AH19" s="13" t="n">
        <f aca="false">(H19+I19)/(V19+U19)</f>
        <v>5.26480872883905</v>
      </c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7" t="s">
        <v>65</v>
      </c>
      <c r="B20" s="71" t="n">
        <v>41085</v>
      </c>
      <c r="C20" s="9" t="n">
        <f aca="false">dw!C20</f>
        <v>40.054794520548</v>
      </c>
      <c r="D20" s="10" t="s">
        <v>45</v>
      </c>
      <c r="E20" s="11" t="n">
        <v>1.8125</v>
      </c>
      <c r="F20" s="11" t="n">
        <v>20.61</v>
      </c>
      <c r="G20" s="11" t="n">
        <v>8.79427462396895</v>
      </c>
      <c r="H20" s="72" t="n">
        <f aca="false">(dw!K20*100)/dw!$AB20</f>
        <v>45.8442771339213</v>
      </c>
      <c r="I20" s="72" t="n">
        <f aca="false">(dw!L20*100)/dw!$AB20</f>
        <v>18.7052123192057</v>
      </c>
      <c r="J20" s="72" t="n">
        <f aca="false">(dw!M20*100)/dw!$AB20</f>
        <v>5.32405637712698</v>
      </c>
      <c r="K20" s="72" t="n">
        <f aca="false">(dw!N20*100)/dw!$AB20</f>
        <v>3.41752647974616</v>
      </c>
      <c r="L20" s="72" t="n">
        <f aca="false">(dw!O20*100)/dw!$AB20</f>
        <v>0</v>
      </c>
      <c r="M20" s="72" t="n">
        <f aca="false">(dw!P20*100)/dw!$AB20</f>
        <v>4.80455762089214</v>
      </c>
      <c r="N20" s="72" t="n">
        <f aca="false">(dw!Q20*100)/dw!$AB20</f>
        <v>0</v>
      </c>
      <c r="O20" s="72" t="n">
        <f aca="false">(dw!R20*100)/dw!$AB20</f>
        <v>1.72084453183099</v>
      </c>
      <c r="P20" s="72" t="n">
        <f aca="false">(dw!S20*100)/dw!$AB20</f>
        <v>1.60647499853782</v>
      </c>
      <c r="Q20" s="72" t="n">
        <f aca="false">(dw!T20*100)/dw!$AB20</f>
        <v>1.7220751529816</v>
      </c>
      <c r="R20" s="72" t="n">
        <f aca="false">(dw!U20*100)/dw!$AB20</f>
        <v>0</v>
      </c>
      <c r="S20" s="72" t="n">
        <f aca="false">(dw!V20*100)/dw!$AB20</f>
        <v>0</v>
      </c>
      <c r="T20" s="72" t="n">
        <f aca="false">(dw!W20*100)/dw!$AB20</f>
        <v>0</v>
      </c>
      <c r="U20" s="72" t="n">
        <f aca="false">(dw!X20*100)/dw!$AB20</f>
        <v>12.8459963842572</v>
      </c>
      <c r="V20" s="72" t="n">
        <f aca="false">(dw!Y20*100)/dw!$AB20</f>
        <v>1.52263578886907</v>
      </c>
      <c r="W20" s="72" t="n">
        <f aca="false">(dw!Z20*100)/dw!$AB20</f>
        <v>2.4863432126311</v>
      </c>
      <c r="X20" s="72" t="n">
        <f aca="false">(dw!AA20*100)/dw!$AB20</f>
        <v>0</v>
      </c>
      <c r="Y20" s="72" t="n">
        <f aca="false">SUM(H20:X20)</f>
        <v>100</v>
      </c>
      <c r="Z20" s="14" t="n">
        <f aca="false">SUM(H20:L20)</f>
        <v>73.2910723100001</v>
      </c>
      <c r="AA20" s="14" t="n">
        <f aca="false">SUM(M20:R20)</f>
        <v>9.85395230424255</v>
      </c>
      <c r="AB20" s="13" t="n">
        <f aca="false">(I20)/(H20+I20)</f>
        <v>0.289780949124138</v>
      </c>
      <c r="AC20" s="13" t="n">
        <f aca="false">U20/(Z20+U20)</f>
        <v>0.149134357356111</v>
      </c>
      <c r="AD20" s="13" t="n">
        <f aca="false">U20/(U20+AA20)</f>
        <v>0.565904203596956</v>
      </c>
      <c r="AE20" s="13" t="n">
        <f aca="false">Z20/(Z20+AA20)</f>
        <v>0.881484762919241</v>
      </c>
      <c r="AF20" s="13" t="n">
        <f aca="false">(H20+I20)/(H20+I20+V20)</f>
        <v>0.976954944565621</v>
      </c>
      <c r="AG20" s="13" t="n">
        <f aca="false">(H20)/V20</f>
        <v>30.1084983480993</v>
      </c>
      <c r="AH20" s="13" t="n">
        <f aca="false">(H20+I20)/(V20+U20)</f>
        <v>4.49238930159644</v>
      </c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7" t="s">
        <v>66</v>
      </c>
      <c r="B21" s="71" t="n">
        <v>41182</v>
      </c>
      <c r="C21" s="9" t="n">
        <f aca="false">dw!C21</f>
        <v>131.205479452055</v>
      </c>
      <c r="D21" s="10" t="s">
        <v>45</v>
      </c>
      <c r="E21" s="11" t="n">
        <v>1.12</v>
      </c>
      <c r="F21" s="11" t="n">
        <v>12</v>
      </c>
      <c r="G21" s="11" t="n">
        <v>9.33333333333333</v>
      </c>
      <c r="H21" s="72" t="n">
        <f aca="false">(dw!K21*100)/dw!$AB21</f>
        <v>66.0585132804726</v>
      </c>
      <c r="I21" s="72" t="n">
        <f aca="false">(dw!L21*100)/dw!$AB21</f>
        <v>2.02139050638246</v>
      </c>
      <c r="J21" s="72" t="n">
        <f aca="false">(dw!M21*100)/dw!$AB21</f>
        <v>11.2329634921436</v>
      </c>
      <c r="K21" s="72" t="n">
        <f aca="false">(dw!N21*100)/dw!$AB21</f>
        <v>3.05105752444102</v>
      </c>
      <c r="L21" s="72" t="n">
        <f aca="false">(dw!O21*100)/dw!$AB21</f>
        <v>0</v>
      </c>
      <c r="M21" s="72" t="n">
        <f aca="false">(dw!P21*100)/dw!$AB21</f>
        <v>1.97344395235819</v>
      </c>
      <c r="N21" s="72" t="n">
        <f aca="false">(dw!Q21*100)/dw!$AB21</f>
        <v>0.169878374818027</v>
      </c>
      <c r="O21" s="72" t="n">
        <f aca="false">(dw!R21*100)/dw!$AB21</f>
        <v>0.125715723124817</v>
      </c>
      <c r="P21" s="72" t="n">
        <f aca="false">(dw!S21*100)/dw!$AB21</f>
        <v>0.77769770985789</v>
      </c>
      <c r="Q21" s="72" t="n">
        <f aca="false">(dw!T21*100)/dw!$AB21</f>
        <v>0</v>
      </c>
      <c r="R21" s="72" t="n">
        <f aca="false">(dw!U21*100)/dw!$AB21</f>
        <v>0</v>
      </c>
      <c r="S21" s="72" t="n">
        <f aca="false">(dw!V21*100)/dw!$AB21</f>
        <v>0</v>
      </c>
      <c r="T21" s="72" t="n">
        <f aca="false">(dw!W21*100)/dw!$AB21</f>
        <v>0</v>
      </c>
      <c r="U21" s="72" t="n">
        <f aca="false">(dw!X21*100)/dw!$AB21</f>
        <v>10.21263230647</v>
      </c>
      <c r="V21" s="72" t="n">
        <f aca="false">(dw!Y21*100)/dw!$AB21</f>
        <v>1.57913873531037</v>
      </c>
      <c r="W21" s="72" t="n">
        <f aca="false">(dw!Z21*100)/dw!$AB21</f>
        <v>2.79756839462102</v>
      </c>
      <c r="X21" s="72" t="n">
        <f aca="false">(dw!AA21*100)/dw!$AB21</f>
        <v>0</v>
      </c>
      <c r="Y21" s="72" t="n">
        <f aca="false">SUM(H21:X21)</f>
        <v>100</v>
      </c>
      <c r="Z21" s="14" t="n">
        <f aca="false">SUM(H21:L21)</f>
        <v>82.3639248034397</v>
      </c>
      <c r="AA21" s="14" t="n">
        <f aca="false">SUM(M21:R21)</f>
        <v>3.04673576015892</v>
      </c>
      <c r="AB21" s="13" t="n">
        <f aca="false">(I21)/(H21+I21)</f>
        <v>0.0296914418785174</v>
      </c>
      <c r="AC21" s="13" t="n">
        <f aca="false">U21/(Z21+U21)</f>
        <v>0.110315533708445</v>
      </c>
      <c r="AD21" s="13" t="n">
        <f aca="false">U21/(U21+AA21)</f>
        <v>0.770220138331711</v>
      </c>
      <c r="AE21" s="13" t="n">
        <f aca="false">Z21/(Z21+AA21)</f>
        <v>0.964328390155814</v>
      </c>
      <c r="AF21" s="13" t="n">
        <f aca="false">(H21+I21)/(H21+I21+V21)</f>
        <v>0.97733045591593</v>
      </c>
      <c r="AG21" s="13" t="n">
        <f aca="false">(H21)/V21</f>
        <v>41.8319884145514</v>
      </c>
      <c r="AH21" s="13" t="n">
        <f aca="false">(H21+I21)/(V21+U21)</f>
        <v>5.77350964037852</v>
      </c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7" t="s">
        <v>67</v>
      </c>
      <c r="B22" s="71" t="n">
        <v>41326</v>
      </c>
      <c r="C22" s="9" t="n">
        <f aca="false">dw!C22</f>
        <v>101.452054794521</v>
      </c>
      <c r="D22" s="10" t="s">
        <v>45</v>
      </c>
      <c r="E22" s="11" t="n">
        <v>0.7515</v>
      </c>
      <c r="F22" s="11" t="n">
        <v>48</v>
      </c>
      <c r="G22" s="11" t="n">
        <v>1.565625</v>
      </c>
      <c r="H22" s="72" t="n">
        <f aca="false">(dw!K22*100)/dw!$AB22</f>
        <v>46.6053446175197</v>
      </c>
      <c r="I22" s="72" t="n">
        <f aca="false">(dw!L22*100)/dw!$AB22</f>
        <v>3.48143409904526</v>
      </c>
      <c r="J22" s="72" t="n">
        <f aca="false">(dw!M22*100)/dw!$AB22</f>
        <v>9.53588035298574</v>
      </c>
      <c r="K22" s="72" t="n">
        <f aca="false">(dw!N22*100)/dw!$AB22</f>
        <v>5.3434391750842</v>
      </c>
      <c r="L22" s="72" t="n">
        <f aca="false">(dw!O22*100)/dw!$AB22</f>
        <v>0</v>
      </c>
      <c r="M22" s="72" t="n">
        <f aca="false">(dw!P22*100)/dw!$AB22</f>
        <v>7.5832590176799</v>
      </c>
      <c r="N22" s="72" t="n">
        <f aca="false">(dw!Q22*100)/dw!$AB22</f>
        <v>0</v>
      </c>
      <c r="O22" s="72" t="n">
        <f aca="false">(dw!R22*100)/dw!$AB22</f>
        <v>0.605280250248145</v>
      </c>
      <c r="P22" s="72" t="n">
        <f aca="false">(dw!S22*100)/dw!$AB22</f>
        <v>3.59123646112358</v>
      </c>
      <c r="Q22" s="72" t="n">
        <f aca="false">(dw!T22*100)/dw!$AB22</f>
        <v>3.29634608224924</v>
      </c>
      <c r="R22" s="72" t="n">
        <f aca="false">(dw!U22*100)/dw!$AB22</f>
        <v>0</v>
      </c>
      <c r="S22" s="72" t="n">
        <f aca="false">(dw!V22*100)/dw!$AB22</f>
        <v>0</v>
      </c>
      <c r="T22" s="72" t="n">
        <f aca="false">(dw!W22*100)/dw!$AB22</f>
        <v>0</v>
      </c>
      <c r="U22" s="72" t="n">
        <f aca="false">(dw!X22*100)/dw!$AB22</f>
        <v>13.6088373336462</v>
      </c>
      <c r="V22" s="72" t="n">
        <f aca="false">(dw!Y22*100)/dw!$AB22</f>
        <v>1.53927482423914</v>
      </c>
      <c r="W22" s="72" t="n">
        <f aca="false">(dw!Z22*100)/dw!$AB22</f>
        <v>4.80966778617893</v>
      </c>
      <c r="X22" s="72" t="n">
        <f aca="false">(dw!AA22*100)/dw!$AB22</f>
        <v>0</v>
      </c>
      <c r="Y22" s="72" t="n">
        <f aca="false">SUM(H22:X22)</f>
        <v>100</v>
      </c>
      <c r="Z22" s="14" t="n">
        <f aca="false">SUM(H22:L22)</f>
        <v>64.9660982446349</v>
      </c>
      <c r="AA22" s="14" t="n">
        <f aca="false">SUM(M22:R22)</f>
        <v>15.0761218113009</v>
      </c>
      <c r="AB22" s="13" t="n">
        <f aca="false">(I22)/(H22+I22)</f>
        <v>0.069508045601141</v>
      </c>
      <c r="AC22" s="13" t="n">
        <f aca="false">U22/(Z22+U22)</f>
        <v>0.173195653722022</v>
      </c>
      <c r="AD22" s="13" t="n">
        <f aca="false">U22/(U22+AA22)</f>
        <v>0.474424149076867</v>
      </c>
      <c r="AE22" s="13" t="n">
        <f aca="false">Z22/(Z22+AA22)</f>
        <v>0.811647880321595</v>
      </c>
      <c r="AF22" s="13" t="n">
        <f aca="false">(H22+I22)/(H22+I22+V22)</f>
        <v>0.970184146982637</v>
      </c>
      <c r="AG22" s="13" t="n">
        <f aca="false">(H22)/V22</f>
        <v>30.2774682490872</v>
      </c>
      <c r="AH22" s="13" t="n">
        <f aca="false">(H22+I22)/(V22+U22)</f>
        <v>3.3064700204568</v>
      </c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7" t="s">
        <v>68</v>
      </c>
      <c r="B23" s="71" t="n">
        <v>41404</v>
      </c>
      <c r="C23" s="9" t="n">
        <f aca="false">dw!C23</f>
        <v>51.041095890411</v>
      </c>
      <c r="D23" s="10" t="s">
        <v>45</v>
      </c>
      <c r="E23" s="11" t="n">
        <v>1.78</v>
      </c>
      <c r="F23" s="11" t="n">
        <v>28</v>
      </c>
      <c r="G23" s="11" t="n">
        <v>6.35714285714286</v>
      </c>
      <c r="H23" s="72" t="n">
        <f aca="false">(dw!K23*100)/dw!$AB23</f>
        <v>45.8201991203167</v>
      </c>
      <c r="I23" s="72" t="n">
        <f aca="false">(dw!L23*100)/dw!$AB23</f>
        <v>12.7151430164889</v>
      </c>
      <c r="J23" s="72" t="n">
        <f aca="false">(dw!M23*100)/dw!$AB23</f>
        <v>8.40310178040836</v>
      </c>
      <c r="K23" s="72" t="n">
        <f aca="false">(dw!N23*100)/dw!$AB23</f>
        <v>4.43436482207917</v>
      </c>
      <c r="L23" s="72" t="n">
        <f aca="false">(dw!O23*100)/dw!$AB23</f>
        <v>0</v>
      </c>
      <c r="M23" s="72" t="n">
        <f aca="false">(dw!P23*100)/dw!$AB23</f>
        <v>6.25192559940153</v>
      </c>
      <c r="N23" s="72" t="n">
        <f aca="false">(dw!Q23*100)/dw!$AB23</f>
        <v>0</v>
      </c>
      <c r="O23" s="72" t="n">
        <f aca="false">(dw!R23*100)/dw!$AB23</f>
        <v>2.35667401749167</v>
      </c>
      <c r="P23" s="72" t="n">
        <f aca="false">(dw!S23*100)/dw!$AB23</f>
        <v>1.16142258442741</v>
      </c>
      <c r="Q23" s="72" t="n">
        <f aca="false">(dw!T23*100)/dw!$AB23</f>
        <v>1.98596842917107</v>
      </c>
      <c r="R23" s="72" t="n">
        <f aca="false">(dw!U23*100)/dw!$AB23</f>
        <v>0</v>
      </c>
      <c r="S23" s="72" t="n">
        <f aca="false">(dw!V23*100)/dw!$AB23</f>
        <v>0</v>
      </c>
      <c r="T23" s="72" t="n">
        <f aca="false">(dw!W23*100)/dw!$AB23</f>
        <v>0</v>
      </c>
      <c r="U23" s="72" t="n">
        <f aca="false">(dw!X23*100)/dw!$AB23</f>
        <v>12.8055058688251</v>
      </c>
      <c r="V23" s="72" t="n">
        <f aca="false">(dw!Y23*100)/dw!$AB23</f>
        <v>1.69434691214422</v>
      </c>
      <c r="W23" s="72" t="n">
        <f aca="false">(dw!Z23*100)/dw!$AB23</f>
        <v>2.37134784924594</v>
      </c>
      <c r="X23" s="72" t="n">
        <f aca="false">(dw!AA23*100)/dw!$AB23</f>
        <v>0</v>
      </c>
      <c r="Y23" s="72" t="n">
        <f aca="false">SUM(H23:X23)</f>
        <v>100</v>
      </c>
      <c r="Z23" s="14" t="n">
        <f aca="false">SUM(H23:L23)</f>
        <v>71.3728087392931</v>
      </c>
      <c r="AA23" s="14" t="n">
        <f aca="false">SUM(M23:R23)</f>
        <v>11.7559906304917</v>
      </c>
      <c r="AB23" s="13" t="n">
        <f aca="false">(I23)/(H23+I23)</f>
        <v>0.217221639992669</v>
      </c>
      <c r="AC23" s="13" t="n">
        <f aca="false">U23/(Z23+U23)</f>
        <v>0.152123571592512</v>
      </c>
      <c r="AD23" s="13" t="n">
        <f aca="false">U23/(U23+AA23)</f>
        <v>0.521365050748488</v>
      </c>
      <c r="AE23" s="13" t="n">
        <f aca="false">Z23/(Z23+AA23)</f>
        <v>0.858581012601937</v>
      </c>
      <c r="AF23" s="13" t="n">
        <f aca="false">(H23+I23)/(H23+I23+V23)</f>
        <v>0.971868576130832</v>
      </c>
      <c r="AG23" s="13" t="n">
        <f aca="false">(H23)/V23</f>
        <v>27.0429855845345</v>
      </c>
      <c r="AH23" s="13" t="n">
        <f aca="false">(H23+I23)/(V23+U23)</f>
        <v>4.03696113478005</v>
      </c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21" t="s">
        <v>69</v>
      </c>
      <c r="B24" s="73" t="n">
        <v>41494</v>
      </c>
      <c r="C24" s="9" t="n">
        <f aca="false">dw!C24</f>
        <v>121.369863013699</v>
      </c>
      <c r="D24" s="22" t="s">
        <v>45</v>
      </c>
      <c r="E24" s="20"/>
      <c r="F24" s="20"/>
      <c r="G24" s="23"/>
      <c r="H24" s="72" t="n">
        <f aca="false">(dw!K24*100)/dw!$AB24</f>
        <v>42.6624505804386</v>
      </c>
      <c r="I24" s="72" t="n">
        <f aca="false">(dw!L24*100)/dw!$AB24</f>
        <v>1.61707643705573</v>
      </c>
      <c r="J24" s="72" t="n">
        <f aca="false">(dw!M24*100)/dw!$AB24</f>
        <v>24.1729171822567</v>
      </c>
      <c r="K24" s="72" t="n">
        <f aca="false">(dw!N24*100)/dw!$AB24</f>
        <v>16.9875183439206</v>
      </c>
      <c r="L24" s="72" t="n">
        <f aca="false">(dw!O24*100)/dw!$AB24</f>
        <v>0</v>
      </c>
      <c r="M24" s="72" t="n">
        <f aca="false">(dw!P24*100)/dw!$AB24</f>
        <v>1.92095149201903</v>
      </c>
      <c r="N24" s="72" t="n">
        <f aca="false">(dw!Q24*100)/dw!$AB24</f>
        <v>0</v>
      </c>
      <c r="O24" s="72" t="n">
        <f aca="false">(dw!R24*100)/dw!$AB24</f>
        <v>0.421902793056099</v>
      </c>
      <c r="P24" s="72" t="n">
        <f aca="false">(dw!S24*100)/dw!$AB24</f>
        <v>1.69148007198391</v>
      </c>
      <c r="Q24" s="72" t="n">
        <f aca="false">(dw!T24*100)/dw!$AB24</f>
        <v>0.635747383835624</v>
      </c>
      <c r="R24" s="72" t="n">
        <f aca="false">(dw!U24*100)/dw!$AB24</f>
        <v>0.0693680864241989</v>
      </c>
      <c r="S24" s="72" t="n">
        <f aca="false">(dw!V24*100)/dw!$AB24</f>
        <v>0</v>
      </c>
      <c r="T24" s="72" t="n">
        <f aca="false">(dw!W24*100)/dw!$AB24</f>
        <v>0</v>
      </c>
      <c r="U24" s="72" t="n">
        <f aca="false">(dw!X24*100)/dw!$AB24</f>
        <v>5.31210080824383</v>
      </c>
      <c r="V24" s="72" t="n">
        <f aca="false">(dw!Y24*100)/dw!$AB24</f>
        <v>0</v>
      </c>
      <c r="W24" s="72" t="n">
        <f aca="false">(dw!Z24*100)/dw!$AB24</f>
        <v>4.50848682076568</v>
      </c>
      <c r="X24" s="72" t="n">
        <f aca="false">(dw!AA24*100)/dw!$AB24</f>
        <v>0</v>
      </c>
      <c r="Y24" s="72" t="n">
        <f aca="false">SUM(H24:X24)</f>
        <v>100</v>
      </c>
      <c r="Z24" s="14" t="n">
        <f aca="false">SUM(H24:L24)</f>
        <v>85.4399625436716</v>
      </c>
      <c r="AA24" s="14" t="n">
        <f aca="false">SUM(M24:R24)</f>
        <v>4.73944982731886</v>
      </c>
      <c r="AB24" s="13" t="n">
        <f aca="false">(I24)/(H24+I24)</f>
        <v>0.0365197314871236</v>
      </c>
      <c r="AC24" s="13" t="n">
        <f aca="false">U24/(Z24+U24)</f>
        <v>0.0585342152237877</v>
      </c>
      <c r="AD24" s="13" t="n">
        <f aca="false">U24/(U24+AA24)</f>
        <v>0.528485703434599</v>
      </c>
      <c r="AE24" s="13" t="n">
        <f aca="false">Z24/(Z24+AA24)</f>
        <v>0.94744421478573</v>
      </c>
      <c r="AF24" s="13" t="n">
        <f aca="false">(H24+I24)/(H24+I24+V24)</f>
        <v>1</v>
      </c>
      <c r="AG24" s="13"/>
      <c r="AH24" s="13" t="n">
        <f aca="false">(H24+I24)/(V24+U24)</f>
        <v>8.3355961447074</v>
      </c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24" t="s">
        <v>70</v>
      </c>
      <c r="B25" s="74" t="n">
        <v>41597</v>
      </c>
      <c r="C25" s="9" t="n">
        <f aca="false">dw!C25</f>
        <v>311.095890410959</v>
      </c>
      <c r="D25" s="22" t="s">
        <v>45</v>
      </c>
      <c r="E25" s="20"/>
      <c r="F25" s="20"/>
      <c r="G25" s="23"/>
      <c r="H25" s="72" t="n">
        <f aca="false">(dw!K25*100)/dw!$AB25</f>
        <v>46.4288812336895</v>
      </c>
      <c r="I25" s="72" t="n">
        <f aca="false">(dw!L25*100)/dw!$AB25</f>
        <v>0.899671256365335</v>
      </c>
      <c r="J25" s="72" t="n">
        <f aca="false">(dw!M25*100)/dw!$AB25</f>
        <v>11.8762126364403</v>
      </c>
      <c r="K25" s="72" t="n">
        <f aca="false">(dw!N25*100)/dw!$AB25</f>
        <v>8.60108256225846</v>
      </c>
      <c r="L25" s="72" t="n">
        <f aca="false">(dw!O25*100)/dw!$AB25</f>
        <v>0</v>
      </c>
      <c r="M25" s="72" t="n">
        <f aca="false">(dw!P25*100)/dw!$AB25</f>
        <v>7.43189017794093</v>
      </c>
      <c r="N25" s="72" t="n">
        <f aca="false">(dw!Q25*100)/dw!$AB25</f>
        <v>0</v>
      </c>
      <c r="O25" s="72" t="n">
        <f aca="false">(dw!R25*100)/dw!$AB25</f>
        <v>0.205308229750558</v>
      </c>
      <c r="P25" s="72" t="n">
        <f aca="false">(dw!S25*100)/dw!$AB25</f>
        <v>1.45003631866922</v>
      </c>
      <c r="Q25" s="72" t="n">
        <f aca="false">(dw!T25*100)/dw!$AB25</f>
        <v>0.566943588039805</v>
      </c>
      <c r="R25" s="72" t="n">
        <f aca="false">(dw!U25*100)/dw!$AB25</f>
        <v>0.00244993145553553</v>
      </c>
      <c r="S25" s="72" t="n">
        <f aca="false">(dw!V25*100)/dw!$AB25</f>
        <v>0</v>
      </c>
      <c r="T25" s="72" t="n">
        <f aca="false">(dw!W25*100)/dw!$AB25</f>
        <v>0.00288741921545259</v>
      </c>
      <c r="U25" s="72" t="n">
        <f aca="false">(dw!X25*100)/dw!$AB25</f>
        <v>19.6841020774303</v>
      </c>
      <c r="V25" s="72" t="n">
        <f aca="false">(dw!Y25*100)/dw!$AB25</f>
        <v>0</v>
      </c>
      <c r="W25" s="72" t="n">
        <f aca="false">(dw!Z25*100)/dw!$AB25</f>
        <v>2.85053456874461</v>
      </c>
      <c r="X25" s="72" t="n">
        <f aca="false">(dw!AA25*100)/dw!$AB25</f>
        <v>0</v>
      </c>
      <c r="Y25" s="72" t="n">
        <f aca="false">SUM(H25:X25)</f>
        <v>100</v>
      </c>
      <c r="Z25" s="14" t="n">
        <f aca="false">SUM(H25:L25)</f>
        <v>67.8058476887536</v>
      </c>
      <c r="AA25" s="14" t="n">
        <f aca="false">SUM(M25:R25)</f>
        <v>9.65662824585605</v>
      </c>
      <c r="AB25" s="13" t="n">
        <f aca="false">(I25)/(H25+I25)</f>
        <v>0.0190090592048929</v>
      </c>
      <c r="AC25" s="13" t="n">
        <f aca="false">U25/(Z25+U25)</f>
        <v>0.224987008565394</v>
      </c>
      <c r="AD25" s="13" t="n">
        <f aca="false">U25/(U25+AA25)</f>
        <v>0.670879758633954</v>
      </c>
      <c r="AE25" s="13" t="n">
        <f aca="false">Z25/(Z25+AA25)</f>
        <v>0.875337986175297</v>
      </c>
      <c r="AF25" s="13" t="n">
        <f aca="false">(H25+I25)/(H25+I25+V25)</f>
        <v>1</v>
      </c>
      <c r="AG25" s="13"/>
      <c r="AH25" s="13" t="n">
        <f aca="false">(H25+I25)/(V25+U25)</f>
        <v>2.40440495095387</v>
      </c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21" t="s">
        <v>71</v>
      </c>
      <c r="B26" s="73" t="n">
        <v>41705</v>
      </c>
      <c r="C26" s="9" t="n">
        <f aca="false">dw!C26</f>
        <v>225.123287671233</v>
      </c>
      <c r="D26" s="22" t="s">
        <v>45</v>
      </c>
      <c r="E26" s="20"/>
      <c r="F26" s="20"/>
      <c r="G26" s="23"/>
      <c r="H26" s="72" t="n">
        <f aca="false">(dw!K26*100)/dw!$AB26</f>
        <v>60.3029048786887</v>
      </c>
      <c r="I26" s="72" t="n">
        <f aca="false">(dw!L26*100)/dw!$AB26</f>
        <v>1.18224491453195</v>
      </c>
      <c r="J26" s="72" t="n">
        <f aca="false">(dw!M26*100)/dw!$AB26</f>
        <v>14.5307525769169</v>
      </c>
      <c r="K26" s="72" t="n">
        <f aca="false">(dw!N26*100)/dw!$AB26</f>
        <v>7.86842281811175</v>
      </c>
      <c r="L26" s="72" t="n">
        <f aca="false">(dw!O26*100)/dw!$AB26</f>
        <v>0</v>
      </c>
      <c r="M26" s="72" t="n">
        <f aca="false">(dw!P26*100)/dw!$AB26</f>
        <v>1.3519452855709</v>
      </c>
      <c r="N26" s="72" t="n">
        <f aca="false">(dw!Q26*100)/dw!$AB26</f>
        <v>0</v>
      </c>
      <c r="O26" s="72" t="n">
        <f aca="false">(dw!R26*100)/dw!$AB26</f>
        <v>0.242906950445768</v>
      </c>
      <c r="P26" s="72" t="n">
        <f aca="false">(dw!S26*100)/dw!$AB26</f>
        <v>1.33495522254563</v>
      </c>
      <c r="Q26" s="72" t="n">
        <f aca="false">(dw!T26*100)/dw!$AB26</f>
        <v>0.41447972335842</v>
      </c>
      <c r="R26" s="72" t="n">
        <f aca="false">(dw!U26*100)/dw!$AB26</f>
        <v>0.0327303615151874</v>
      </c>
      <c r="S26" s="72" t="n">
        <f aca="false">(dw!V26*100)/dw!$AB26</f>
        <v>0</v>
      </c>
      <c r="T26" s="72" t="n">
        <f aca="false">(dw!W26*100)/dw!$AB26</f>
        <v>0</v>
      </c>
      <c r="U26" s="72" t="n">
        <f aca="false">(dw!X26*100)/dw!$AB26</f>
        <v>7.96417204927493</v>
      </c>
      <c r="V26" s="72" t="n">
        <f aca="false">(dw!Y26*100)/dw!$AB26</f>
        <v>0</v>
      </c>
      <c r="W26" s="72" t="n">
        <f aca="false">(dw!Z26*100)/dw!$AB26</f>
        <v>4.77448521903987</v>
      </c>
      <c r="X26" s="72" t="n">
        <f aca="false">(dw!AA26*100)/dw!$AB26</f>
        <v>0</v>
      </c>
      <c r="Y26" s="72" t="n">
        <f aca="false">SUM(H26:X26)</f>
        <v>100</v>
      </c>
      <c r="Z26" s="14" t="n">
        <f aca="false">SUM(H26:L26)</f>
        <v>83.8843251882493</v>
      </c>
      <c r="AA26" s="14" t="n">
        <f aca="false">SUM(M26:R26)</f>
        <v>3.37701754343591</v>
      </c>
      <c r="AB26" s="13" t="n">
        <f aca="false">(I26)/(H26+I26)</f>
        <v>0.0192281375016233</v>
      </c>
      <c r="AC26" s="13" t="n">
        <f aca="false">U26/(Z26+U26)</f>
        <v>0.0867098786459101</v>
      </c>
      <c r="AD26" s="13" t="n">
        <f aca="false">U26/(U26+AA26)</f>
        <v>0.702234274823659</v>
      </c>
      <c r="AE26" s="13" t="n">
        <f aca="false">Z26/(Z26+AA26)</f>
        <v>0.961299958977027</v>
      </c>
      <c r="AF26" s="13" t="n">
        <f aca="false">(H26+I26)/(H26+I26+V26)</f>
        <v>1</v>
      </c>
      <c r="AG26" s="13"/>
      <c r="AH26" s="13" t="n">
        <f aca="false">(H26+I26)/(V26+U26)</f>
        <v>7.72021867594112</v>
      </c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25" t="n">
        <v>129</v>
      </c>
      <c r="B27" s="75" t="n">
        <v>39417</v>
      </c>
      <c r="C27" s="76" t="n">
        <f aca="false">dw!C27</f>
        <v>3.53858734272796</v>
      </c>
      <c r="D27" s="28" t="s">
        <v>72</v>
      </c>
      <c r="E27" s="30"/>
      <c r="F27" s="30" t="n">
        <v>45.98</v>
      </c>
      <c r="G27" s="30"/>
      <c r="H27" s="77" t="n">
        <f aca="false">(dw!K27*100)/dw!$AB27</f>
        <v>0.231040285706612</v>
      </c>
      <c r="I27" s="77" t="n">
        <f aca="false">(dw!L27*100)/dw!$AB27</f>
        <v>0.281620181825772</v>
      </c>
      <c r="J27" s="77" t="n">
        <f aca="false">(dw!M27*100)/dw!$AB27</f>
        <v>3.29444548831085</v>
      </c>
      <c r="K27" s="77" t="n">
        <f aca="false">(dw!N27*100)/dw!$AB27</f>
        <v>0</v>
      </c>
      <c r="L27" s="77" t="n">
        <f aca="false">(dw!O27*100)/dw!$AB27</f>
        <v>0</v>
      </c>
      <c r="M27" s="77" t="n">
        <f aca="false">(dw!P27*100)/dw!$AB27</f>
        <v>24.5436188879158</v>
      </c>
      <c r="N27" s="77" t="n">
        <f aca="false">(dw!Q27*100)/dw!$AB27</f>
        <v>0</v>
      </c>
      <c r="O27" s="77" t="n">
        <f aca="false">(dw!R27*100)/dw!$AB27</f>
        <v>14.0645368638471</v>
      </c>
      <c r="P27" s="77" t="n">
        <f aca="false">(dw!S27*100)/dw!$AB27</f>
        <v>7.4536829173033</v>
      </c>
      <c r="Q27" s="77" t="n">
        <f aca="false">(dw!T27*100)/dw!$AB27</f>
        <v>22.2539792735398</v>
      </c>
      <c r="R27" s="77" t="n">
        <f aca="false">(dw!U27*100)/dw!$AB27</f>
        <v>0</v>
      </c>
      <c r="S27" s="77" t="n">
        <f aca="false">(dw!V27*100)/dw!$AB27</f>
        <v>0</v>
      </c>
      <c r="T27" s="77" t="n">
        <f aca="false">(dw!W27*100)/dw!$AB27</f>
        <v>0</v>
      </c>
      <c r="U27" s="77" t="n">
        <f aca="false">(dw!X27*100)/dw!$AB27</f>
        <v>25.5868599592143</v>
      </c>
      <c r="V27" s="77" t="n">
        <f aca="false">(dw!Y27*100)/dw!$AB27</f>
        <v>1.23980965210098</v>
      </c>
      <c r="W27" s="77" t="n">
        <f aca="false">(dw!Z27*100)/dw!$AB27</f>
        <v>0.638600804196656</v>
      </c>
      <c r="X27" s="77" t="n">
        <f aca="false">(dw!AA27*100)/dw!$AB27</f>
        <v>0.411805686038856</v>
      </c>
      <c r="Y27" s="77" t="n">
        <f aca="false">SUM(H27:X27)</f>
        <v>100</v>
      </c>
      <c r="Z27" s="78" t="n">
        <f aca="false">SUM(H27:L27)</f>
        <v>3.80710595584323</v>
      </c>
      <c r="AA27" s="78" t="n">
        <f aca="false">SUM(M27:R27)</f>
        <v>68.315817942606</v>
      </c>
      <c r="AB27" s="78" t="n">
        <f aca="false">(I27)/(H27+I27)</f>
        <v>0.549330794280491</v>
      </c>
      <c r="AC27" s="78" t="n">
        <f aca="false">U27/(Z27+U27)</f>
        <v>0.870480017332639</v>
      </c>
      <c r="AD27" s="78" t="n">
        <f aca="false">U27/(U27+AA27)</f>
        <v>0.272482750555491</v>
      </c>
      <c r="AE27" s="78" t="n">
        <f aca="false">Z27/(Z27+AA27)</f>
        <v>0.0527863507198312</v>
      </c>
      <c r="AF27" s="78" t="n">
        <f aca="false">(H27+I27)/(H27+I27+V27)</f>
        <v>0.29253592502886</v>
      </c>
      <c r="AG27" s="78" t="n">
        <f aca="false">(H27)/V27</f>
        <v>0.186351417183348</v>
      </c>
      <c r="AH27" s="78" t="n">
        <f aca="false">(H27+I27)/(V27+U27)</f>
        <v>0.0191101047934832</v>
      </c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25" t="n">
        <v>131</v>
      </c>
      <c r="B28" s="75" t="n">
        <v>39430</v>
      </c>
      <c r="C28" s="76" t="n">
        <f aca="false">dw!C28</f>
        <v>3.42039888198792</v>
      </c>
      <c r="D28" s="28" t="s">
        <v>72</v>
      </c>
      <c r="E28" s="30"/>
      <c r="F28" s="30" t="n">
        <v>47.85</v>
      </c>
      <c r="G28" s="30"/>
      <c r="H28" s="77" t="n">
        <f aca="false">(dw!K28*100)/dw!$AB28</f>
        <v>1.18854522801197</v>
      </c>
      <c r="I28" s="77" t="n">
        <f aca="false">(dw!L28*100)/dw!$AB28</f>
        <v>1.23681436483495</v>
      </c>
      <c r="J28" s="77" t="n">
        <f aca="false">(dw!M28*100)/dw!$AB28</f>
        <v>1.26718236482291</v>
      </c>
      <c r="K28" s="77" t="n">
        <f aca="false">(dw!N28*100)/dw!$AB28</f>
        <v>0</v>
      </c>
      <c r="L28" s="77" t="n">
        <f aca="false">(dw!O28*100)/dw!$AB28</f>
        <v>0</v>
      </c>
      <c r="M28" s="77" t="n">
        <f aca="false">(dw!P28*100)/dw!$AB28</f>
        <v>18.803715162827</v>
      </c>
      <c r="N28" s="77" t="n">
        <f aca="false">(dw!Q28*100)/dw!$AB28</f>
        <v>0</v>
      </c>
      <c r="O28" s="77" t="n">
        <f aca="false">(dw!R28*100)/dw!$AB28</f>
        <v>17.9810526244533</v>
      </c>
      <c r="P28" s="77" t="n">
        <f aca="false">(dw!S28*100)/dw!$AB28</f>
        <v>10.7181176428114</v>
      </c>
      <c r="Q28" s="77" t="n">
        <f aca="false">(dw!T28*100)/dw!$AB28</f>
        <v>16.4100022225991</v>
      </c>
      <c r="R28" s="77" t="n">
        <f aca="false">(dw!U28*100)/dw!$AB28</f>
        <v>0</v>
      </c>
      <c r="S28" s="77" t="n">
        <f aca="false">(dw!V28*100)/dw!$AB28</f>
        <v>0</v>
      </c>
      <c r="T28" s="77" t="n">
        <f aca="false">(dw!W28*100)/dw!$AB28</f>
        <v>0</v>
      </c>
      <c r="U28" s="77" t="n">
        <f aca="false">(dw!X28*100)/dw!$AB28</f>
        <v>26.7525156550331</v>
      </c>
      <c r="V28" s="77" t="n">
        <f aca="false">(dw!Y28*100)/dw!$AB28</f>
        <v>3.34800148474135</v>
      </c>
      <c r="W28" s="77" t="n">
        <f aca="false">(dw!Z28*100)/dw!$AB28</f>
        <v>2.2940532498649</v>
      </c>
      <c r="X28" s="77" t="n">
        <f aca="false">(dw!AA28*100)/dw!$AB28</f>
        <v>0</v>
      </c>
      <c r="Y28" s="77" t="n">
        <f aca="false">SUM(H28:X28)</f>
        <v>100</v>
      </c>
      <c r="Z28" s="78" t="n">
        <f aca="false">SUM(H28:L28)</f>
        <v>3.69254195766983</v>
      </c>
      <c r="AA28" s="78" t="n">
        <f aca="false">SUM(M28:R28)</f>
        <v>63.9128876526909</v>
      </c>
      <c r="AB28" s="78" t="n">
        <f aca="false">(I28)/(H28+I28)</f>
        <v>0.509950923765147</v>
      </c>
      <c r="AC28" s="78" t="n">
        <f aca="false">U28/(Z28+U28)</f>
        <v>0.878714568234906</v>
      </c>
      <c r="AD28" s="78" t="n">
        <f aca="false">U28/(U28+AA28)</f>
        <v>0.295068622418558</v>
      </c>
      <c r="AE28" s="78" t="n">
        <f aca="false">Z28/(Z28+AA28)</f>
        <v>0.0546190147588965</v>
      </c>
      <c r="AF28" s="78" t="n">
        <f aca="false">(H28+I28)/(H28+I28+V28)</f>
        <v>0.420094908364899</v>
      </c>
      <c r="AG28" s="78" t="n">
        <f aca="false">(H28)/V28</f>
        <v>0.355001404099972</v>
      </c>
      <c r="AH28" s="78" t="n">
        <f aca="false">(H28+I28)/(V28+U28)</f>
        <v>0.0805753463166279</v>
      </c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25" t="n">
        <v>134</v>
      </c>
      <c r="B29" s="75" t="n">
        <v>39465</v>
      </c>
      <c r="C29" s="76" t="n">
        <f aca="false">dw!C29</f>
        <v>0.493380323584876</v>
      </c>
      <c r="D29" s="28" t="s">
        <v>72</v>
      </c>
      <c r="E29" s="30"/>
      <c r="F29" s="30" t="n">
        <v>43.26</v>
      </c>
      <c r="G29" s="30"/>
      <c r="H29" s="77" t="n">
        <f aca="false">(dw!K29*100)/dw!$AB29</f>
        <v>0.293074115267981</v>
      </c>
      <c r="I29" s="77" t="n">
        <f aca="false">(dw!L29*100)/dw!$AB29</f>
        <v>0.443310633045518</v>
      </c>
      <c r="J29" s="77" t="n">
        <f aca="false">(dw!M29*100)/dw!$AB29</f>
        <v>0.568371603872167</v>
      </c>
      <c r="K29" s="77" t="n">
        <f aca="false">(dw!N29*100)/dw!$AB29</f>
        <v>0</v>
      </c>
      <c r="L29" s="77" t="n">
        <f aca="false">(dw!O29*100)/dw!$AB29</f>
        <v>0</v>
      </c>
      <c r="M29" s="77" t="n">
        <f aca="false">(dw!P29*100)/dw!$AB29</f>
        <v>25.5753769160135</v>
      </c>
      <c r="N29" s="77" t="n">
        <f aca="false">(dw!Q29*100)/dw!$AB29</f>
        <v>0</v>
      </c>
      <c r="O29" s="77" t="n">
        <f aca="false">(dw!R29*100)/dw!$AB29</f>
        <v>20.2401308048391</v>
      </c>
      <c r="P29" s="77" t="n">
        <f aca="false">(dw!S29*100)/dw!$AB29</f>
        <v>8.51716619411989</v>
      </c>
      <c r="Q29" s="77" t="n">
        <f aca="false">(dw!T29*100)/dw!$AB29</f>
        <v>14.7834270931078</v>
      </c>
      <c r="R29" s="77" t="n">
        <f aca="false">(dw!U29*100)/dw!$AB29</f>
        <v>0</v>
      </c>
      <c r="S29" s="77" t="n">
        <f aca="false">(dw!V29*100)/dw!$AB29</f>
        <v>0</v>
      </c>
      <c r="T29" s="77" t="n">
        <f aca="false">(dw!W29*100)/dw!$AB29</f>
        <v>0.851692596943524</v>
      </c>
      <c r="U29" s="77" t="n">
        <f aca="false">(dw!X29*100)/dw!$AB29</f>
        <v>27.0364123976943</v>
      </c>
      <c r="V29" s="77" t="n">
        <f aca="false">(dw!Y29*100)/dw!$AB29</f>
        <v>1.33420789852325</v>
      </c>
      <c r="W29" s="77" t="n">
        <f aca="false">(dw!Z29*100)/dw!$AB29</f>
        <v>0.356829746572999</v>
      </c>
      <c r="X29" s="77" t="n">
        <f aca="false">(dw!AA29*100)/dw!$AB29</f>
        <v>0</v>
      </c>
      <c r="Y29" s="77" t="n">
        <f aca="false">SUM(H29:X29)</f>
        <v>100</v>
      </c>
      <c r="Z29" s="78" t="n">
        <f aca="false">SUM(H29:L29)</f>
        <v>1.30475635218567</v>
      </c>
      <c r="AA29" s="78" t="n">
        <f aca="false">SUM(M29:R29)</f>
        <v>69.1161010080803</v>
      </c>
      <c r="AB29" s="78" t="n">
        <f aca="false">(I29)/(H29+I29)</f>
        <v>0.602009525673648</v>
      </c>
      <c r="AC29" s="78" t="n">
        <f aca="false">U29/(Z29+U29)</f>
        <v>0.953962507202841</v>
      </c>
      <c r="AD29" s="78" t="n">
        <f aca="false">U29/(U29+AA29)</f>
        <v>0.281182586289736</v>
      </c>
      <c r="AE29" s="78" t="n">
        <f aca="false">Z29/(Z29+AA29)</f>
        <v>0.0185279816391707</v>
      </c>
      <c r="AF29" s="78" t="n">
        <f aca="false">(H29+I29)/(H29+I29+V29)</f>
        <v>0.355639603684711</v>
      </c>
      <c r="AG29" s="78" t="n">
        <f aca="false">(H29)/V29</f>
        <v>0.219661505221462</v>
      </c>
      <c r="AH29" s="78" t="n">
        <f aca="false">(H29+I29)/(V29+U29)</f>
        <v>0.0259558917156167</v>
      </c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25" t="n">
        <v>142</v>
      </c>
      <c r="B30" s="75" t="n">
        <v>39545</v>
      </c>
      <c r="C30" s="76" t="n">
        <f aca="false">dw!C30</f>
        <v>7.06038611260178</v>
      </c>
      <c r="D30" s="28" t="s">
        <v>72</v>
      </c>
      <c r="E30" s="30"/>
      <c r="F30" s="30" t="n">
        <v>45.87</v>
      </c>
      <c r="G30" s="30"/>
      <c r="H30" s="77" t="n">
        <f aca="false">(dw!K30*100)/dw!$AB30</f>
        <v>0.247082177203084</v>
      </c>
      <c r="I30" s="77" t="n">
        <f aca="false">(dw!L30*100)/dw!$AB30</f>
        <v>0.384891248906231</v>
      </c>
      <c r="J30" s="77" t="n">
        <f aca="false">(dw!M30*100)/dw!$AB30</f>
        <v>0.172957524042159</v>
      </c>
      <c r="K30" s="77" t="n">
        <f aca="false">(dw!N30*100)/dw!$AB30</f>
        <v>0</v>
      </c>
      <c r="L30" s="77" t="n">
        <f aca="false">(dw!O30*100)/dw!$AB30</f>
        <v>0</v>
      </c>
      <c r="M30" s="77" t="n">
        <f aca="false">(dw!P30*100)/dw!$AB30</f>
        <v>22.5725770984998</v>
      </c>
      <c r="N30" s="77" t="n">
        <f aca="false">(dw!Q30*100)/dw!$AB30</f>
        <v>0</v>
      </c>
      <c r="O30" s="77" t="n">
        <f aca="false">(dw!R30*100)/dw!$AB30</f>
        <v>16.7801202540855</v>
      </c>
      <c r="P30" s="77" t="n">
        <f aca="false">(dw!S30*100)/dw!$AB30</f>
        <v>8.41497087113783</v>
      </c>
      <c r="Q30" s="77" t="n">
        <f aca="false">(dw!T30*100)/dw!$AB30</f>
        <v>15.9003456821428</v>
      </c>
      <c r="R30" s="77" t="n">
        <f aca="false">(dw!U30*100)/dw!$AB30</f>
        <v>0</v>
      </c>
      <c r="S30" s="77" t="n">
        <f aca="false">(dw!V30*100)/dw!$AB30</f>
        <v>0</v>
      </c>
      <c r="T30" s="77" t="n">
        <f aca="false">(dw!W30*100)/dw!$AB30</f>
        <v>0</v>
      </c>
      <c r="U30" s="77" t="n">
        <f aca="false">(dw!X30*100)/dw!$AB30</f>
        <v>27.3103575937315</v>
      </c>
      <c r="V30" s="77" t="n">
        <f aca="false">(dw!Y30*100)/dw!$AB30</f>
        <v>2.25229581366844</v>
      </c>
      <c r="W30" s="77" t="n">
        <f aca="false">(dw!Z30*100)/dw!$AB30</f>
        <v>5.96440173658265</v>
      </c>
      <c r="X30" s="77" t="n">
        <f aca="false">(dw!AA30*100)/dw!$AB30</f>
        <v>0</v>
      </c>
      <c r="Y30" s="77" t="n">
        <f aca="false">SUM(H30:X30)</f>
        <v>100</v>
      </c>
      <c r="Z30" s="78" t="n">
        <f aca="false">SUM(H30:L30)</f>
        <v>0.804930950151475</v>
      </c>
      <c r="AA30" s="78" t="n">
        <f aca="false">SUM(M30:R30)</f>
        <v>63.6680139058659</v>
      </c>
      <c r="AB30" s="78" t="n">
        <f aca="false">(I30)/(H30+I30)</f>
        <v>0.609030748770209</v>
      </c>
      <c r="AC30" s="78" t="n">
        <f aca="false">U30/(Z30+U30)</f>
        <v>0.971370347172674</v>
      </c>
      <c r="AD30" s="78" t="n">
        <f aca="false">U30/(U30+AA30)</f>
        <v>0.300185166469509</v>
      </c>
      <c r="AE30" s="78" t="n">
        <f aca="false">Z30/(Z30+AA30)</f>
        <v>0.0124847864782517</v>
      </c>
      <c r="AF30" s="78" t="n">
        <f aca="false">(H30+I30)/(H30+I30+V30)</f>
        <v>0.219110413616591</v>
      </c>
      <c r="AG30" s="78" t="n">
        <f aca="false">(H30)/V30</f>
        <v>0.109702364895243</v>
      </c>
      <c r="AH30" s="78" t="n">
        <f aca="false">(H30+I30)/(V30+U30)</f>
        <v>0.0213774256796287</v>
      </c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25" t="n">
        <v>148</v>
      </c>
      <c r="B31" s="75" t="n">
        <v>39570</v>
      </c>
      <c r="C31" s="76" t="n">
        <f aca="false">dw!C31</f>
        <v>3.38245179627073</v>
      </c>
      <c r="D31" s="28" t="s">
        <v>72</v>
      </c>
      <c r="E31" s="30"/>
      <c r="F31" s="30" t="n">
        <v>44.85</v>
      </c>
      <c r="G31" s="30"/>
      <c r="H31" s="77" t="n">
        <f aca="false">(dw!K31*100)/dw!$AB31</f>
        <v>0.520279546200173</v>
      </c>
      <c r="I31" s="77" t="n">
        <f aca="false">(dw!L31*100)/dw!$AB31</f>
        <v>0.849027611106876</v>
      </c>
      <c r="J31" s="77" t="n">
        <f aca="false">(dw!M31*100)/dw!$AB31</f>
        <v>1.52289539455264</v>
      </c>
      <c r="K31" s="77" t="n">
        <f aca="false">(dw!N31*100)/dw!$AB31</f>
        <v>0</v>
      </c>
      <c r="L31" s="77" t="n">
        <f aca="false">(dw!O31*100)/dw!$AB31</f>
        <v>0</v>
      </c>
      <c r="M31" s="77" t="n">
        <f aca="false">(dw!P31*100)/dw!$AB31</f>
        <v>23.3353952507254</v>
      </c>
      <c r="N31" s="77" t="n">
        <f aca="false">(dw!Q31*100)/dw!$AB31</f>
        <v>0</v>
      </c>
      <c r="O31" s="77" t="n">
        <f aca="false">(dw!R31*100)/dw!$AB31</f>
        <v>17.8307947717451</v>
      </c>
      <c r="P31" s="77" t="n">
        <f aca="false">(dw!S31*100)/dw!$AB31</f>
        <v>7.60206315996442</v>
      </c>
      <c r="Q31" s="77" t="n">
        <f aca="false">(dw!T31*100)/dw!$AB31</f>
        <v>19.4961895883801</v>
      </c>
      <c r="R31" s="77" t="n">
        <f aca="false">(dw!U31*100)/dw!$AB31</f>
        <v>0</v>
      </c>
      <c r="S31" s="77" t="n">
        <f aca="false">(dw!V31*100)/dw!$AB31</f>
        <v>0</v>
      </c>
      <c r="T31" s="77" t="n">
        <f aca="false">(dw!W31*100)/dw!$AB31</f>
        <v>0.157227335390162</v>
      </c>
      <c r="U31" s="77" t="n">
        <f aca="false">(dw!X31*100)/dw!$AB31</f>
        <v>24.6761156197796</v>
      </c>
      <c r="V31" s="77" t="n">
        <f aca="false">(dw!Y31*100)/dw!$AB31</f>
        <v>1.10059134773114</v>
      </c>
      <c r="W31" s="77" t="n">
        <f aca="false">(dw!Z31*100)/dw!$AB31</f>
        <v>2.594965703644</v>
      </c>
      <c r="X31" s="77" t="n">
        <f aca="false">(dw!AA31*100)/dw!$AB31</f>
        <v>0.314454670780324</v>
      </c>
      <c r="Y31" s="77" t="n">
        <f aca="false">SUM(H31:X31)</f>
        <v>100</v>
      </c>
      <c r="Z31" s="78" t="n">
        <f aca="false">SUM(H31:L31)</f>
        <v>2.89220255185969</v>
      </c>
      <c r="AA31" s="78" t="n">
        <f aca="false">SUM(M31:R31)</f>
        <v>68.264442770815</v>
      </c>
      <c r="AB31" s="78" t="n">
        <f aca="false">(I31)/(H31+I31)</f>
        <v>0.620041753653445</v>
      </c>
      <c r="AC31" s="78" t="n">
        <f aca="false">U31/(Z31+U31)</f>
        <v>0.895089626655752</v>
      </c>
      <c r="AD31" s="78" t="n">
        <f aca="false">U31/(U31+AA31)</f>
        <v>0.26550427549698</v>
      </c>
      <c r="AE31" s="78" t="n">
        <f aca="false">Z31/(Z31+AA31)</f>
        <v>0.0406455720157181</v>
      </c>
      <c r="AF31" s="78" t="n">
        <f aca="false">(H31+I31)/(H31+I31+V31)</f>
        <v>0.554398148148148</v>
      </c>
      <c r="AG31" s="78" t="n">
        <f aca="false">(H31)/V31</f>
        <v>0.472727272727273</v>
      </c>
      <c r="AH31" s="78" t="n">
        <f aca="false">(H31+I31)/(V31+U31)</f>
        <v>0.0531218808916491</v>
      </c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25" t="n">
        <v>152</v>
      </c>
      <c r="B32" s="75" t="n">
        <v>39584</v>
      </c>
      <c r="C32" s="76" t="n">
        <f aca="false">dw!C32</f>
        <v>0.345775482077364</v>
      </c>
      <c r="D32" s="28" t="s">
        <v>72</v>
      </c>
      <c r="E32" s="30"/>
      <c r="F32" s="36" t="n">
        <v>44.65</v>
      </c>
      <c r="G32" s="30"/>
      <c r="H32" s="77" t="n">
        <f aca="false">(dw!K32*100)/dw!$AB32</f>
        <v>0.436263579936776</v>
      </c>
      <c r="I32" s="77" t="n">
        <f aca="false">(dw!L32*100)/dw!$AB32</f>
        <v>0.824171068160227</v>
      </c>
      <c r="J32" s="77" t="n">
        <f aca="false">(dw!M32*100)/dw!$AB32</f>
        <v>1.7185854568257</v>
      </c>
      <c r="K32" s="77" t="n">
        <f aca="false">(dw!N32*100)/dw!$AB32</f>
        <v>0.225347706169581</v>
      </c>
      <c r="L32" s="77" t="n">
        <f aca="false">(dw!O32*100)/dw!$AB32</f>
        <v>0</v>
      </c>
      <c r="M32" s="77" t="n">
        <f aca="false">(dw!P32*100)/dw!$AB32</f>
        <v>26.0403194264898</v>
      </c>
      <c r="N32" s="77" t="n">
        <f aca="false">(dw!Q32*100)/dw!$AB32</f>
        <v>2.99161172114103</v>
      </c>
      <c r="O32" s="77" t="n">
        <f aca="false">(dw!R32*100)/dw!$AB32</f>
        <v>16.9698749489285</v>
      </c>
      <c r="P32" s="77" t="n">
        <f aca="false">(dw!S32*100)/dw!$AB32</f>
        <v>10.3512160353363</v>
      </c>
      <c r="Q32" s="77" t="n">
        <f aca="false">(dw!T32*100)/dw!$AB32</f>
        <v>14.7784484644527</v>
      </c>
      <c r="R32" s="77" t="n">
        <f aca="false">(dw!U32*100)/dw!$AB32</f>
        <v>0.208064168892924</v>
      </c>
      <c r="S32" s="77" t="n">
        <f aca="false">(dw!V32*100)/dw!$AB32</f>
        <v>0.120055199679243</v>
      </c>
      <c r="T32" s="77" t="n">
        <f aca="false">(dw!W32*100)/dw!$AB32</f>
        <v>0.0385689145426229</v>
      </c>
      <c r="U32" s="77" t="n">
        <f aca="false">(dw!X32*100)/dw!$AB32</f>
        <v>22.801034773727</v>
      </c>
      <c r="V32" s="77" t="n">
        <f aca="false">(dw!Y32*100)/dw!$AB32</f>
        <v>0.966743707653325</v>
      </c>
      <c r="W32" s="77" t="n">
        <f aca="false">(dw!Z32*100)/dw!$AB32</f>
        <v>1.52969482806422</v>
      </c>
      <c r="X32" s="77" t="n">
        <f aca="false">(dw!AA32*100)/dw!$AB32</f>
        <v>0</v>
      </c>
      <c r="Y32" s="77" t="n">
        <f aca="false">SUM(H32:X32)</f>
        <v>100</v>
      </c>
      <c r="Z32" s="78" t="n">
        <f aca="false">SUM(H32:L32)</f>
        <v>3.20436781109228</v>
      </c>
      <c r="AA32" s="78" t="n">
        <f aca="false">SUM(M32:R32)</f>
        <v>71.3395347652413</v>
      </c>
      <c r="AB32" s="78" t="n">
        <f aca="false">(I32)/(H32+I32)</f>
        <v>0.653878461215388</v>
      </c>
      <c r="AC32" s="78" t="n">
        <f aca="false">U32/(Z32+U32)</f>
        <v>0.876780688141977</v>
      </c>
      <c r="AD32" s="78" t="n">
        <f aca="false">U32/(U32+AA32)</f>
        <v>0.242202005844981</v>
      </c>
      <c r="AE32" s="78" t="n">
        <f aca="false">Z32/(Z32+AA32)</f>
        <v>0.0429863167924564</v>
      </c>
      <c r="AF32" s="78" t="n">
        <f aca="false">(H32+I32)/(H32+I32+V32)</f>
        <v>0.565933412940504</v>
      </c>
      <c r="AG32" s="78" t="n">
        <f aca="false">(H32)/V32</f>
        <v>0.451271186440678</v>
      </c>
      <c r="AH32" s="78" t="n">
        <f aca="false">(H32+I32)/(V32+U32)</f>
        <v>0.0530312350851143</v>
      </c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25" t="n">
        <v>168</v>
      </c>
      <c r="B33" s="75" t="n">
        <v>39661</v>
      </c>
      <c r="C33" s="76" t="n">
        <f aca="false">dw!C33</f>
        <v>6.36423889360699</v>
      </c>
      <c r="D33" s="28" t="s">
        <v>72</v>
      </c>
      <c r="E33" s="30"/>
      <c r="F33" s="30" t="n">
        <v>40.56</v>
      </c>
      <c r="G33" s="30"/>
      <c r="H33" s="77" t="n">
        <f aca="false">(dw!K33*100)/dw!$AB33</f>
        <v>0.844427283563047</v>
      </c>
      <c r="I33" s="77" t="n">
        <f aca="false">(dw!L33*100)/dw!$AB33</f>
        <v>0.945713790073922</v>
      </c>
      <c r="J33" s="77" t="n">
        <f aca="false">(dw!M33*100)/dw!$AB33</f>
        <v>1.34302550069669</v>
      </c>
      <c r="K33" s="77" t="n">
        <f aca="false">(dw!N33*100)/dw!$AB33</f>
        <v>1.05763258179865</v>
      </c>
      <c r="L33" s="77" t="n">
        <f aca="false">(dw!O33*100)/dw!$AB33</f>
        <v>0</v>
      </c>
      <c r="M33" s="77" t="n">
        <f aca="false">(dw!P33*100)/dw!$AB33</f>
        <v>29.4346422236026</v>
      </c>
      <c r="N33" s="77" t="n">
        <f aca="false">(dw!Q33*100)/dw!$AB33</f>
        <v>2.28873929077062</v>
      </c>
      <c r="O33" s="77" t="n">
        <f aca="false">(dw!R33*100)/dw!$AB33</f>
        <v>9.34633829693175</v>
      </c>
      <c r="P33" s="77" t="n">
        <f aca="false">(dw!S33*100)/dw!$AB33</f>
        <v>9.28925971315214</v>
      </c>
      <c r="Q33" s="77" t="n">
        <f aca="false">(dw!T33*100)/dw!$AB33</f>
        <v>12.3110670897197</v>
      </c>
      <c r="R33" s="77" t="n">
        <f aca="false">(dw!U33*100)/dw!$AB33</f>
        <v>0</v>
      </c>
      <c r="S33" s="77" t="n">
        <f aca="false">(dw!V33*100)/dw!$AB33</f>
        <v>0</v>
      </c>
      <c r="T33" s="77" t="n">
        <f aca="false">(dw!W33*100)/dw!$AB33</f>
        <v>0</v>
      </c>
      <c r="U33" s="77" t="n">
        <f aca="false">(dw!X33*100)/dw!$AB33</f>
        <v>28.4833324939424</v>
      </c>
      <c r="V33" s="77" t="n">
        <f aca="false">(dw!Y33*100)/dw!$AB33</f>
        <v>0.246221341794394</v>
      </c>
      <c r="W33" s="77" t="n">
        <f aca="false">(dw!Z33*100)/dw!$AB33</f>
        <v>4.40960039395415</v>
      </c>
      <c r="X33" s="77" t="n">
        <f aca="false">(dw!AA33*100)/dw!$AB33</f>
        <v>0</v>
      </c>
      <c r="Y33" s="77" t="n">
        <f aca="false">SUM(H33:X33)</f>
        <v>100</v>
      </c>
      <c r="Z33" s="78" t="n">
        <f aca="false">SUM(H33:L33)</f>
        <v>4.19079915613231</v>
      </c>
      <c r="AA33" s="78" t="n">
        <f aca="false">SUM(M33:R33)</f>
        <v>62.6700466141768</v>
      </c>
      <c r="AB33" s="78" t="n">
        <f aca="false">(I33)/(H33+I33)</f>
        <v>0.528290090653329</v>
      </c>
      <c r="AC33" s="78" t="n">
        <f aca="false">U33/(Z33+U33)</f>
        <v>0.871739539981846</v>
      </c>
      <c r="AD33" s="78" t="n">
        <f aca="false">U33/(U33+AA33)</f>
        <v>0.312476978611595</v>
      </c>
      <c r="AE33" s="78" t="n">
        <f aca="false">Z33/(Z33+AA33)</f>
        <v>0.06267942183276</v>
      </c>
      <c r="AF33" s="78" t="n">
        <f aca="false">(H33+I33)/(H33+I33+V33)</f>
        <v>0.879087661445452</v>
      </c>
      <c r="AG33" s="78" t="n">
        <f aca="false">(H33)/V33</f>
        <v>3.42954545454545</v>
      </c>
      <c r="AH33" s="78" t="n">
        <f aca="false">(H33+I33)/(V33+U33)</f>
        <v>0.0623100895987534</v>
      </c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25" t="n">
        <v>170</v>
      </c>
      <c r="B34" s="75" t="n">
        <v>39683</v>
      </c>
      <c r="C34" s="76" t="n">
        <f aca="false">dw!C34</f>
        <v>5.11469419688291</v>
      </c>
      <c r="D34" s="28" t="s">
        <v>72</v>
      </c>
      <c r="E34" s="30"/>
      <c r="F34" s="30" t="n">
        <v>29.85</v>
      </c>
      <c r="G34" s="30"/>
      <c r="H34" s="77" t="n">
        <f aca="false">(dw!K34*100)/dw!$AB34</f>
        <v>0.690411612076054</v>
      </c>
      <c r="I34" s="77" t="n">
        <f aca="false">(dw!L34*100)/dw!$AB34</f>
        <v>0.611661537573629</v>
      </c>
      <c r="J34" s="77" t="n">
        <f aca="false">(dw!M34*100)/dw!$AB34</f>
        <v>0.458476461144255</v>
      </c>
      <c r="K34" s="77" t="n">
        <f aca="false">(dw!N34*100)/dw!$AB34</f>
        <v>0</v>
      </c>
      <c r="L34" s="77" t="n">
        <f aca="false">(dw!O34*100)/dw!$AB34</f>
        <v>0</v>
      </c>
      <c r="M34" s="77" t="n">
        <f aca="false">(dw!P34*100)/dw!$AB34</f>
        <v>26.3232911705794</v>
      </c>
      <c r="N34" s="77" t="n">
        <f aca="false">(dw!Q34*100)/dw!$AB34</f>
        <v>1.2871052416535</v>
      </c>
      <c r="O34" s="77" t="n">
        <f aca="false">(dw!R34*100)/dw!$AB34</f>
        <v>9.13851463874887</v>
      </c>
      <c r="P34" s="77" t="n">
        <f aca="false">(dw!S34*100)/dw!$AB34</f>
        <v>6.52654727040645</v>
      </c>
      <c r="Q34" s="77" t="n">
        <f aca="false">(dw!T34*100)/dw!$AB34</f>
        <v>11.4416846259088</v>
      </c>
      <c r="R34" s="77" t="n">
        <f aca="false">(dw!U34*100)/dw!$AB34</f>
        <v>0</v>
      </c>
      <c r="S34" s="77" t="n">
        <f aca="false">(dw!V34*100)/dw!$AB34</f>
        <v>0</v>
      </c>
      <c r="T34" s="77" t="n">
        <f aca="false">(dw!W34*100)/dw!$AB34</f>
        <v>0</v>
      </c>
      <c r="U34" s="77" t="n">
        <f aca="false">(dw!X34*100)/dw!$AB34</f>
        <v>42.0921845135821</v>
      </c>
      <c r="V34" s="77" t="n">
        <f aca="false">(dw!Y34*100)/dw!$AB34</f>
        <v>0.330372744059831</v>
      </c>
      <c r="W34" s="77" t="n">
        <f aca="false">(dw!Z34*100)/dw!$AB34</f>
        <v>1.09975018426708</v>
      </c>
      <c r="X34" s="77" t="n">
        <f aca="false">(dw!AA34*100)/dw!$AB34</f>
        <v>0</v>
      </c>
      <c r="Y34" s="77" t="n">
        <f aca="false">SUM(H34:X34)</f>
        <v>100</v>
      </c>
      <c r="Z34" s="78" t="n">
        <f aca="false">SUM(H34:L34)</f>
        <v>1.76054961079394</v>
      </c>
      <c r="AA34" s="78" t="n">
        <f aca="false">SUM(M34:R34)</f>
        <v>54.7171429472971</v>
      </c>
      <c r="AB34" s="78" t="n">
        <f aca="false">(I34)/(H34+I34)</f>
        <v>0.469759734879867</v>
      </c>
      <c r="AC34" s="78" t="n">
        <f aca="false">U34/(Z34+U34)</f>
        <v>0.959853139240973</v>
      </c>
      <c r="AD34" s="78" t="n">
        <f aca="false">U34/(U34+AA34)</f>
        <v>0.43479472089703</v>
      </c>
      <c r="AE34" s="78" t="n">
        <f aca="false">Z34/(Z34+AA34)</f>
        <v>0.031172477681929</v>
      </c>
      <c r="AF34" s="78" t="n">
        <f aca="false">(H34+I34)/(H34+I34+V34)</f>
        <v>0.797621014373038</v>
      </c>
      <c r="AG34" s="78" t="n">
        <f aca="false">(H34)/V34</f>
        <v>2.08979591836735</v>
      </c>
      <c r="AH34" s="78" t="n">
        <f aca="false">(H34+I34)/(V34+U34)</f>
        <v>0.0306929434202161</v>
      </c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25" t="n">
        <v>184</v>
      </c>
      <c r="B35" s="75" t="n">
        <v>39798</v>
      </c>
      <c r="C35" s="76" t="n">
        <f aca="false">dw!C35</f>
        <v>7.86301369863014</v>
      </c>
      <c r="D35" s="28" t="s">
        <v>72</v>
      </c>
      <c r="E35" s="30" t="n">
        <v>0.11</v>
      </c>
      <c r="F35" s="30" t="n">
        <v>33</v>
      </c>
      <c r="G35" s="30" t="n">
        <v>0.333333333333333</v>
      </c>
      <c r="H35" s="77" t="n">
        <f aca="false">(dw!K35*100)/dw!$AB35</f>
        <v>2.43968838095552</v>
      </c>
      <c r="I35" s="77" t="n">
        <f aca="false">(dw!L35*100)/dw!$AB35</f>
        <v>3.05635214471004</v>
      </c>
      <c r="J35" s="77" t="n">
        <f aca="false">(dw!M35*100)/dw!$AB35</f>
        <v>2.18719172928727</v>
      </c>
      <c r="K35" s="77" t="n">
        <f aca="false">(dw!N35*100)/dw!$AB35</f>
        <v>10.8782694735413</v>
      </c>
      <c r="L35" s="77" t="n">
        <f aca="false">(dw!O35*100)/dw!$AB35</f>
        <v>0</v>
      </c>
      <c r="M35" s="77" t="n">
        <f aca="false">(dw!P35*100)/dw!$AB35</f>
        <v>14.1697177775636</v>
      </c>
      <c r="N35" s="77" t="n">
        <f aca="false">(dw!Q35*100)/dw!$AB35</f>
        <v>0</v>
      </c>
      <c r="O35" s="77" t="n">
        <f aca="false">(dw!R35*100)/dw!$AB35</f>
        <v>11.5811593881161</v>
      </c>
      <c r="P35" s="77" t="n">
        <f aca="false">(dw!S35*100)/dw!$AB35</f>
        <v>12.2992020370115</v>
      </c>
      <c r="Q35" s="77" t="n">
        <f aca="false">(dw!T35*100)/dw!$AB35</f>
        <v>8.68134467333409</v>
      </c>
      <c r="R35" s="77" t="n">
        <f aca="false">(dw!U35*100)/dw!$AB35</f>
        <v>0</v>
      </c>
      <c r="S35" s="77" t="n">
        <f aca="false">(dw!V35*100)/dw!$AB35</f>
        <v>0</v>
      </c>
      <c r="T35" s="77" t="n">
        <f aca="false">(dw!W35*100)/dw!$AB35</f>
        <v>0</v>
      </c>
      <c r="U35" s="77" t="n">
        <f aca="false">(dw!X35*100)/dw!$AB35</f>
        <v>32.7146573056409</v>
      </c>
      <c r="V35" s="77" t="n">
        <f aca="false">(dw!Y35*100)/dw!$AB35</f>
        <v>0.307983102961551</v>
      </c>
      <c r="W35" s="77" t="n">
        <f aca="false">(dw!Z35*100)/dw!$AB35</f>
        <v>1.68443398687814</v>
      </c>
      <c r="X35" s="77" t="n">
        <f aca="false">(dw!AA35*100)/dw!$AB35</f>
        <v>0</v>
      </c>
      <c r="Y35" s="77" t="n">
        <f aca="false">SUM(H35:X35)</f>
        <v>100</v>
      </c>
      <c r="Z35" s="78" t="n">
        <f aca="false">SUM(H35:L35)</f>
        <v>18.5615017284941</v>
      </c>
      <c r="AA35" s="78" t="n">
        <f aca="false">SUM(M35:R35)</f>
        <v>46.7314238760253</v>
      </c>
      <c r="AB35" s="78" t="n">
        <f aca="false">(I35)/(H35+I35)</f>
        <v>0.556100729322756</v>
      </c>
      <c r="AC35" s="78" t="n">
        <f aca="false">U35/(Z35+U35)</f>
        <v>0.638009123964657</v>
      </c>
      <c r="AD35" s="78" t="n">
        <f aca="false">U35/(U35+AA35)</f>
        <v>0.41178440546153</v>
      </c>
      <c r="AE35" s="78" t="n">
        <f aca="false">Z35/(Z35+AA35)</f>
        <v>0.284280441665633</v>
      </c>
      <c r="AF35" s="78" t="n">
        <f aca="false">(H35+I35)/(H35+I35+V35)</f>
        <v>0.946936276854131</v>
      </c>
      <c r="AG35" s="78" t="n">
        <f aca="false">(H35)/V35</f>
        <v>7.92150074953981</v>
      </c>
      <c r="AH35" s="78" t="n">
        <f aca="false">(H35+I35)/(V35+U35)</f>
        <v>0.166432497754899</v>
      </c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25" t="n">
        <v>199</v>
      </c>
      <c r="B36" s="75" t="n">
        <v>39913</v>
      </c>
      <c r="C36" s="76" t="n">
        <f aca="false">dw!C36</f>
        <v>1.86301369863014</v>
      </c>
      <c r="D36" s="28" t="s">
        <v>72</v>
      </c>
      <c r="E36" s="30" t="n">
        <v>0.091</v>
      </c>
      <c r="F36" s="30" t="n">
        <v>33</v>
      </c>
      <c r="G36" s="30" t="n">
        <v>0.275757575757576</v>
      </c>
      <c r="H36" s="77" t="n">
        <f aca="false">(dw!K36*100)/dw!$AB36</f>
        <v>2.70150920274818</v>
      </c>
      <c r="I36" s="77" t="n">
        <f aca="false">(dw!L36*100)/dw!$AB36</f>
        <v>4.19353022284931</v>
      </c>
      <c r="J36" s="77" t="n">
        <f aca="false">(dw!M36*100)/dw!$AB36</f>
        <v>0</v>
      </c>
      <c r="K36" s="77" t="n">
        <f aca="false">(dw!N36*100)/dw!$AB36</f>
        <v>0</v>
      </c>
      <c r="L36" s="77" t="n">
        <f aca="false">(dw!O36*100)/dw!$AB36</f>
        <v>0</v>
      </c>
      <c r="M36" s="77" t="n">
        <f aca="false">(dw!P36*100)/dw!$AB36</f>
        <v>11.5019661009374</v>
      </c>
      <c r="N36" s="77" t="n">
        <f aca="false">(dw!Q36*100)/dw!$AB36</f>
        <v>7.37642489325552</v>
      </c>
      <c r="O36" s="77" t="n">
        <f aca="false">(dw!R36*100)/dw!$AB36</f>
        <v>7.1875264120593</v>
      </c>
      <c r="P36" s="77" t="n">
        <f aca="false">(dw!S36*100)/dw!$AB36</f>
        <v>10.7894897902712</v>
      </c>
      <c r="Q36" s="77" t="n">
        <f aca="false">(dw!T36*100)/dw!$AB36</f>
        <v>7.6173293978814</v>
      </c>
      <c r="R36" s="77" t="n">
        <f aca="false">(dw!U36*100)/dw!$AB36</f>
        <v>0</v>
      </c>
      <c r="S36" s="77" t="n">
        <f aca="false">(dw!V36*100)/dw!$AB36</f>
        <v>0</v>
      </c>
      <c r="T36" s="77" t="n">
        <f aca="false">(dw!W36*100)/dw!$AB36</f>
        <v>2.81509096673633</v>
      </c>
      <c r="U36" s="77" t="n">
        <f aca="false">(dw!X36*100)/dw!$AB36</f>
        <v>22.0591020324557</v>
      </c>
      <c r="V36" s="77" t="n">
        <f aca="false">(dw!Y36*100)/dw!$AB36</f>
        <v>3.4253421633762</v>
      </c>
      <c r="W36" s="77" t="n">
        <f aca="false">(dw!Z36*100)/dw!$AB36</f>
        <v>2.22877245247882</v>
      </c>
      <c r="X36" s="77" t="n">
        <f aca="false">(dw!AA36*100)/dw!$AB36</f>
        <v>18.1039163649506</v>
      </c>
      <c r="Y36" s="77" t="n">
        <f aca="false">SUM(H36:X36)</f>
        <v>100</v>
      </c>
      <c r="Z36" s="78" t="n">
        <f aca="false">SUM(H36:L36)</f>
        <v>6.89503942559749</v>
      </c>
      <c r="AA36" s="78" t="n">
        <f aca="false">SUM(M36:R36)</f>
        <v>44.4727365944048</v>
      </c>
      <c r="AB36" s="78" t="n">
        <f aca="false">(I36)/(H36+I36)</f>
        <v>0.608195249367399</v>
      </c>
      <c r="AC36" s="78" t="n">
        <f aca="false">U36/(Z36+U36)</f>
        <v>0.76186344756288</v>
      </c>
      <c r="AD36" s="78" t="n">
        <f aca="false">U36/(U36+AA36)</f>
        <v>0.331557078351205</v>
      </c>
      <c r="AE36" s="78" t="n">
        <f aca="false">Z36/(Z36+AA36)</f>
        <v>0.134228887443221</v>
      </c>
      <c r="AF36" s="78" t="n">
        <f aca="false">(H36+I36)/(H36+I36+V36)</f>
        <v>0.66809927192655</v>
      </c>
      <c r="AG36" s="78" t="n">
        <f aca="false">(H36)/V36</f>
        <v>0.788683020234519</v>
      </c>
      <c r="AH36" s="78" t="n">
        <f aca="false">(H36+I36)/(V36+U36)</f>
        <v>0.270558752335874</v>
      </c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25" t="n">
        <v>219</v>
      </c>
      <c r="B37" s="75" t="n">
        <v>40108</v>
      </c>
      <c r="C37" s="76" t="n">
        <f aca="false">dw!C37</f>
        <v>6.24657534246575</v>
      </c>
      <c r="D37" s="28" t="s">
        <v>72</v>
      </c>
      <c r="E37" s="30" t="n">
        <v>0.09631</v>
      </c>
      <c r="F37" s="30" t="n">
        <v>25.09</v>
      </c>
      <c r="G37" s="30" t="n">
        <v>0.383858110801116</v>
      </c>
      <c r="H37" s="77" t="n">
        <f aca="false">(dw!K37*100)/dw!$AB37</f>
        <v>1.24419110979583</v>
      </c>
      <c r="I37" s="77" t="n">
        <f aca="false">(dw!L37*100)/dw!$AB37</f>
        <v>0.995352887836662</v>
      </c>
      <c r="J37" s="77" t="n">
        <f aca="false">(dw!M37*100)/dw!$AB37</f>
        <v>1.50256028833305</v>
      </c>
      <c r="K37" s="77" t="n">
        <f aca="false">(dw!N37*100)/dw!$AB37</f>
        <v>0</v>
      </c>
      <c r="L37" s="77" t="n">
        <f aca="false">(dw!O37*100)/dw!$AB37</f>
        <v>0</v>
      </c>
      <c r="M37" s="77" t="n">
        <f aca="false">(dw!P37*100)/dw!$AB37</f>
        <v>27.0886378932298</v>
      </c>
      <c r="N37" s="77" t="n">
        <f aca="false">(dw!Q37*100)/dw!$AB37</f>
        <v>0</v>
      </c>
      <c r="O37" s="77" t="n">
        <f aca="false">(dw!R37*100)/dw!$AB37</f>
        <v>8.66940045080261</v>
      </c>
      <c r="P37" s="77" t="n">
        <f aca="false">(dw!S37*100)/dw!$AB37</f>
        <v>20.2364067750269</v>
      </c>
      <c r="Q37" s="77" t="n">
        <f aca="false">(dw!T37*100)/dw!$AB37</f>
        <v>9.30310496680311</v>
      </c>
      <c r="R37" s="77" t="n">
        <f aca="false">(dw!U37*100)/dw!$AB37</f>
        <v>0</v>
      </c>
      <c r="S37" s="77" t="n">
        <f aca="false">(dw!V37*100)/dw!$AB37</f>
        <v>0</v>
      </c>
      <c r="T37" s="77" t="n">
        <f aca="false">(dw!W37*100)/dw!$AB37</f>
        <v>0</v>
      </c>
      <c r="U37" s="77" t="n">
        <f aca="false">(dw!X37*100)/dw!$AB37</f>
        <v>28.1454550974912</v>
      </c>
      <c r="V37" s="77" t="n">
        <f aca="false">(dw!Y37*100)/dw!$AB37</f>
        <v>0.178334059070735</v>
      </c>
      <c r="W37" s="77" t="n">
        <f aca="false">(dw!Z37*100)/dw!$AB37</f>
        <v>2.63655647161021</v>
      </c>
      <c r="X37" s="77" t="n">
        <f aca="false">(dw!AA37*100)/dw!$AB37</f>
        <v>0</v>
      </c>
      <c r="Y37" s="77" t="n">
        <f aca="false">SUM(H37:X37)</f>
        <v>100</v>
      </c>
      <c r="Z37" s="78" t="n">
        <f aca="false">SUM(H37:L37)</f>
        <v>3.74210428596554</v>
      </c>
      <c r="AA37" s="78" t="n">
        <f aca="false">SUM(M37:R37)</f>
        <v>65.2975500858623</v>
      </c>
      <c r="AB37" s="78" t="n">
        <f aca="false">(I37)/(H37+I37)</f>
        <v>0.444444444444444</v>
      </c>
      <c r="AC37" s="78" t="n">
        <f aca="false">U37/(Z37+U37)</f>
        <v>0.88264688930985</v>
      </c>
      <c r="AD37" s="78" t="n">
        <f aca="false">U37/(U37+AA37)</f>
        <v>0.301204515439805</v>
      </c>
      <c r="AE37" s="78" t="n">
        <f aca="false">Z37/(Z37+AA37)</f>
        <v>0.0542022453619428</v>
      </c>
      <c r="AF37" s="78" t="n">
        <f aca="false">(H37+I37)/(H37+I37+V37)</f>
        <v>0.926243567753002</v>
      </c>
      <c r="AG37" s="78" t="n">
        <f aca="false">(H37)/V37</f>
        <v>6.97674418604651</v>
      </c>
      <c r="AH37" s="78" t="n">
        <f aca="false">(H37+I37)/(V37+U37)</f>
        <v>0.0790693641042601</v>
      </c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25" t="n">
        <v>245</v>
      </c>
      <c r="B38" s="75" t="n">
        <v>40351</v>
      </c>
      <c r="C38" s="76" t="n">
        <f aca="false">dw!C38</f>
        <v>1.34246575342466</v>
      </c>
      <c r="D38" s="28" t="s">
        <v>72</v>
      </c>
      <c r="E38" s="30" t="n">
        <v>0.0349</v>
      </c>
      <c r="F38" s="30" t="n">
        <v>68.06</v>
      </c>
      <c r="G38" s="30" t="n">
        <v>0.051278283867176</v>
      </c>
      <c r="H38" s="77" t="n">
        <f aca="false">(dw!K38*100)/dw!$AB38</f>
        <v>0.591727038093178</v>
      </c>
      <c r="I38" s="77" t="n">
        <f aca="false">(dw!L38*100)/dw!$AB38</f>
        <v>1.17022781974987</v>
      </c>
      <c r="J38" s="77" t="n">
        <f aca="false">(dw!M38*100)/dw!$AB38</f>
        <v>0.732977618467664</v>
      </c>
      <c r="K38" s="77" t="n">
        <f aca="false">(dw!N38*100)/dw!$AB38</f>
        <v>0</v>
      </c>
      <c r="L38" s="77" t="n">
        <f aca="false">(dw!O38*100)/dw!$AB38</f>
        <v>0</v>
      </c>
      <c r="M38" s="77" t="n">
        <f aca="false">(dw!P38*100)/dw!$AB38</f>
        <v>12.4610989815649</v>
      </c>
      <c r="N38" s="77" t="n">
        <f aca="false">(dw!Q38*100)/dw!$AB38</f>
        <v>0</v>
      </c>
      <c r="O38" s="77" t="n">
        <f aca="false">(dw!R38*100)/dw!$AB38</f>
        <v>0</v>
      </c>
      <c r="P38" s="77" t="n">
        <f aca="false">(dw!S38*100)/dw!$AB38</f>
        <v>7.97825064505629</v>
      </c>
      <c r="Q38" s="77" t="n">
        <f aca="false">(dw!T38*100)/dw!$AB38</f>
        <v>67.7607307324768</v>
      </c>
      <c r="R38" s="77" t="n">
        <f aca="false">(dw!U38*100)/dw!$AB38</f>
        <v>0</v>
      </c>
      <c r="S38" s="77" t="n">
        <f aca="false">(dw!V38*100)/dw!$AB38</f>
        <v>0</v>
      </c>
      <c r="T38" s="77" t="n">
        <f aca="false">(dw!W38*100)/dw!$AB38</f>
        <v>0</v>
      </c>
      <c r="U38" s="77" t="n">
        <f aca="false">(dw!X38*100)/dw!$AB38</f>
        <v>9.30498716459132</v>
      </c>
      <c r="V38" s="77" t="n">
        <f aca="false">(dw!Y38*100)/dw!$AB38</f>
        <v>11.0111187440275</v>
      </c>
      <c r="W38" s="77" t="n">
        <f aca="false">(dw!Z38*100)/dw!$AB38</f>
        <v>0</v>
      </c>
      <c r="X38" s="77" t="n">
        <f aca="false">(dw!AA38*100)/dw!$AB38</f>
        <v>0</v>
      </c>
      <c r="Y38" s="77" t="n">
        <f aca="false">SUM(H38:X38)</f>
        <v>111.011118744027</v>
      </c>
      <c r="Z38" s="78" t="n">
        <f aca="false">SUM(H38:L38)</f>
        <v>2.49493247631072</v>
      </c>
      <c r="AA38" s="78" t="n">
        <f aca="false">SUM(M38:R38)</f>
        <v>88.200080359098</v>
      </c>
      <c r="AB38" s="78" t="n">
        <f aca="false">(I38)/(H38+I38)</f>
        <v>0.664164473079885</v>
      </c>
      <c r="AC38" s="78" t="n">
        <f aca="false">U38/(Z38+U38)</f>
        <v>0.788563604478921</v>
      </c>
      <c r="AD38" s="78" t="n">
        <f aca="false">U38/(U38+AA38)</f>
        <v>0.0954308058125352</v>
      </c>
      <c r="AE38" s="78" t="n">
        <f aca="false">Z38/(Z38+AA38)</f>
        <v>0.0275090371378905</v>
      </c>
      <c r="AF38" s="78" t="n">
        <f aca="false">(H38+I38)/(H38+I38+V38)</f>
        <v>0.137942903388972</v>
      </c>
      <c r="AG38" s="78" t="n">
        <f aca="false">(H38)/V38</f>
        <v>0.0537390479431652</v>
      </c>
      <c r="AH38" s="78" t="n">
        <f aca="false">(H38+I38)/(V38+U38)</f>
        <v>0.0867269970814421</v>
      </c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25" t="n">
        <v>290</v>
      </c>
      <c r="B39" s="75" t="n">
        <v>40586</v>
      </c>
      <c r="C39" s="76" t="n">
        <f aca="false">dw!C39</f>
        <v>7.53424657534247</v>
      </c>
      <c r="D39" s="28" t="s">
        <v>72</v>
      </c>
      <c r="E39" s="30" t="n">
        <v>1.28813062182245</v>
      </c>
      <c r="F39" s="30" t="n">
        <v>75.9</v>
      </c>
      <c r="G39" s="30" t="n">
        <v>1.69714179423247</v>
      </c>
      <c r="H39" s="77" t="n">
        <f aca="false">(dw!K39*100)/dw!$AB39</f>
        <v>0.414070698198764</v>
      </c>
      <c r="I39" s="77" t="n">
        <f aca="false">(dw!L39*100)/dw!$AB39</f>
        <v>0.658890258246718</v>
      </c>
      <c r="J39" s="77" t="n">
        <f aca="false">(dw!M39*100)/dw!$AB39</f>
        <v>0.571131997515537</v>
      </c>
      <c r="K39" s="77" t="n">
        <f aca="false">(dw!N39*100)/dw!$AB39</f>
        <v>1.23745266128366</v>
      </c>
      <c r="L39" s="77" t="n">
        <f aca="false">(dw!O39*100)/dw!$AB39</f>
        <v>0</v>
      </c>
      <c r="M39" s="77" t="n">
        <f aca="false">(dw!P39*100)/dw!$AB39</f>
        <v>19.535285289722</v>
      </c>
      <c r="N39" s="77" t="n">
        <f aca="false">(dw!Q39*100)/dw!$AB39</f>
        <v>0</v>
      </c>
      <c r="O39" s="77" t="n">
        <f aca="false">(dw!R39*100)/dw!$AB39</f>
        <v>4.20282051498951</v>
      </c>
      <c r="P39" s="77" t="n">
        <f aca="false">(dw!S39*100)/dw!$AB39</f>
        <v>4.49830581769827</v>
      </c>
      <c r="Q39" s="77" t="n">
        <f aca="false">(dw!T39*100)/dw!$AB39</f>
        <v>7.95321711189996</v>
      </c>
      <c r="R39" s="77" t="n">
        <f aca="false">(dw!U39*100)/dw!$AB39</f>
        <v>0</v>
      </c>
      <c r="S39" s="77" t="n">
        <f aca="false">(dw!V39*100)/dw!$AB39</f>
        <v>0</v>
      </c>
      <c r="T39" s="77" t="n">
        <f aca="false">(dw!W39*100)/dw!$AB39</f>
        <v>0</v>
      </c>
      <c r="U39" s="77" t="n">
        <f aca="false">(dw!X39*100)/dw!$AB39</f>
        <v>48.2913870891671</v>
      </c>
      <c r="V39" s="77" t="n">
        <f aca="false">(dw!Y39*100)/dw!$AB39</f>
        <v>0.0856697996273305</v>
      </c>
      <c r="W39" s="77" t="n">
        <f aca="false">(dw!Z39*100)/dw!$AB39</f>
        <v>12.5517687616511</v>
      </c>
      <c r="X39" s="77" t="n">
        <f aca="false">(dw!AA39*100)/dw!$AB39</f>
        <v>0</v>
      </c>
      <c r="Y39" s="77" t="n">
        <f aca="false">SUM(H39:X39)</f>
        <v>100</v>
      </c>
      <c r="Z39" s="78" t="n">
        <f aca="false">SUM(H39:L39)</f>
        <v>2.88154561524468</v>
      </c>
      <c r="AA39" s="78" t="n">
        <f aca="false">SUM(M39:R39)</f>
        <v>36.1896287343098</v>
      </c>
      <c r="AB39" s="78" t="n">
        <f aca="false">(I39)/(H39+I39)</f>
        <v>0.61408595931533</v>
      </c>
      <c r="AC39" s="78" t="n">
        <f aca="false">U39/(Z39+U39)</f>
        <v>0.943690043486676</v>
      </c>
      <c r="AD39" s="78" t="n">
        <f aca="false">U39/(U39+AA39)</f>
        <v>0.571624129024111</v>
      </c>
      <c r="AE39" s="78" t="n">
        <f aca="false">Z39/(Z39+AA39)</f>
        <v>0.0737511903139799</v>
      </c>
      <c r="AF39" s="78" t="n">
        <f aca="false">(H39+I39)/(H39+I39+V39)</f>
        <v>0.926059446309099</v>
      </c>
      <c r="AG39" s="78" t="n">
        <f aca="false">(H39)/V39</f>
        <v>4.83333333333333</v>
      </c>
      <c r="AH39" s="78" t="n">
        <f aca="false">(H39+I39)/(V39+U39)</f>
        <v>0.0221791284019597</v>
      </c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25" t="n">
        <v>312</v>
      </c>
      <c r="B40" s="75" t="n">
        <v>40748</v>
      </c>
      <c r="C40" s="76" t="n">
        <f aca="false">dw!C40</f>
        <v>6.02739726027397</v>
      </c>
      <c r="D40" s="28" t="s">
        <v>72</v>
      </c>
      <c r="E40" s="30" t="n">
        <v>0.081561</v>
      </c>
      <c r="F40" s="30" t="n">
        <v>23.84</v>
      </c>
      <c r="G40" s="30" t="n">
        <v>0.342118288590604</v>
      </c>
      <c r="H40" s="77" t="n">
        <f aca="false">(dw!K40*100)/dw!$AB40</f>
        <v>1.22909270432763</v>
      </c>
      <c r="I40" s="77" t="n">
        <f aca="false">(dw!L40*100)/dw!$AB40</f>
        <v>2.63377008070207</v>
      </c>
      <c r="J40" s="77" t="n">
        <f aca="false">(dw!M40*100)/dw!$AB40</f>
        <v>1.50983006480707</v>
      </c>
      <c r="K40" s="77" t="n">
        <f aca="false">(dw!N40*100)/dw!$AB40</f>
        <v>0</v>
      </c>
      <c r="L40" s="77" t="n">
        <f aca="false">(dw!O40*100)/dw!$AB40</f>
        <v>0</v>
      </c>
      <c r="M40" s="77" t="n">
        <f aca="false">(dw!P40*100)/dw!$AB40</f>
        <v>23.8488247832068</v>
      </c>
      <c r="N40" s="77" t="n">
        <f aca="false">(dw!Q40*100)/dw!$AB40</f>
        <v>5.87738753076164</v>
      </c>
      <c r="O40" s="77" t="n">
        <f aca="false">(dw!R40*100)/dw!$AB40</f>
        <v>8.58870637459886</v>
      </c>
      <c r="P40" s="77" t="n">
        <f aca="false">(dw!S40*100)/dw!$AB40</f>
        <v>16.264528097862</v>
      </c>
      <c r="Q40" s="77" t="n">
        <f aca="false">(dw!T40*100)/dw!$AB40</f>
        <v>7.56348229849729</v>
      </c>
      <c r="R40" s="77" t="n">
        <f aca="false">(dw!U40*100)/dw!$AB40</f>
        <v>3.56860889072772</v>
      </c>
      <c r="S40" s="77" t="n">
        <f aca="false">(dw!V40*100)/dw!$AB40</f>
        <v>0</v>
      </c>
      <c r="T40" s="77" t="n">
        <f aca="false">(dw!W40*100)/dw!$AB40</f>
        <v>0</v>
      </c>
      <c r="U40" s="77" t="n">
        <f aca="false">(dw!X40*100)/dw!$AB40</f>
        <v>23.6775536983972</v>
      </c>
      <c r="V40" s="77" t="n">
        <f aca="false">(dw!Y40*100)/dw!$AB40</f>
        <v>2.88991564853505</v>
      </c>
      <c r="W40" s="77" t="n">
        <f aca="false">(dw!Z40*100)/dw!$AB40</f>
        <v>2.34829982757667</v>
      </c>
      <c r="X40" s="77" t="n">
        <f aca="false">(dw!AA40*100)/dw!$AB40</f>
        <v>0</v>
      </c>
      <c r="Y40" s="77" t="n">
        <f aca="false">SUM(H40:X40)</f>
        <v>100</v>
      </c>
      <c r="Z40" s="78" t="n">
        <f aca="false">SUM(H40:L40)</f>
        <v>5.37269284983677</v>
      </c>
      <c r="AA40" s="78" t="n">
        <f aca="false">SUM(M40:R40)</f>
        <v>65.7115379756543</v>
      </c>
      <c r="AB40" s="78" t="n">
        <f aca="false">(I40)/(H40+I40)</f>
        <v>0.681818181818182</v>
      </c>
      <c r="AC40" s="78" t="n">
        <f aca="false">U40/(Z40+U40)</f>
        <v>0.81505517204764</v>
      </c>
      <c r="AD40" s="78" t="n">
        <f aca="false">U40/(U40+AA40)</f>
        <v>0.264881914056528</v>
      </c>
      <c r="AE40" s="78" t="n">
        <f aca="false">Z40/(Z40+AA40)</f>
        <v>0.0755820635244195</v>
      </c>
      <c r="AF40" s="78" t="n">
        <f aca="false">(H40+I40)/(H40+I40+V40)</f>
        <v>0.572040504961529</v>
      </c>
      <c r="AG40" s="78" t="n">
        <f aca="false">(H40)/V40</f>
        <v>0.425304006693303</v>
      </c>
      <c r="AH40" s="78" t="n">
        <f aca="false">(H40+I40)/(V40+U40)</f>
        <v>0.145398221207536</v>
      </c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25" t="n">
        <v>320</v>
      </c>
      <c r="B41" s="75" t="n">
        <v>40831</v>
      </c>
      <c r="C41" s="76" t="n">
        <f aca="false">dw!C41</f>
        <v>7.58904109589041</v>
      </c>
      <c r="D41" s="28" t="s">
        <v>72</v>
      </c>
      <c r="E41" s="30" t="n">
        <v>0.10631</v>
      </c>
      <c r="F41" s="30" t="n">
        <v>52.151</v>
      </c>
      <c r="G41" s="30" t="n">
        <v>0.203850357615386</v>
      </c>
      <c r="H41" s="77" t="n">
        <f aca="false">(dw!K41*100)/dw!$AB41</f>
        <v>0.558674736344681</v>
      </c>
      <c r="I41" s="77" t="n">
        <f aca="false">(dw!L41*100)/dw!$AB41</f>
        <v>0.552699605474684</v>
      </c>
      <c r="J41" s="77" t="n">
        <f aca="false">(dw!M41*100)/dw!$AB41</f>
        <v>0.0322901971297089</v>
      </c>
      <c r="K41" s="77" t="n">
        <f aca="false">(dw!N41*100)/dw!$AB41</f>
        <v>0.124052818394604</v>
      </c>
      <c r="L41" s="77" t="n">
        <f aca="false">(dw!O41*100)/dw!$AB41</f>
        <v>0</v>
      </c>
      <c r="M41" s="77" t="n">
        <f aca="false">(dw!P41*100)/dw!$AB41</f>
        <v>16.6264394511579</v>
      </c>
      <c r="N41" s="77" t="n">
        <f aca="false">(dw!Q41*100)/dw!$AB41</f>
        <v>0</v>
      </c>
      <c r="O41" s="77" t="n">
        <f aca="false">(dw!R41*100)/dw!$AB41</f>
        <v>10.7176372021139</v>
      </c>
      <c r="P41" s="77" t="n">
        <f aca="false">(dw!S41*100)/dw!$AB41</f>
        <v>16.6872977184195</v>
      </c>
      <c r="Q41" s="77" t="n">
        <f aca="false">(dw!T41*100)/dw!$AB41</f>
        <v>10.8766949995989</v>
      </c>
      <c r="R41" s="77" t="n">
        <f aca="false">(dw!U41*100)/dw!$AB41</f>
        <v>7.65460102279887</v>
      </c>
      <c r="S41" s="77" t="n">
        <f aca="false">(dw!V41*100)/dw!$AB41</f>
        <v>0</v>
      </c>
      <c r="T41" s="77" t="n">
        <f aca="false">(dw!W41*100)/dw!$AB41</f>
        <v>0</v>
      </c>
      <c r="U41" s="77" t="n">
        <f aca="false">(dw!X41*100)/dw!$AB41</f>
        <v>31.6038029311594</v>
      </c>
      <c r="V41" s="77" t="n">
        <f aca="false">(dw!Y41*100)/dw!$AB41</f>
        <v>2.5370050648204</v>
      </c>
      <c r="W41" s="77" t="n">
        <f aca="false">(dw!Z41*100)/dw!$AB41</f>
        <v>2.02880425258754</v>
      </c>
      <c r="X41" s="77" t="n">
        <f aca="false">(dw!AA41*100)/dw!$AB41</f>
        <v>0</v>
      </c>
      <c r="Y41" s="77" t="n">
        <f aca="false">SUM(H41:X41)</f>
        <v>100</v>
      </c>
      <c r="Z41" s="78" t="n">
        <f aca="false">SUM(H41:L41)</f>
        <v>1.26771735734368</v>
      </c>
      <c r="AA41" s="78" t="n">
        <f aca="false">SUM(M41:R41)</f>
        <v>62.562670394089</v>
      </c>
      <c r="AB41" s="78" t="n">
        <f aca="false">(I41)/(H41+I41)</f>
        <v>0.497311827956989</v>
      </c>
      <c r="AC41" s="78" t="n">
        <f aca="false">U41/(Z41+U41)</f>
        <v>0.961434173222981</v>
      </c>
      <c r="AD41" s="78" t="n">
        <f aca="false">U41/(U41+AA41)</f>
        <v>0.335616295430336</v>
      </c>
      <c r="AE41" s="78" t="n">
        <f aca="false">Z41/(Z41+AA41)</f>
        <v>0.0198607184133113</v>
      </c>
      <c r="AF41" s="78" t="n">
        <f aca="false">(H41+I41)/(H41+I41+V41)</f>
        <v>0.304621372381598</v>
      </c>
      <c r="AG41" s="78" t="n">
        <f aca="false">(H41)/V41</f>
        <v>0.220210335442996</v>
      </c>
      <c r="AH41" s="78" t="n">
        <f aca="false">(H41+I41)/(V41+U41)</f>
        <v>0.0325526666489626</v>
      </c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25" t="s">
        <v>73</v>
      </c>
      <c r="B42" s="75" t="n">
        <v>40922</v>
      </c>
      <c r="C42" s="76" t="n">
        <f aca="false">dw!C42</f>
        <v>9.27611175354943</v>
      </c>
      <c r="D42" s="28" t="s">
        <v>72</v>
      </c>
      <c r="E42" s="30" t="n">
        <v>0.125153</v>
      </c>
      <c r="F42" s="30" t="n">
        <v>28.51</v>
      </c>
      <c r="G42" s="30" t="n">
        <v>0.43897930550684</v>
      </c>
      <c r="H42" s="77" t="n">
        <f aca="false">(dw!K42*100)/dw!$AB42</f>
        <v>1.71516337463369</v>
      </c>
      <c r="I42" s="77" t="n">
        <f aca="false">(dw!L42*100)/dw!$AB42</f>
        <v>3.45118931426623</v>
      </c>
      <c r="J42" s="77" t="n">
        <f aca="false">(dw!M42*100)/dw!$AB42</f>
        <v>3.16931578729899</v>
      </c>
      <c r="K42" s="77" t="n">
        <f aca="false">(dw!N42*100)/dw!$AB42</f>
        <v>0</v>
      </c>
      <c r="L42" s="77" t="n">
        <f aca="false">(dw!O42*100)/dw!$AB42</f>
        <v>0</v>
      </c>
      <c r="M42" s="77" t="n">
        <f aca="false">(dw!P42*100)/dw!$AB42</f>
        <v>18.6115777304184</v>
      </c>
      <c r="N42" s="77" t="n">
        <f aca="false">(dw!Q42*100)/dw!$AB42</f>
        <v>0</v>
      </c>
      <c r="O42" s="77" t="n">
        <f aca="false">(dw!R42*100)/dw!$AB42</f>
        <v>12.3300477235768</v>
      </c>
      <c r="P42" s="77" t="n">
        <f aca="false">(dw!S42*100)/dw!$AB42</f>
        <v>10.0863954954522</v>
      </c>
      <c r="Q42" s="77" t="n">
        <f aca="false">(dw!T42*100)/dw!$AB42</f>
        <v>14.7900033669116</v>
      </c>
      <c r="R42" s="77" t="n">
        <f aca="false">(dw!U42*100)/dw!$AB42</f>
        <v>0</v>
      </c>
      <c r="S42" s="77" t="n">
        <f aca="false">(dw!V42*100)/dw!$AB42</f>
        <v>0</v>
      </c>
      <c r="T42" s="77" t="n">
        <f aca="false">(dw!W42*100)/dw!$AB42</f>
        <v>0</v>
      </c>
      <c r="U42" s="77" t="n">
        <f aca="false">(dw!X42*100)/dw!$AB42</f>
        <v>20.2393544574317</v>
      </c>
      <c r="V42" s="77" t="n">
        <f aca="false">(dw!Y42*100)/dw!$AB42</f>
        <v>6.91727342070153</v>
      </c>
      <c r="W42" s="77" t="n">
        <f aca="false">(dw!Z42*100)/dw!$AB42</f>
        <v>8.68967932930894</v>
      </c>
      <c r="X42" s="77" t="n">
        <f aca="false">(dw!AA42*100)/dw!$AB42</f>
        <v>0</v>
      </c>
      <c r="Y42" s="77" t="n">
        <f aca="false">SUM(H42:X42)</f>
        <v>100</v>
      </c>
      <c r="Z42" s="78" t="n">
        <f aca="false">SUM(H42:L42)</f>
        <v>8.33566847619891</v>
      </c>
      <c r="AA42" s="78" t="n">
        <f aca="false">SUM(M42:R42)</f>
        <v>55.818024316359</v>
      </c>
      <c r="AB42" s="78" t="n">
        <f aca="false">(I42)/(H42+I42)</f>
        <v>0.668012720401614</v>
      </c>
      <c r="AC42" s="78" t="n">
        <f aca="false">U42/(Z42+U42)</f>
        <v>0.708288301445649</v>
      </c>
      <c r="AD42" s="78" t="n">
        <f aca="false">U42/(U42+AA42)</f>
        <v>0.266106389461928</v>
      </c>
      <c r="AE42" s="78" t="n">
        <f aca="false">Z42/(Z42+AA42)</f>
        <v>0.129932792850327</v>
      </c>
      <c r="AF42" s="78" t="n">
        <f aca="false">(H42+I42)/(H42+I42+V42)</f>
        <v>0.427549863099026</v>
      </c>
      <c r="AG42" s="78" t="n">
        <f aca="false">(H42)/V42</f>
        <v>0.247953676299779</v>
      </c>
      <c r="AH42" s="78" t="n">
        <f aca="false">(H42+I42)/(V42+U42)</f>
        <v>0.190242791265698</v>
      </c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38" t="s">
        <v>74</v>
      </c>
      <c r="B43" s="79" t="n">
        <v>40960</v>
      </c>
      <c r="C43" s="76" t="n">
        <f aca="false">dw!C43</f>
        <v>2.93150684931507</v>
      </c>
      <c r="D43" s="28" t="s">
        <v>72</v>
      </c>
      <c r="E43" s="39"/>
      <c r="F43" s="39"/>
      <c r="G43" s="40"/>
      <c r="H43" s="77" t="n">
        <f aca="false">(dw!K43*100)/dw!$AB43</f>
        <v>2.29815096688581</v>
      </c>
      <c r="I43" s="77" t="n">
        <f aca="false">(dw!L43*100)/dw!$AB43</f>
        <v>0.567638479421404</v>
      </c>
      <c r="J43" s="77" t="n">
        <f aca="false">(dw!M43*100)/dw!$AB43</f>
        <v>6.63885945772105</v>
      </c>
      <c r="K43" s="77" t="n">
        <f aca="false">(dw!N43*100)/dw!$AB43</f>
        <v>3.53183776026596</v>
      </c>
      <c r="L43" s="77" t="n">
        <f aca="false">(dw!O43*100)/dw!$AB43</f>
        <v>0</v>
      </c>
      <c r="M43" s="77" t="n">
        <f aca="false">(dw!P43*100)/dw!$AB43</f>
        <v>8.45988485061774</v>
      </c>
      <c r="N43" s="77" t="n">
        <f aca="false">(dw!Q43*100)/dw!$AB43</f>
        <v>0</v>
      </c>
      <c r="O43" s="77" t="n">
        <f aca="false">(dw!R43*100)/dw!$AB43</f>
        <v>11.327477727452</v>
      </c>
      <c r="P43" s="77" t="n">
        <f aca="false">(dw!S43*100)/dw!$AB43</f>
        <v>5.86395050917186</v>
      </c>
      <c r="Q43" s="77" t="n">
        <f aca="false">(dw!T43*100)/dw!$AB43</f>
        <v>7.76236527309628</v>
      </c>
      <c r="R43" s="77" t="n">
        <f aca="false">(dw!U43*100)/dw!$AB43</f>
        <v>0.283093769514795</v>
      </c>
      <c r="S43" s="77" t="n">
        <f aca="false">(dw!V43*100)/dw!$AB43</f>
        <v>0</v>
      </c>
      <c r="T43" s="77" t="n">
        <f aca="false">(dw!W43*100)/dw!$AB43</f>
        <v>0.490745527990404</v>
      </c>
      <c r="U43" s="77" t="n">
        <f aca="false">(dw!X43*100)/dw!$AB43</f>
        <v>21.0671350492371</v>
      </c>
      <c r="V43" s="77" t="n">
        <f aca="false">(dw!Y43*100)/dw!$AB43</f>
        <v>1.48485210847783</v>
      </c>
      <c r="W43" s="77" t="n">
        <f aca="false">(dw!Z43*100)/dw!$AB43</f>
        <v>30.2240085201478</v>
      </c>
      <c r="X43" s="77" t="n">
        <f aca="false">(dw!AA43*100)/dw!$AB43</f>
        <v>0</v>
      </c>
      <c r="Y43" s="77" t="n">
        <f aca="false">SUM(H43:X43)</f>
        <v>100</v>
      </c>
      <c r="Z43" s="78" t="n">
        <f aca="false">SUM(H43:L43)</f>
        <v>13.0364866642942</v>
      </c>
      <c r="AA43" s="78" t="n">
        <f aca="false">SUM(M43:R43)</f>
        <v>33.6967721298527</v>
      </c>
      <c r="AB43" s="78" t="n">
        <f aca="false">(I43)/(H43+I43)</f>
        <v>0.198074035115472</v>
      </c>
      <c r="AC43" s="78" t="n">
        <f aca="false">U43/(Z43+U43)</f>
        <v>0.617738937705795</v>
      </c>
      <c r="AD43" s="78" t="n">
        <f aca="false">U43/(U43+AA43)</f>
        <v>0.384690138713862</v>
      </c>
      <c r="AE43" s="78" t="n">
        <f aca="false">Z43/(Z43+AA43)</f>
        <v>0.278955223767254</v>
      </c>
      <c r="AF43" s="78" t="n">
        <f aca="false">(H43+I43)/(H43+I43+V43)</f>
        <v>0.658705023206354</v>
      </c>
      <c r="AG43" s="78" t="n">
        <f aca="false">(H43)/V43</f>
        <v>1.54773054755043</v>
      </c>
      <c r="AH43" s="78" t="n">
        <f aca="false">(H43+I43)/(V43+U43)</f>
        <v>0.127074808364585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25" t="s">
        <v>75</v>
      </c>
      <c r="B44" s="75" t="n">
        <v>41048</v>
      </c>
      <c r="C44" s="76" t="n">
        <f aca="false">dw!C44</f>
        <v>3.54513682453352</v>
      </c>
      <c r="D44" s="28" t="s">
        <v>72</v>
      </c>
      <c r="E44" s="30" t="n">
        <v>0.0851</v>
      </c>
      <c r="F44" s="30" t="n">
        <v>33</v>
      </c>
      <c r="G44" s="30" t="n">
        <v>0.257878787878788</v>
      </c>
      <c r="H44" s="77" t="n">
        <f aca="false">(dw!K44*100)/dw!$AB44</f>
        <v>0.367447827726456</v>
      </c>
      <c r="I44" s="77" t="n">
        <f aca="false">(dw!L44*100)/dw!$AB44</f>
        <v>0.592060468020172</v>
      </c>
      <c r="J44" s="77" t="n">
        <f aca="false">(dw!M44*100)/dw!$AB44</f>
        <v>1.16305310846651</v>
      </c>
      <c r="K44" s="77" t="n">
        <f aca="false">(dw!N44*100)/dw!$AB44</f>
        <v>0.80831897113778</v>
      </c>
      <c r="L44" s="77" t="n">
        <f aca="false">(dw!O44*100)/dw!$AB44</f>
        <v>0</v>
      </c>
      <c r="M44" s="77" t="n">
        <f aca="false">(dw!P44*100)/dw!$AB44</f>
        <v>19.1295679915972</v>
      </c>
      <c r="N44" s="77" t="n">
        <f aca="false">(dw!Q44*100)/dw!$AB44</f>
        <v>0</v>
      </c>
      <c r="O44" s="77" t="n">
        <f aca="false">(dw!R44*100)/dw!$AB44</f>
        <v>14.2636963192878</v>
      </c>
      <c r="P44" s="77" t="n">
        <f aca="false">(dw!S44*100)/dw!$AB44</f>
        <v>11.7712944667182</v>
      </c>
      <c r="Q44" s="77" t="n">
        <f aca="false">(dw!T44*100)/dw!$AB44</f>
        <v>10.4306573446267</v>
      </c>
      <c r="R44" s="77" t="n">
        <f aca="false">(dw!U44*100)/dw!$AB44</f>
        <v>6.34514626341596</v>
      </c>
      <c r="S44" s="77" t="n">
        <f aca="false">(dw!V44*100)/dw!$AB44</f>
        <v>0</v>
      </c>
      <c r="T44" s="77" t="n">
        <f aca="false">(dw!W44*100)/dw!$AB44</f>
        <v>0</v>
      </c>
      <c r="U44" s="77" t="n">
        <f aca="false">(dw!X44*100)/dw!$AB44</f>
        <v>29.4900623215211</v>
      </c>
      <c r="V44" s="77" t="n">
        <f aca="false">(dw!Y44*100)/dw!$AB44</f>
        <v>0.358220357407684</v>
      </c>
      <c r="W44" s="77" t="n">
        <f aca="false">(dw!Z44*100)/dw!$AB44</f>
        <v>5.28047456007436</v>
      </c>
      <c r="X44" s="77" t="n">
        <f aca="false">(dw!AA44*100)/dw!$AB44</f>
        <v>0</v>
      </c>
      <c r="Y44" s="77" t="n">
        <f aca="false">SUM(H44:X44)</f>
        <v>100</v>
      </c>
      <c r="Z44" s="78" t="n">
        <f aca="false">SUM(H44:L44)</f>
        <v>2.93088037535091</v>
      </c>
      <c r="AA44" s="78" t="n">
        <f aca="false">SUM(M44:R44)</f>
        <v>61.9403623856459</v>
      </c>
      <c r="AB44" s="78" t="n">
        <f aca="false">(I44)/(H44+I44)</f>
        <v>0.617045700016037</v>
      </c>
      <c r="AC44" s="78" t="n">
        <f aca="false">U44/(Z44+U44)</f>
        <v>0.90959916240703</v>
      </c>
      <c r="AD44" s="78" t="n">
        <f aca="false">U44/(U44+AA44)</f>
        <v>0.322541018659508</v>
      </c>
      <c r="AE44" s="78" t="n">
        <f aca="false">Z44/(Z44+AA44)</f>
        <v>0.0451799634261528</v>
      </c>
      <c r="AF44" s="78" t="n">
        <f aca="false">(H44+I44)/(H44+I44+V44)</f>
        <v>0.728153169812166</v>
      </c>
      <c r="AG44" s="78" t="n">
        <f aca="false">(H44)/V44</f>
        <v>1.02575920136295</v>
      </c>
      <c r="AH44" s="78" t="n">
        <f aca="false">(H44+I44)/(V44+U44)</f>
        <v>0.0321461809400507</v>
      </c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25" t="s">
        <v>76</v>
      </c>
      <c r="B45" s="75" t="n">
        <v>41113</v>
      </c>
      <c r="C45" s="76" t="n">
        <f aca="false">dw!C45</f>
        <v>2.57275143492026</v>
      </c>
      <c r="D45" s="28" t="s">
        <v>72</v>
      </c>
      <c r="E45" s="30" t="n">
        <v>0.7755</v>
      </c>
      <c r="F45" s="30" t="n">
        <v>33</v>
      </c>
      <c r="G45" s="30" t="n">
        <v>2.35</v>
      </c>
      <c r="H45" s="77" t="n">
        <f aca="false">(dw!K45*100)/dw!$AB45</f>
        <v>1.32351065733704</v>
      </c>
      <c r="I45" s="77" t="n">
        <f aca="false">(dw!L45*100)/dw!$AB45</f>
        <v>2.15495191973015</v>
      </c>
      <c r="J45" s="77" t="n">
        <f aca="false">(dw!M45*100)/dw!$AB45</f>
        <v>2.9141030881217</v>
      </c>
      <c r="K45" s="77" t="n">
        <f aca="false">(dw!N45*100)/dw!$AB45</f>
        <v>3.37445518188864</v>
      </c>
      <c r="L45" s="77" t="n">
        <f aca="false">(dw!O45*100)/dw!$AB45</f>
        <v>0</v>
      </c>
      <c r="M45" s="77" t="n">
        <f aca="false">(dw!P45*100)/dw!$AB45</f>
        <v>20.6454129466372</v>
      </c>
      <c r="N45" s="77" t="n">
        <f aca="false">(dw!Q45*100)/dw!$AB45</f>
        <v>0</v>
      </c>
      <c r="O45" s="77" t="n">
        <f aca="false">(dw!R45*100)/dw!$AB45</f>
        <v>14.0355701812668</v>
      </c>
      <c r="P45" s="77" t="n">
        <f aca="false">(dw!S45*100)/dw!$AB45</f>
        <v>13.8960825167952</v>
      </c>
      <c r="Q45" s="77" t="n">
        <f aca="false">(dw!T45*100)/dw!$AB45</f>
        <v>10.1139276629874</v>
      </c>
      <c r="R45" s="77" t="n">
        <f aca="false">(dw!U45*100)/dw!$AB45</f>
        <v>0</v>
      </c>
      <c r="S45" s="77" t="n">
        <f aca="false">(dw!V45*100)/dw!$AB45</f>
        <v>0</v>
      </c>
      <c r="T45" s="77" t="n">
        <f aca="false">(dw!W45*100)/dw!$AB45</f>
        <v>0</v>
      </c>
      <c r="U45" s="77" t="n">
        <f aca="false">(dw!X45*100)/dw!$AB45</f>
        <v>30.6462598852353</v>
      </c>
      <c r="V45" s="77" t="n">
        <f aca="false">(dw!Y45*100)/dw!$AB45</f>
        <v>0.895725960000533</v>
      </c>
      <c r="W45" s="77" t="n">
        <f aca="false">(dw!Z45*100)/dw!$AB45</f>
        <v>0</v>
      </c>
      <c r="X45" s="77" t="n">
        <f aca="false">(dw!AA45*100)/dw!$AB45</f>
        <v>0</v>
      </c>
      <c r="Y45" s="77" t="n">
        <f aca="false">SUM(H45:X45)</f>
        <v>100</v>
      </c>
      <c r="Z45" s="78" t="n">
        <f aca="false">SUM(H45:L45)</f>
        <v>9.76702084707754</v>
      </c>
      <c r="AA45" s="78" t="n">
        <f aca="false">SUM(M45:R45)</f>
        <v>58.6909933076866</v>
      </c>
      <c r="AB45" s="78" t="n">
        <f aca="false">(I45)/(H45+I45)</f>
        <v>0.619512750816213</v>
      </c>
      <c r="AC45" s="78" t="n">
        <f aca="false">U45/(Z45+U45)</f>
        <v>0.758321505453324</v>
      </c>
      <c r="AD45" s="78" t="n">
        <f aca="false">U45/(U45+AA45)</f>
        <v>0.343040095704032</v>
      </c>
      <c r="AE45" s="78" t="n">
        <f aca="false">Z45/(Z45+AA45)</f>
        <v>0.142671693996222</v>
      </c>
      <c r="AF45" s="78" t="n">
        <f aca="false">(H45+I45)/(H45+I45+V45)</f>
        <v>0.7952246565483</v>
      </c>
      <c r="AG45" s="78" t="n">
        <f aca="false">(H45)/V45</f>
        <v>1.47758434659665</v>
      </c>
      <c r="AH45" s="78" t="n">
        <f aca="false">(H45+I45)/(V45+U45)</f>
        <v>0.110280392431049</v>
      </c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38" t="s">
        <v>77</v>
      </c>
      <c r="B46" s="79" t="n">
        <v>41149</v>
      </c>
      <c r="C46" s="76" t="n">
        <f aca="false">dw!C46</f>
        <v>2.68493150684931</v>
      </c>
      <c r="D46" s="28" t="s">
        <v>72</v>
      </c>
      <c r="E46" s="39"/>
      <c r="F46" s="39"/>
      <c r="G46" s="40"/>
      <c r="H46" s="77" t="n">
        <f aca="false">(dw!K46*100)/dw!$AB46</f>
        <v>5.91627496975847</v>
      </c>
      <c r="I46" s="77" t="n">
        <f aca="false">(dw!L46*100)/dw!$AB46</f>
        <v>1.13442230317631</v>
      </c>
      <c r="J46" s="77" t="n">
        <f aca="false">(dw!M46*100)/dw!$AB46</f>
        <v>21.2981401599586</v>
      </c>
      <c r="K46" s="77" t="n">
        <f aca="false">(dw!N46*100)/dw!$AB46</f>
        <v>2.06446432688411</v>
      </c>
      <c r="L46" s="77" t="n">
        <f aca="false">(dw!O46*100)/dw!$AB46</f>
        <v>0</v>
      </c>
      <c r="M46" s="77" t="n">
        <f aca="false">(dw!P46*100)/dw!$AB46</f>
        <v>13.7235747149186</v>
      </c>
      <c r="N46" s="77" t="n">
        <f aca="false">(dw!Q46*100)/dw!$AB46</f>
        <v>0</v>
      </c>
      <c r="O46" s="77" t="n">
        <f aca="false">(dw!R46*100)/dw!$AB46</f>
        <v>12.7767626734454</v>
      </c>
      <c r="P46" s="77" t="n">
        <f aca="false">(dw!S46*100)/dw!$AB46</f>
        <v>9.07807310387564</v>
      </c>
      <c r="Q46" s="77" t="n">
        <f aca="false">(dw!T46*100)/dw!$AB46</f>
        <v>7.1431657527662</v>
      </c>
      <c r="R46" s="77" t="n">
        <f aca="false">(dw!U46*100)/dw!$AB46</f>
        <v>0.140043196208886</v>
      </c>
      <c r="S46" s="77" t="n">
        <f aca="false">(dw!V46*100)/dw!$AB46</f>
        <v>0</v>
      </c>
      <c r="T46" s="77" t="n">
        <f aca="false">(dw!W46*100)/dw!$AB46</f>
        <v>3.01132481856866</v>
      </c>
      <c r="U46" s="77" t="n">
        <f aca="false">(dw!X46*100)/dw!$AB46</f>
        <v>13.4452404471395</v>
      </c>
      <c r="V46" s="77" t="n">
        <f aca="false">(dw!Y46*100)/dw!$AB46</f>
        <v>0.255929632589499</v>
      </c>
      <c r="W46" s="77" t="n">
        <f aca="false">(dw!Z46*100)/dw!$AB46</f>
        <v>10.0125839007101</v>
      </c>
      <c r="X46" s="77" t="n">
        <f aca="false">(dw!AA46*100)/dw!$AB46</f>
        <v>0</v>
      </c>
      <c r="Y46" s="77" t="n">
        <f aca="false">SUM(H46:X46)</f>
        <v>100</v>
      </c>
      <c r="Z46" s="78" t="n">
        <f aca="false">SUM(H46:L46)</f>
        <v>30.4133017597775</v>
      </c>
      <c r="AA46" s="78" t="n">
        <f aca="false">SUM(M46:R46)</f>
        <v>42.8616194412147</v>
      </c>
      <c r="AB46" s="78" t="n">
        <f aca="false">(I46)/(H46+I46)</f>
        <v>0.160895051831394</v>
      </c>
      <c r="AC46" s="78" t="n">
        <f aca="false">U46/(Z46+U46)</f>
        <v>0.306559219038954</v>
      </c>
      <c r="AD46" s="78" t="n">
        <f aca="false">U46/(U46+AA46)</f>
        <v>0.238785122697285</v>
      </c>
      <c r="AE46" s="78" t="n">
        <f aca="false">Z46/(Z46+AA46)</f>
        <v>0.415057447504504</v>
      </c>
      <c r="AF46" s="78" t="n">
        <f aca="false">(H46+I46)/(H46+I46+V46)</f>
        <v>0.964972943616979</v>
      </c>
      <c r="AG46" s="78"/>
      <c r="AH46" s="78" t="n">
        <f aca="false">(H46+I46)/(V46+U46)</f>
        <v>0.514605484926164</v>
      </c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38" t="s">
        <v>78</v>
      </c>
      <c r="B47" s="79" t="n">
        <v>41345</v>
      </c>
      <c r="C47" s="76" t="n">
        <f aca="false">dw!C47</f>
        <v>1.78082191780822</v>
      </c>
      <c r="D47" s="28" t="s">
        <v>72</v>
      </c>
      <c r="E47" s="39"/>
      <c r="F47" s="39"/>
      <c r="G47" s="40"/>
      <c r="H47" s="77" t="n">
        <f aca="false">(dw!K47*100)/dw!$AB47</f>
        <v>1.73183430102095</v>
      </c>
      <c r="I47" s="77" t="n">
        <f aca="false">(dw!L47*100)/dw!$AB47</f>
        <v>1.72209144045908</v>
      </c>
      <c r="J47" s="77" t="n">
        <f aca="false">(dw!M47*100)/dw!$AB47</f>
        <v>10.1349506391618</v>
      </c>
      <c r="K47" s="77" t="n">
        <f aca="false">(dw!N47*100)/dw!$AB47</f>
        <v>3.9928327912076</v>
      </c>
      <c r="L47" s="77" t="n">
        <f aca="false">(dw!O47*100)/dw!$AB47</f>
        <v>0</v>
      </c>
      <c r="M47" s="77" t="n">
        <f aca="false">(dw!P47*100)/dw!$AB47</f>
        <v>9.9368967458861</v>
      </c>
      <c r="N47" s="77" t="n">
        <f aca="false">(dw!Q47*100)/dw!$AB47</f>
        <v>0</v>
      </c>
      <c r="O47" s="77" t="n">
        <f aca="false">(dw!R47*100)/dw!$AB47</f>
        <v>13.281021922162</v>
      </c>
      <c r="P47" s="77" t="n">
        <f aca="false">(dw!S47*100)/dw!$AB47</f>
        <v>7.98164078682275</v>
      </c>
      <c r="Q47" s="77" t="n">
        <f aca="false">(dw!T47*100)/dw!$AB47</f>
        <v>6.49138223267216</v>
      </c>
      <c r="R47" s="77" t="n">
        <f aca="false">(dw!U47*100)/dw!$AB47</f>
        <v>0.0331727044777784</v>
      </c>
      <c r="S47" s="77" t="n">
        <f aca="false">(dw!V47*100)/dw!$AB47</f>
        <v>0</v>
      </c>
      <c r="T47" s="77" t="n">
        <f aca="false">(dw!W47*100)/dw!$AB47</f>
        <v>0.211158923488676</v>
      </c>
      <c r="U47" s="77" t="n">
        <f aca="false">(dw!X47*100)/dw!$AB47</f>
        <v>9.85474510592534</v>
      </c>
      <c r="V47" s="77" t="n">
        <f aca="false">(dw!Y47*100)/dw!$AB47</f>
        <v>1.88331062948597</v>
      </c>
      <c r="W47" s="77" t="n">
        <f aca="false">(dw!Z47*100)/dw!$AB47</f>
        <v>32.7449617772298</v>
      </c>
      <c r="X47" s="77" t="n">
        <f aca="false">(dw!AA47*100)/dw!$AB47</f>
        <v>0</v>
      </c>
      <c r="Y47" s="77" t="n">
        <f aca="false">SUM(H47:X47)</f>
        <v>100</v>
      </c>
      <c r="Z47" s="78" t="n">
        <f aca="false">SUM(H47:L47)</f>
        <v>17.5817091718494</v>
      </c>
      <c r="AA47" s="78" t="n">
        <f aca="false">SUM(M47:R47)</f>
        <v>37.7241143920208</v>
      </c>
      <c r="AB47" s="78" t="n">
        <f aca="false">(I47)/(H47+I47)</f>
        <v>0.49858959611597</v>
      </c>
      <c r="AC47" s="78" t="n">
        <f aca="false">U47/(Z47+U47)</f>
        <v>0.359184354004092</v>
      </c>
      <c r="AD47" s="78" t="n">
        <f aca="false">U47/(U47+AA47)</f>
        <v>0.207124450016519</v>
      </c>
      <c r="AE47" s="78" t="n">
        <f aca="false">Z47/(Z47+AA47)</f>
        <v>0.317899780509463</v>
      </c>
      <c r="AF47" s="78" t="n">
        <f aca="false">(H47+I47)/(H47+I47+V47)</f>
        <v>0.647137488657804</v>
      </c>
      <c r="AG47" s="78" t="n">
        <f aca="false">(H47)/V47</f>
        <v>0.919569121475002</v>
      </c>
      <c r="AH47" s="78" t="n">
        <f aca="false">(H47+I47)/(V47+U47)</f>
        <v>0.29425024206183</v>
      </c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25" t="s">
        <v>79</v>
      </c>
      <c r="B48" s="75" t="n">
        <v>41434</v>
      </c>
      <c r="C48" s="76" t="n">
        <f aca="false">dw!C48</f>
        <v>1.75746122477666</v>
      </c>
      <c r="D48" s="28" t="s">
        <v>72</v>
      </c>
      <c r="E48" s="30" t="n">
        <v>0.044</v>
      </c>
      <c r="F48" s="30" t="n">
        <v>32.71</v>
      </c>
      <c r="G48" s="30" t="n">
        <v>0.13451543870376</v>
      </c>
      <c r="H48" s="77" t="n">
        <f aca="false">(dw!K48*100)/dw!$AB48</f>
        <v>0.253158914920723</v>
      </c>
      <c r="I48" s="77" t="n">
        <f aca="false">(dw!L48*100)/dw!$AB48</f>
        <v>0.425606200963611</v>
      </c>
      <c r="J48" s="77" t="n">
        <f aca="false">(dw!M48*100)/dw!$AB48</f>
        <v>9.67531224573236</v>
      </c>
      <c r="K48" s="77" t="n">
        <f aca="false">(dw!N48*100)/dw!$AB48</f>
        <v>1.13648086350135</v>
      </c>
      <c r="L48" s="77" t="n">
        <f aca="false">(dw!O48*100)/dw!$AB48</f>
        <v>0</v>
      </c>
      <c r="M48" s="77" t="n">
        <f aca="false">(dw!P48*100)/dw!$AB48</f>
        <v>25.0245358885077</v>
      </c>
      <c r="N48" s="77" t="n">
        <f aca="false">(dw!Q48*100)/dw!$AB48</f>
        <v>0</v>
      </c>
      <c r="O48" s="77" t="n">
        <f aca="false">(dw!R48*100)/dw!$AB48</f>
        <v>26.815359124462</v>
      </c>
      <c r="P48" s="77" t="n">
        <f aca="false">(dw!S48*100)/dw!$AB48</f>
        <v>7.35164348475985</v>
      </c>
      <c r="Q48" s="77" t="n">
        <f aca="false">(dw!T48*100)/dw!$AB48</f>
        <v>11.6570027057016</v>
      </c>
      <c r="R48" s="77" t="n">
        <f aca="false">(dw!U48*100)/dw!$AB48</f>
        <v>2.6615788836749</v>
      </c>
      <c r="S48" s="77" t="n">
        <f aca="false">(dw!V48*100)/dw!$AB48</f>
        <v>0</v>
      </c>
      <c r="T48" s="77" t="n">
        <f aca="false">(dw!W48*100)/dw!$AB48</f>
        <v>0</v>
      </c>
      <c r="U48" s="77" t="n">
        <f aca="false">(dw!X48*100)/dw!$AB48</f>
        <v>11.636665049301</v>
      </c>
      <c r="V48" s="77" t="n">
        <f aca="false">(dw!Y48*100)/dw!$AB48</f>
        <v>0.306882948836669</v>
      </c>
      <c r="W48" s="77" t="n">
        <f aca="false">(dw!Z48*100)/dw!$AB48</f>
        <v>3.05577368963823</v>
      </c>
      <c r="X48" s="77" t="n">
        <f aca="false">(dw!AA48*100)/dw!$AB48</f>
        <v>0</v>
      </c>
      <c r="Y48" s="77" t="n">
        <f aca="false">SUM(H48:X48)</f>
        <v>100</v>
      </c>
      <c r="Z48" s="78" t="n">
        <f aca="false">SUM(H48:L48)</f>
        <v>11.490558225118</v>
      </c>
      <c r="AA48" s="78" t="n">
        <f aca="false">SUM(M48:R48)</f>
        <v>73.5101200871061</v>
      </c>
      <c r="AB48" s="78" t="n">
        <f aca="false">(I48)/(H48+I48)</f>
        <v>0.627030162575617</v>
      </c>
      <c r="AC48" s="78" t="n">
        <f aca="false">U48/(Z48+U48)</f>
        <v>0.503158762780324</v>
      </c>
      <c r="AD48" s="78" t="n">
        <f aca="false">U48/(U48+AA48)</f>
        <v>0.136665935544822</v>
      </c>
      <c r="AE48" s="78" t="n">
        <f aca="false">Z48/(Z48+AA48)</f>
        <v>0.13518195917109</v>
      </c>
      <c r="AF48" s="78" t="n">
        <f aca="false">(H48+I48)/(H48+I48+V48)</f>
        <v>0.688648555381139</v>
      </c>
      <c r="AG48" s="78" t="n">
        <f aca="false">(H48)/V48</f>
        <v>0.824936399628577</v>
      </c>
      <c r="AH48" s="78" t="n">
        <f aca="false">(H48+I48)/(V48+U48)</f>
        <v>0.0568311121611579</v>
      </c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38" t="s">
        <v>80</v>
      </c>
      <c r="B49" s="79" t="n">
        <v>41557</v>
      </c>
      <c r="C49" s="76" t="n">
        <f aca="false">dw!C49</f>
        <v>2.57534246575342</v>
      </c>
      <c r="D49" s="28" t="s">
        <v>72</v>
      </c>
      <c r="E49" s="39"/>
      <c r="F49" s="39"/>
      <c r="G49" s="40"/>
      <c r="H49" s="77" t="n">
        <f aca="false">(dw!K49*100)/dw!$AB49</f>
        <v>2.53625289114189</v>
      </c>
      <c r="I49" s="77" t="n">
        <f aca="false">(dw!L49*100)/dw!$AB49</f>
        <v>0.488447767450922</v>
      </c>
      <c r="J49" s="77" t="n">
        <f aca="false">(dw!M49*100)/dw!$AB49</f>
        <v>11.9646232431565</v>
      </c>
      <c r="K49" s="77" t="n">
        <f aca="false">(dw!N49*100)/dw!$AB49</f>
        <v>0</v>
      </c>
      <c r="L49" s="77" t="n">
        <f aca="false">(dw!O49*100)/dw!$AB49</f>
        <v>0</v>
      </c>
      <c r="M49" s="77" t="n">
        <f aca="false">(dw!P49*100)/dw!$AB49</f>
        <v>17.5198450051831</v>
      </c>
      <c r="N49" s="77" t="n">
        <f aca="false">(dw!Q49*100)/dw!$AB49</f>
        <v>0</v>
      </c>
      <c r="O49" s="77" t="n">
        <f aca="false">(dw!R49*100)/dw!$AB49</f>
        <v>13.532975309079</v>
      </c>
      <c r="P49" s="77" t="n">
        <f aca="false">(dw!S49*100)/dw!$AB49</f>
        <v>7.45497871347179</v>
      </c>
      <c r="Q49" s="77" t="n">
        <f aca="false">(dw!T49*100)/dw!$AB49</f>
        <v>10.9573067028213</v>
      </c>
      <c r="R49" s="77" t="n">
        <f aca="false">(dw!U49*100)/dw!$AB49</f>
        <v>0.0843792172517296</v>
      </c>
      <c r="S49" s="77" t="n">
        <f aca="false">(dw!V49*100)/dw!$AB49</f>
        <v>0</v>
      </c>
      <c r="T49" s="77" t="n">
        <f aca="false">(dw!W49*100)/dw!$AB49</f>
        <v>4.08851187614206</v>
      </c>
      <c r="U49" s="77" t="n">
        <f aca="false">(dw!X49*100)/dw!$AB49</f>
        <v>21.4463124375881</v>
      </c>
      <c r="V49" s="77" t="n">
        <f aca="false">(dw!Y49*100)/dw!$AB49</f>
        <v>0.137049658153048</v>
      </c>
      <c r="W49" s="77" t="n">
        <f aca="false">(dw!Z49*100)/dw!$AB49</f>
        <v>9.78931717856047</v>
      </c>
      <c r="X49" s="77" t="n">
        <f aca="false">(dw!AA49*100)/dw!$AB49</f>
        <v>0</v>
      </c>
      <c r="Y49" s="77" t="n">
        <f aca="false">SUM(H49:X49)</f>
        <v>100</v>
      </c>
      <c r="Z49" s="78" t="n">
        <f aca="false">SUM(H49:L49)</f>
        <v>14.9893239017493</v>
      </c>
      <c r="AA49" s="78" t="n">
        <f aca="false">SUM(M49:R49)</f>
        <v>49.549484947807</v>
      </c>
      <c r="AB49" s="78" t="n">
        <f aca="false">(I49)/(H49+I49)</f>
        <v>0.161486316361026</v>
      </c>
      <c r="AC49" s="78" t="n">
        <f aca="false">U49/(Z49+U49)</f>
        <v>0.588608148293372</v>
      </c>
      <c r="AD49" s="78" t="n">
        <f aca="false">U49/(U49+AA49)</f>
        <v>0.302078619121193</v>
      </c>
      <c r="AE49" s="78" t="n">
        <f aca="false">Z49/(Z49+AA49)</f>
        <v>0.232252874959163</v>
      </c>
      <c r="AF49" s="78" t="n">
        <f aca="false">(H49+I49)/(H49+I49+V49)</f>
        <v>0.956653864339894</v>
      </c>
      <c r="AG49" s="78"/>
      <c r="AH49" s="78" t="n">
        <f aca="false">(H49+I49)/(V49+U49)</f>
        <v>0.140140384300444</v>
      </c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25" t="s">
        <v>81</v>
      </c>
      <c r="B50" s="75" t="n">
        <v>41601</v>
      </c>
      <c r="C50" s="76" t="n">
        <f aca="false">dw!C50</f>
        <v>16.8284070627646</v>
      </c>
      <c r="D50" s="28" t="s">
        <v>72</v>
      </c>
      <c r="E50" s="30" t="n">
        <v>0.0427914024356024</v>
      </c>
      <c r="F50" s="30" t="n">
        <v>27.35</v>
      </c>
      <c r="G50" s="30" t="n">
        <v>0.156458509819387</v>
      </c>
      <c r="H50" s="77" t="n">
        <f aca="false">(dw!K50*100)/dw!$AB50</f>
        <v>0.942348468833841</v>
      </c>
      <c r="I50" s="77" t="n">
        <f aca="false">(dw!L50*100)/dw!$AB50</f>
        <v>0.854686963130373</v>
      </c>
      <c r="J50" s="77" t="n">
        <f aca="false">(dw!M50*100)/dw!$AB50</f>
        <v>1.61251554215404</v>
      </c>
      <c r="K50" s="77" t="n">
        <f aca="false">(dw!N50*100)/dw!$AB50</f>
        <v>1.48819093341436</v>
      </c>
      <c r="L50" s="77" t="n">
        <f aca="false">(dw!O50*100)/dw!$AB50</f>
        <v>0</v>
      </c>
      <c r="M50" s="77" t="n">
        <f aca="false">(dw!P50*100)/dw!$AB50</f>
        <v>24.7871504431234</v>
      </c>
      <c r="N50" s="77" t="n">
        <f aca="false">(dw!Q50*100)/dw!$AB50</f>
        <v>0</v>
      </c>
      <c r="O50" s="77" t="n">
        <f aca="false">(dw!R50*100)/dw!$AB50</f>
        <v>17.0204451691777</v>
      </c>
      <c r="P50" s="77" t="n">
        <f aca="false">(dw!S50*100)/dw!$AB50</f>
        <v>6.22247890974954</v>
      </c>
      <c r="Q50" s="77" t="n">
        <f aca="false">(dw!T50*100)/dw!$AB50</f>
        <v>13.4673862387186</v>
      </c>
      <c r="R50" s="77" t="n">
        <f aca="false">(dw!U50*100)/dw!$AB50</f>
        <v>0.147312334214968</v>
      </c>
      <c r="S50" s="77" t="n">
        <f aca="false">(dw!V50*100)/dw!$AB50</f>
        <v>0</v>
      </c>
      <c r="T50" s="77" t="n">
        <f aca="false">(dw!W50*100)/dw!$AB50</f>
        <v>0</v>
      </c>
      <c r="U50" s="77" t="n">
        <f aca="false">(dw!X50*100)/dw!$AB50</f>
        <v>21.1706362565737</v>
      </c>
      <c r="V50" s="77" t="n">
        <f aca="false">(dw!Y50*100)/dw!$AB50</f>
        <v>1.01410780678147</v>
      </c>
      <c r="W50" s="77" t="n">
        <f aca="false">(dw!Z50*100)/dw!$AB50</f>
        <v>3.27614532881323</v>
      </c>
      <c r="X50" s="77" t="n">
        <f aca="false">(dw!AA50*100)/dw!$AB50</f>
        <v>7.99659560531483</v>
      </c>
      <c r="Y50" s="77" t="n">
        <f aca="false">SUM(H50:X50)</f>
        <v>100</v>
      </c>
      <c r="Z50" s="78" t="n">
        <f aca="false">SUM(H50:L50)</f>
        <v>4.89774190753261</v>
      </c>
      <c r="AA50" s="78" t="n">
        <f aca="false">SUM(M50:R50)</f>
        <v>61.6447730949841</v>
      </c>
      <c r="AB50" s="78" t="n">
        <f aca="false">(I50)/(H50+I50)</f>
        <v>0.475609410881885</v>
      </c>
      <c r="AC50" s="78" t="n">
        <f aca="false">U50/(Z50+U50)</f>
        <v>0.812119423897405</v>
      </c>
      <c r="AD50" s="78" t="n">
        <f aca="false">U50/(U50+AA50)</f>
        <v>0.255636437981037</v>
      </c>
      <c r="AE50" s="78" t="n">
        <f aca="false">Z50/(Z50+AA50)</f>
        <v>0.0736031980057768</v>
      </c>
      <c r="AF50" s="78" t="n">
        <f aca="false">(H50+I50)/(H50+I50+V50)</f>
        <v>0.639254310202294</v>
      </c>
      <c r="AG50" s="78" t="n">
        <f aca="false">(H50)/V50</f>
        <v>0.929238945339181</v>
      </c>
      <c r="AH50" s="78" t="n">
        <f aca="false">(H50+I50)/(V50+U50)</f>
        <v>0.081003207737364</v>
      </c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25" t="n">
        <v>355</v>
      </c>
      <c r="B51" s="75" t="n">
        <v>41745</v>
      </c>
      <c r="C51" s="76" t="n">
        <f aca="false">dw!C51</f>
        <v>3.12328767123288</v>
      </c>
      <c r="D51" s="28" t="s">
        <v>72</v>
      </c>
      <c r="E51" s="30" t="n">
        <v>0.0128700128700129</v>
      </c>
      <c r="F51" s="30" t="n">
        <v>45.5</v>
      </c>
      <c r="G51" s="30" t="n">
        <v>0.0282857425714569</v>
      </c>
      <c r="H51" s="77" t="n">
        <f aca="false">(dw!K51*100)/dw!$AB51</f>
        <v>1.34123006413383</v>
      </c>
      <c r="I51" s="77" t="n">
        <f aca="false">(dw!L51*100)/dw!$AB51</f>
        <v>0.393985729529169</v>
      </c>
      <c r="J51" s="77" t="n">
        <f aca="false">(dw!M51*100)/dw!$AB51</f>
        <v>4.99728342009013</v>
      </c>
      <c r="K51" s="77" t="n">
        <f aca="false">(dw!N51*100)/dw!$AB51</f>
        <v>0.284314336435908</v>
      </c>
      <c r="L51" s="77" t="n">
        <f aca="false">(dw!O51*100)/dw!$AB51</f>
        <v>0.0544981167458714</v>
      </c>
      <c r="M51" s="77" t="n">
        <f aca="false">(dw!P51*100)/dw!$AB51</f>
        <v>21.0658171494207</v>
      </c>
      <c r="N51" s="77" t="n">
        <f aca="false">(dw!Q51*100)/dw!$AB51</f>
        <v>0.061378673837512</v>
      </c>
      <c r="O51" s="77" t="n">
        <f aca="false">(dw!R51*100)/dw!$AB51</f>
        <v>35.1682087941272</v>
      </c>
      <c r="P51" s="77" t="n">
        <f aca="false">(dw!S51*100)/dw!$AB51</f>
        <v>3.08270340799996</v>
      </c>
      <c r="Q51" s="77" t="n">
        <f aca="false">(dw!T51*100)/dw!$AB51</f>
        <v>12.8469636133843</v>
      </c>
      <c r="R51" s="77" t="n">
        <f aca="false">(dw!U51*100)/dw!$AB51</f>
        <v>0.00171837025226702</v>
      </c>
      <c r="S51" s="77" t="n">
        <f aca="false">(dw!V51*100)/dw!$AB51</f>
        <v>0</v>
      </c>
      <c r="T51" s="77" t="n">
        <f aca="false">(dw!W51*100)/dw!$AB51</f>
        <v>0.185761385503617</v>
      </c>
      <c r="U51" s="77" t="n">
        <f aca="false">(dw!X51*100)/dw!$AB51</f>
        <v>11.664894444173</v>
      </c>
      <c r="V51" s="77" t="n">
        <f aca="false">(dw!Y51*100)/dw!$AB51</f>
        <v>0.254571714878425</v>
      </c>
      <c r="W51" s="77" t="n">
        <f aca="false">(dw!Z51*100)/dw!$AB51</f>
        <v>7.64260190115479</v>
      </c>
      <c r="X51" s="77" t="n">
        <f aca="false">(dw!AA51*100)/dw!$AB51</f>
        <v>0.954068878333325</v>
      </c>
      <c r="Y51" s="77" t="n">
        <f aca="false">SUM(H51:X51)</f>
        <v>100</v>
      </c>
      <c r="Z51" s="78" t="n">
        <f aca="false">SUM(H51:L51)</f>
        <v>7.0713116669349</v>
      </c>
      <c r="AA51" s="78" t="n">
        <f aca="false">SUM(M51:R51)</f>
        <v>72.226790009022</v>
      </c>
      <c r="AB51" s="78" t="n">
        <f aca="false">(I51)/(H51+I51)</f>
        <v>0.22705287202203</v>
      </c>
      <c r="AC51" s="78" t="n">
        <f aca="false">U51/(Z51+U51)</f>
        <v>0.622585723865269</v>
      </c>
      <c r="AD51" s="78" t="n">
        <f aca="false">U51/(U51+AA51)</f>
        <v>0.139047088161415</v>
      </c>
      <c r="AE51" s="78" t="n">
        <f aca="false">Z51/(Z51+AA51)</f>
        <v>0.0891737824422463</v>
      </c>
      <c r="AF51" s="78" t="n">
        <f aca="false">(H51+I51)/(H51+I51+V51)</f>
        <v>0.87206085384211</v>
      </c>
      <c r="AG51" s="78" t="n">
        <f aca="false">(H51)/V51</f>
        <v>5.26857457347276</v>
      </c>
      <c r="AH51" s="78" t="n">
        <f aca="false">(H51+I51)/(V51+U51)</f>
        <v>0.145578314540984</v>
      </c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25" t="s">
        <v>82</v>
      </c>
      <c r="B52" s="75" t="n">
        <v>41955</v>
      </c>
      <c r="C52" s="76" t="n">
        <f aca="false">dw!C52</f>
        <v>5.82040956560976</v>
      </c>
      <c r="D52" s="28" t="s">
        <v>72</v>
      </c>
      <c r="E52" s="30" t="n">
        <v>0.0885</v>
      </c>
      <c r="F52" s="30" t="n">
        <v>66.4</v>
      </c>
      <c r="G52" s="30" t="n">
        <v>0.133283132530121</v>
      </c>
      <c r="H52" s="77" t="n">
        <f aca="false">(dw!K52*100)/dw!$AB52</f>
        <v>0.293554970420068</v>
      </c>
      <c r="I52" s="77" t="n">
        <f aca="false">(dw!L52*100)/dw!$AB52</f>
        <v>0.304624782174612</v>
      </c>
      <c r="J52" s="77" t="n">
        <f aca="false">(dw!M52*100)/dw!$AB52</f>
        <v>0.355587596126198</v>
      </c>
      <c r="K52" s="77" t="n">
        <f aca="false">(dw!N52*100)/dw!$AB52</f>
        <v>0.134892498851515</v>
      </c>
      <c r="L52" s="77" t="n">
        <f aca="false">(dw!O52*100)/dw!$AB52</f>
        <v>0.00735249248413754</v>
      </c>
      <c r="M52" s="77" t="n">
        <f aca="false">(dw!P52*100)/dw!$AB52</f>
        <v>20.3198884457078</v>
      </c>
      <c r="N52" s="77" t="n">
        <f aca="false">(dw!Q52*100)/dw!$AB52</f>
        <v>0</v>
      </c>
      <c r="O52" s="77" t="n">
        <f aca="false">(dw!R52*100)/dw!$AB52</f>
        <v>2.86103758013457</v>
      </c>
      <c r="P52" s="77" t="n">
        <f aca="false">(dw!S52*100)/dw!$AB52</f>
        <v>1.07527510222987</v>
      </c>
      <c r="Q52" s="77" t="n">
        <f aca="false">(dw!T52*100)/dw!$AB52</f>
        <v>4.64983732162912</v>
      </c>
      <c r="R52" s="77" t="n">
        <f aca="false">(dw!U52*100)/dw!$AB52</f>
        <v>0</v>
      </c>
      <c r="S52" s="77" t="n">
        <f aca="false">(dw!V52*100)/dw!$AB52</f>
        <v>0</v>
      </c>
      <c r="T52" s="77" t="n">
        <f aca="false">(dw!W52*100)/dw!$AB52</f>
        <v>0</v>
      </c>
      <c r="U52" s="77" t="n">
        <f aca="false">(dw!X52*100)/dw!$AB52</f>
        <v>63.4165287375952</v>
      </c>
      <c r="V52" s="77" t="n">
        <f aca="false">(dw!Y52*100)/dw!$AB52</f>
        <v>0.162585660867388</v>
      </c>
      <c r="W52" s="77" t="n">
        <f aca="false">(dw!Z52*100)/dw!$AB52</f>
        <v>6.33479691726091</v>
      </c>
      <c r="X52" s="77" t="n">
        <f aca="false">(dw!AA52*100)/dw!$AB52</f>
        <v>0.0840378945185391</v>
      </c>
      <c r="Y52" s="77" t="n">
        <f aca="false">SUM(H52:X52)</f>
        <v>100</v>
      </c>
      <c r="Z52" s="78" t="n">
        <f aca="false">SUM(H52:L52)</f>
        <v>1.09601234005653</v>
      </c>
      <c r="AA52" s="78" t="n">
        <f aca="false">SUM(M52:R52)</f>
        <v>28.9060384497014</v>
      </c>
      <c r="AB52" s="78" t="n">
        <f aca="false">(I52)/(H52+I52)</f>
        <v>0.509252914116976</v>
      </c>
      <c r="AC52" s="78" t="n">
        <f aca="false">U52/(Z52+U52)</f>
        <v>0.983010863907263</v>
      </c>
      <c r="AD52" s="78" t="n">
        <f aca="false">U52/(U52+AA52)</f>
        <v>0.686901704205656</v>
      </c>
      <c r="AE52" s="78" t="n">
        <f aca="false">Z52/(Z52+AA52)</f>
        <v>0.0365312474049502</v>
      </c>
      <c r="AF52" s="78" t="n">
        <f aca="false">(H52+I52)/(H52+I52+V52)</f>
        <v>0.786286734398849</v>
      </c>
      <c r="AG52" s="78" t="n">
        <f aca="false">(H52)/V52</f>
        <v>1.80554034626401</v>
      </c>
      <c r="AH52" s="78" t="n">
        <f aca="false">(H52+I52)/(V52+U52)</f>
        <v>0.00940843165643629</v>
      </c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25" t="s">
        <v>83</v>
      </c>
      <c r="B53" s="75" t="n">
        <v>42020</v>
      </c>
      <c r="C53" s="76" t="n">
        <f aca="false">dw!C53</f>
        <v>4.50336523236666</v>
      </c>
      <c r="D53" s="28" t="s">
        <v>72</v>
      </c>
      <c r="E53" s="30" t="n">
        <v>0.034</v>
      </c>
      <c r="F53" s="30" t="n">
        <v>38.94</v>
      </c>
      <c r="G53" s="30" t="n">
        <v>0.0873138161273755</v>
      </c>
      <c r="H53" s="77" t="n">
        <f aca="false">(dw!K53*100)/dw!$AB53</f>
        <v>0.456099054292226</v>
      </c>
      <c r="I53" s="77" t="n">
        <f aca="false">(dw!L53*100)/dw!$AB53</f>
        <v>1.02602632642703</v>
      </c>
      <c r="J53" s="77" t="n">
        <f aca="false">(dw!M53*100)/dw!$AB53</f>
        <v>2.71928906512053</v>
      </c>
      <c r="K53" s="77" t="n">
        <f aca="false">(dw!N53*100)/dw!$AB53</f>
        <v>0.680427429369905</v>
      </c>
      <c r="L53" s="77" t="n">
        <f aca="false">(dw!O53*100)/dw!$AB53</f>
        <v>0</v>
      </c>
      <c r="M53" s="77" t="n">
        <f aca="false">(dw!P53*100)/dw!$AB53</f>
        <v>16.276877117974</v>
      </c>
      <c r="N53" s="77" t="n">
        <f aca="false">(dw!Q53*100)/dw!$AB53</f>
        <v>0</v>
      </c>
      <c r="O53" s="77" t="n">
        <f aca="false">(dw!R53*100)/dw!$AB53</f>
        <v>25.6250823464841</v>
      </c>
      <c r="P53" s="77" t="n">
        <f aca="false">(dw!S53*100)/dw!$AB53</f>
        <v>7.31678307911025</v>
      </c>
      <c r="Q53" s="77" t="n">
        <f aca="false">(dw!T53*100)/dw!$AB53</f>
        <v>12.3329316983951</v>
      </c>
      <c r="R53" s="77" t="n">
        <f aca="false">(dw!U53*100)/dw!$AB53</f>
        <v>0</v>
      </c>
      <c r="S53" s="77" t="n">
        <f aca="false">(dw!V53*100)/dw!$AB53</f>
        <v>0</v>
      </c>
      <c r="T53" s="77" t="n">
        <f aca="false">(dw!W53*100)/dw!$AB53</f>
        <v>0.0405819298274805</v>
      </c>
      <c r="U53" s="77" t="n">
        <f aca="false">(dw!X53*100)/dw!$AB53</f>
        <v>29.7862055723415</v>
      </c>
      <c r="V53" s="77" t="n">
        <f aca="false">(dw!Y53*100)/dw!$AB53</f>
        <v>0.871195553391204</v>
      </c>
      <c r="W53" s="77" t="n">
        <f aca="false">(dw!Z53*100)/dw!$AB53</f>
        <v>2.85437460668747</v>
      </c>
      <c r="X53" s="77" t="n">
        <f aca="false">(dw!AA53*100)/dw!$AB53</f>
        <v>0.0141262205792205</v>
      </c>
      <c r="Y53" s="77" t="n">
        <f aca="false">SUM(H53:X53)</f>
        <v>100</v>
      </c>
      <c r="Z53" s="78" t="n">
        <f aca="false">SUM(H53:L53)</f>
        <v>4.88184187520969</v>
      </c>
      <c r="AA53" s="78" t="n">
        <f aca="false">SUM(M53:R53)</f>
        <v>61.5516742419635</v>
      </c>
      <c r="AB53" s="78" t="n">
        <f aca="false">(I53)/(H53+I53)</f>
        <v>0.692266889005782</v>
      </c>
      <c r="AC53" s="78" t="n">
        <f aca="false">U53/(Z53+U53)</f>
        <v>0.859183246977051</v>
      </c>
      <c r="AD53" s="78" t="n">
        <f aca="false">U53/(U53+AA53)</f>
        <v>0.326110104952058</v>
      </c>
      <c r="AE53" s="78" t="n">
        <f aca="false">Z53/(Z53+AA53)</f>
        <v>0.073484622831031</v>
      </c>
      <c r="AF53" s="78" t="n">
        <f aca="false">(H53+I53)/(H53+I53+V53)</f>
        <v>0.629801638712524</v>
      </c>
      <c r="AG53" s="78" t="n">
        <f aca="false">(H53)/V53</f>
        <v>0.523532348755478</v>
      </c>
      <c r="AH53" s="78" t="n">
        <f aca="false">(H53+I53)/(V53+U53)</f>
        <v>0.0483447822155809</v>
      </c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25" t="s">
        <v>84</v>
      </c>
      <c r="B54" s="75" t="n">
        <v>42073</v>
      </c>
      <c r="C54" s="76" t="n">
        <f aca="false">dw!C54</f>
        <v>4.49794458911554</v>
      </c>
      <c r="D54" s="28" t="s">
        <v>72</v>
      </c>
      <c r="E54" s="30" t="n">
        <v>0.00508621128121662</v>
      </c>
      <c r="F54" s="30" t="n">
        <v>39.7</v>
      </c>
      <c r="G54" s="30" t="n">
        <v>0.012811615317926</v>
      </c>
      <c r="H54" s="77" t="n">
        <f aca="false">(dw!K54*100)/dw!$AB54</f>
        <v>2.05142524445763</v>
      </c>
      <c r="I54" s="77" t="n">
        <f aca="false">(dw!L54*100)/dw!$AB54</f>
        <v>2.41644154208176</v>
      </c>
      <c r="J54" s="77" t="n">
        <f aca="false">(dw!M54*100)/dw!$AB54</f>
        <v>1.02602828651968</v>
      </c>
      <c r="K54" s="77" t="n">
        <f aca="false">(dw!N54*100)/dw!$AB54</f>
        <v>0</v>
      </c>
      <c r="L54" s="77" t="n">
        <f aca="false">(dw!O54*100)/dw!$AB54</f>
        <v>0.192570904014316</v>
      </c>
      <c r="M54" s="77" t="n">
        <f aca="false">(dw!P54*100)/dw!$AB54</f>
        <v>13.7134969381099</v>
      </c>
      <c r="N54" s="77" t="n">
        <f aca="false">(dw!Q54*100)/dw!$AB54</f>
        <v>0.503516387919355</v>
      </c>
      <c r="O54" s="77" t="n">
        <f aca="false">(dw!R54*100)/dw!$AB54</f>
        <v>19.934896364147</v>
      </c>
      <c r="P54" s="77" t="n">
        <f aca="false">(dw!S54*100)/dw!$AB54</f>
        <v>1.31048903697517</v>
      </c>
      <c r="Q54" s="77" t="n">
        <f aca="false">(dw!T54*100)/dw!$AB54</f>
        <v>15.9154330116646</v>
      </c>
      <c r="R54" s="77" t="n">
        <f aca="false">(dw!U54*100)/dw!$AB54</f>
        <v>0.0594466262742428</v>
      </c>
      <c r="S54" s="77" t="n">
        <f aca="false">(dw!V54*100)/dw!$AB54</f>
        <v>0</v>
      </c>
      <c r="T54" s="77" t="n">
        <f aca="false">(dw!W54*100)/dw!$AB54</f>
        <v>0.609757190959007</v>
      </c>
      <c r="U54" s="77" t="n">
        <f aca="false">(dw!X54*100)/dw!$AB54</f>
        <v>26.0965459564132</v>
      </c>
      <c r="V54" s="77" t="n">
        <f aca="false">(dw!Y54*100)/dw!$AB54</f>
        <v>1.10020103323259</v>
      </c>
      <c r="W54" s="77" t="n">
        <f aca="false">(dw!Z54*100)/dw!$AB54</f>
        <v>15.0697514772315</v>
      </c>
      <c r="X54" s="77" t="n">
        <f aca="false">(dw!AA54*100)/dw!$AB54</f>
        <v>0</v>
      </c>
      <c r="Y54" s="77" t="n">
        <f aca="false">SUM(H54:X54)</f>
        <v>100</v>
      </c>
      <c r="Z54" s="78" t="n">
        <f aca="false">SUM(H54:L54)</f>
        <v>5.68646597707338</v>
      </c>
      <c r="AA54" s="78" t="n">
        <f aca="false">SUM(M54:R54)</f>
        <v>51.4372783650903</v>
      </c>
      <c r="AB54" s="78" t="n">
        <f aca="false">(I54)/(H54+I54)</f>
        <v>0.540849057846111</v>
      </c>
      <c r="AC54" s="78" t="n">
        <f aca="false">U54/(Z54+U54)</f>
        <v>0.821084735802458</v>
      </c>
      <c r="AD54" s="78" t="n">
        <f aca="false">U54/(U54+AA54)</f>
        <v>0.336582726117065</v>
      </c>
      <c r="AE54" s="78" t="n">
        <f aca="false">Z54/(Z54+AA54)</f>
        <v>0.0995464502994097</v>
      </c>
      <c r="AF54" s="78" t="n">
        <f aca="false">(H54+I54)/(H54+I54+V54)</f>
        <v>0.802408830344016</v>
      </c>
      <c r="AG54" s="78" t="n">
        <f aca="false">(H54)/V54</f>
        <v>1.86459127240607</v>
      </c>
      <c r="AH54" s="78" t="n">
        <f aca="false">(H54+I54)/(V54+U54)</f>
        <v>0.164279455489304</v>
      </c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38" t="s">
        <v>85</v>
      </c>
      <c r="B55" s="79" t="n">
        <v>42123</v>
      </c>
      <c r="C55" s="76" t="n">
        <f aca="false">dw!C55</f>
        <v>2.02739726027397</v>
      </c>
      <c r="D55" s="28" t="s">
        <v>72</v>
      </c>
      <c r="E55" s="39"/>
      <c r="F55" s="39"/>
      <c r="G55" s="40"/>
      <c r="H55" s="77" t="n">
        <f aca="false">(dw!K55*100)/dw!$AB55</f>
        <v>1.22174218934023</v>
      </c>
      <c r="I55" s="77" t="n">
        <f aca="false">(dw!L55*100)/dw!$AB55</f>
        <v>0.32555647957845</v>
      </c>
      <c r="J55" s="77" t="n">
        <f aca="false">(dw!M55*100)/dw!$AB55</f>
        <v>4.43450716489372</v>
      </c>
      <c r="K55" s="77" t="n">
        <f aca="false">(dw!N55*100)/dw!$AB55</f>
        <v>0</v>
      </c>
      <c r="L55" s="77" t="n">
        <f aca="false">(dw!O55*100)/dw!$AB55</f>
        <v>0</v>
      </c>
      <c r="M55" s="77" t="n">
        <f aca="false">(dw!P55*100)/dw!$AB55</f>
        <v>21.1100659083719</v>
      </c>
      <c r="N55" s="77" t="n">
        <f aca="false">(dw!Q55*100)/dw!$AB55</f>
        <v>0</v>
      </c>
      <c r="O55" s="77" t="n">
        <f aca="false">(dw!R55*100)/dw!$AB55</f>
        <v>16.7488536379227</v>
      </c>
      <c r="P55" s="77" t="n">
        <f aca="false">(dw!S55*100)/dw!$AB55</f>
        <v>3.76378163669492</v>
      </c>
      <c r="Q55" s="77" t="n">
        <f aca="false">(dw!T55*100)/dw!$AB55</f>
        <v>13.7660937385778</v>
      </c>
      <c r="R55" s="77" t="n">
        <f aca="false">(dw!U55*100)/dw!$AB55</f>
        <v>0.0991305641586992</v>
      </c>
      <c r="S55" s="77" t="n">
        <f aca="false">(dw!V55*100)/dw!$AB55</f>
        <v>0</v>
      </c>
      <c r="T55" s="77" t="n">
        <f aca="false">(dw!W55*100)/dw!$AB55</f>
        <v>0</v>
      </c>
      <c r="U55" s="77" t="n">
        <f aca="false">(dw!X55*100)/dw!$AB55</f>
        <v>26.3449923194751</v>
      </c>
      <c r="V55" s="77" t="n">
        <f aca="false">(dw!Y55*100)/dw!$AB55</f>
        <v>0.407986502429407</v>
      </c>
      <c r="W55" s="77" t="n">
        <f aca="false">(dw!Z55*100)/dw!$AB55</f>
        <v>11.7772898585571</v>
      </c>
      <c r="X55" s="77" t="n">
        <f aca="false">(dw!AA55*100)/dw!$AB55</f>
        <v>0</v>
      </c>
      <c r="Y55" s="77" t="n">
        <f aca="false">SUM(H55:X55)</f>
        <v>100</v>
      </c>
      <c r="Z55" s="78" t="n">
        <f aca="false">SUM(H55:L55)</f>
        <v>5.9818058338124</v>
      </c>
      <c r="AA55" s="78" t="n">
        <f aca="false">SUM(M55:R55)</f>
        <v>55.4879254857261</v>
      </c>
      <c r="AB55" s="78" t="n">
        <f aca="false">(I55)/(H55+I55)</f>
        <v>0.210403127798179</v>
      </c>
      <c r="AC55" s="78" t="n">
        <f aca="false">U55/(Z55+U55)</f>
        <v>0.814958295422645</v>
      </c>
      <c r="AD55" s="78" t="n">
        <f aca="false">U55/(U55+AA55)</f>
        <v>0.321936367736366</v>
      </c>
      <c r="AE55" s="78" t="n">
        <f aca="false">Z55/(Z55+AA55)</f>
        <v>0.0973130304200802</v>
      </c>
      <c r="AF55" s="78" t="n">
        <f aca="false">(H55+I55)/(H55+I55+V55)</f>
        <v>0.79134168846168</v>
      </c>
      <c r="AG55" s="78" t="n">
        <f aca="false">(H55)/V55</f>
        <v>2.9945652173913</v>
      </c>
      <c r="AH55" s="78" t="n">
        <f aca="false">(H55+I55)/(V55+U55)</f>
        <v>0.0578365003470868</v>
      </c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0" customFormat="true" ht="15" hidden="false" customHeight="false" outlineLevel="0" collapsed="false">
      <c r="A56" s="25" t="s">
        <v>86</v>
      </c>
      <c r="B56" s="75" t="n">
        <v>42134</v>
      </c>
      <c r="C56" s="76" t="n">
        <f aca="false">dw!C56</f>
        <v>3.57568105479791</v>
      </c>
      <c r="D56" s="28" t="s">
        <v>72</v>
      </c>
      <c r="E56" s="30" t="n">
        <v>0.694056641404069</v>
      </c>
      <c r="F56" s="30" t="n">
        <v>70.2</v>
      </c>
      <c r="G56" s="30" t="n">
        <v>0.98868467436477</v>
      </c>
      <c r="H56" s="77" t="n">
        <f aca="false">(dw!K56*100)/dw!$AB56</f>
        <v>0.172335304634454</v>
      </c>
      <c r="I56" s="77" t="n">
        <f aca="false">(dw!L56*100)/dw!$AB56</f>
        <v>0.323947699342298</v>
      </c>
      <c r="J56" s="77" t="n">
        <f aca="false">(dw!M56*100)/dw!$AB56</f>
        <v>0.408660914000744</v>
      </c>
      <c r="K56" s="77" t="n">
        <f aca="false">(dw!N56*100)/dw!$AB56</f>
        <v>0.149017433124985</v>
      </c>
      <c r="L56" s="77" t="n">
        <f aca="false">(dw!O56*100)/dw!$AB56</f>
        <v>0.0195529724352736</v>
      </c>
      <c r="M56" s="77" t="n">
        <f aca="false">(dw!P56*100)/dw!$AB56</f>
        <v>13.9110593873236</v>
      </c>
      <c r="N56" s="77" t="n">
        <f aca="false">(dw!Q56*100)/dw!$AB56</f>
        <v>0</v>
      </c>
      <c r="O56" s="77" t="n">
        <f aca="false">(dw!R56*100)/dw!$AB56</f>
        <v>2.96536002573109</v>
      </c>
      <c r="P56" s="77" t="n">
        <f aca="false">(dw!S56*100)/dw!$AB56</f>
        <v>16.9799426816525</v>
      </c>
      <c r="Q56" s="77" t="n">
        <f aca="false">(dw!T56*100)/dw!$AB56</f>
        <v>5.92710979948411</v>
      </c>
      <c r="R56" s="77" t="n">
        <f aca="false">(dw!U56*100)/dw!$AB56</f>
        <v>0</v>
      </c>
      <c r="S56" s="77" t="n">
        <f aca="false">(dw!V56*100)/dw!$AB56</f>
        <v>0</v>
      </c>
      <c r="T56" s="77" t="n">
        <f aca="false">(dw!W56*100)/dw!$AB56</f>
        <v>0.606682339088535</v>
      </c>
      <c r="U56" s="77" t="n">
        <f aca="false">(dw!X56*100)/dw!$AB56</f>
        <v>47.5292737723608</v>
      </c>
      <c r="V56" s="77" t="n">
        <f aca="false">(dw!Y56*100)/dw!$AB56</f>
        <v>0.494379286269809</v>
      </c>
      <c r="W56" s="77" t="n">
        <f aca="false">(dw!Z56*100)/dw!$AB56</f>
        <v>8.81937589930475</v>
      </c>
      <c r="X56" s="77" t="n">
        <f aca="false">(dw!AA56*100)/dw!$AB56</f>
        <v>1.69330248524714</v>
      </c>
      <c r="Y56" s="77" t="n">
        <f aca="false">SUM(H56:X56)</f>
        <v>100</v>
      </c>
      <c r="Z56" s="78" t="n">
        <f aca="false">SUM(H56:L56)</f>
        <v>1.07351432353775</v>
      </c>
      <c r="AA56" s="78" t="n">
        <f aca="false">SUM(M56:R56)</f>
        <v>39.7834718941912</v>
      </c>
      <c r="AB56" s="78" t="n">
        <f aca="false">(I56)/(H56+I56)</f>
        <v>0.652747921541703</v>
      </c>
      <c r="AC56" s="78" t="n">
        <f aca="false">U56/(Z56+U56)</f>
        <v>0.977912495031775</v>
      </c>
      <c r="AD56" s="78" t="n">
        <f aca="false">U56/(U56+AA56)</f>
        <v>0.544356650446837</v>
      </c>
      <c r="AE56" s="78" t="n">
        <f aca="false">Z56/(Z56+AA56)</f>
        <v>0.0262749268342247</v>
      </c>
      <c r="AF56" s="78" t="n">
        <f aca="false">(H56+I56)/(H56+I56+V56)</f>
        <v>0.500960830812722</v>
      </c>
      <c r="AG56" s="78" t="n">
        <f aca="false">(H56)/V56</f>
        <v>0.348589250036664</v>
      </c>
      <c r="AH56" s="78" t="n">
        <f aca="false">(H56+I56)/(V56+U56)</f>
        <v>0.0103341368756528</v>
      </c>
    </row>
    <row r="57" customFormat="false" ht="15" hidden="false" customHeight="false" outlineLevel="0" collapsed="false">
      <c r="A57" s="38" t="s">
        <v>87</v>
      </c>
      <c r="B57" s="79" t="n">
        <v>42178</v>
      </c>
      <c r="C57" s="76" t="n">
        <f aca="false">dw!C57</f>
        <v>7.01369863013699</v>
      </c>
      <c r="D57" s="28" t="s">
        <v>72</v>
      </c>
      <c r="E57" s="39"/>
      <c r="F57" s="39"/>
      <c r="G57" s="40"/>
      <c r="H57" s="77" t="n">
        <f aca="false">(dw!K57*100)/dw!$AB57</f>
        <v>4.34206617516411</v>
      </c>
      <c r="I57" s="77" t="n">
        <f aca="false">(dw!L57*100)/dw!$AB57</f>
        <v>3.37811134453881</v>
      </c>
      <c r="J57" s="77" t="n">
        <f aca="false">(dw!M57*100)/dw!$AB57</f>
        <v>11.216537554143</v>
      </c>
      <c r="K57" s="77" t="n">
        <f aca="false">(dw!N57*100)/dw!$AB57</f>
        <v>4.54395064119403</v>
      </c>
      <c r="L57" s="77" t="n">
        <f aca="false">(dw!O57*100)/dw!$AB57</f>
        <v>0</v>
      </c>
      <c r="M57" s="77" t="n">
        <f aca="false">(dw!P57*100)/dw!$AB57</f>
        <v>12.8109885731425</v>
      </c>
      <c r="N57" s="77" t="n">
        <f aca="false">(dw!Q57*100)/dw!$AB57</f>
        <v>0</v>
      </c>
      <c r="O57" s="77" t="n">
        <f aca="false">(dw!R57*100)/dw!$AB57</f>
        <v>17.9723902583608</v>
      </c>
      <c r="P57" s="77" t="n">
        <f aca="false">(dw!S57*100)/dw!$AB57</f>
        <v>6.39082343560029</v>
      </c>
      <c r="Q57" s="77" t="n">
        <f aca="false">(dw!T57*100)/dw!$AB57</f>
        <v>8.31478023971588</v>
      </c>
      <c r="R57" s="77" t="n">
        <f aca="false">(dw!U57*100)/dw!$AB57</f>
        <v>0</v>
      </c>
      <c r="S57" s="77" t="n">
        <f aca="false">(dw!V57*100)/dw!$AB57</f>
        <v>0</v>
      </c>
      <c r="T57" s="77" t="n">
        <f aca="false">(dw!W57*100)/dw!$AB57</f>
        <v>3.68183509962031</v>
      </c>
      <c r="U57" s="77" t="n">
        <f aca="false">(dw!X57*100)/dw!$AB57</f>
        <v>17.7140341997568</v>
      </c>
      <c r="V57" s="77" t="n">
        <f aca="false">(dw!Y57*100)/dw!$AB57</f>
        <v>1.66799527273506</v>
      </c>
      <c r="W57" s="77" t="n">
        <f aca="false">(dw!Z57*100)/dw!$AB57</f>
        <v>7.96648720602834</v>
      </c>
      <c r="X57" s="77" t="n">
        <f aca="false">(dw!AA57*100)/dw!$AB57</f>
        <v>0</v>
      </c>
      <c r="Y57" s="77" t="n">
        <f aca="false">SUM(H57:X57)</f>
        <v>100</v>
      </c>
      <c r="Z57" s="78" t="n">
        <f aca="false">SUM(H57:L57)</f>
        <v>23.48066571504</v>
      </c>
      <c r="AA57" s="78" t="n">
        <f aca="false">SUM(M57:R57)</f>
        <v>45.4889825068195</v>
      </c>
      <c r="AB57" s="78" t="n">
        <f aca="false">(I57)/(H57+I57)</f>
        <v>0.437569127901194</v>
      </c>
      <c r="AC57" s="78" t="n">
        <f aca="false">U57/(Z57+U57)</f>
        <v>0.430007603803277</v>
      </c>
      <c r="AD57" s="78" t="n">
        <f aca="false">U57/(U57+AA57)</f>
        <v>0.280271973124246</v>
      </c>
      <c r="AE57" s="78" t="n">
        <f aca="false">Z57/(Z57+AA57)</f>
        <v>0.340449260223977</v>
      </c>
      <c r="AF57" s="78" t="n">
        <f aca="false">(H57+I57)/(H57+I57+V57)</f>
        <v>0.822330147770756</v>
      </c>
      <c r="AG57" s="78" t="n">
        <f aca="false">(H57)/V57</f>
        <v>2.60316455696202</v>
      </c>
      <c r="AH57" s="78" t="n">
        <f aca="false">(H57+I57)/(V57+U57)</f>
        <v>0.398316261496756</v>
      </c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2" customFormat="true" ht="15" hidden="false" customHeight="false" outlineLevel="0" collapsed="false">
      <c r="A58" s="38" t="s">
        <v>88</v>
      </c>
      <c r="B58" s="79" t="n">
        <v>42210</v>
      </c>
      <c r="C58" s="76" t="n">
        <f aca="false">dw!C58</f>
        <v>1.53424657534247</v>
      </c>
      <c r="D58" s="28" t="s">
        <v>72</v>
      </c>
      <c r="E58" s="39"/>
      <c r="F58" s="39"/>
      <c r="G58" s="40"/>
      <c r="H58" s="77" t="n">
        <f aca="false">(dw!K58*100)/dw!$AB58</f>
        <v>2.37523581407447</v>
      </c>
      <c r="I58" s="77" t="n">
        <f aca="false">(dw!L58*100)/dw!$AB58</f>
        <v>0.52843140079621</v>
      </c>
      <c r="J58" s="77" t="n">
        <f aca="false">(dw!M58*100)/dw!$AB58</f>
        <v>10.1929236705662</v>
      </c>
      <c r="K58" s="77" t="n">
        <f aca="false">(dw!N58*100)/dw!$AB58</f>
        <v>0.443665001050034</v>
      </c>
      <c r="L58" s="77" t="n">
        <f aca="false">(dw!O58*100)/dw!$AB58</f>
        <v>0.153396065099478</v>
      </c>
      <c r="M58" s="77" t="n">
        <f aca="false">(dw!P58*100)/dw!$AB58</f>
        <v>21.76697643498</v>
      </c>
      <c r="N58" s="77" t="n">
        <f aca="false">(dw!Q58*100)/dw!$AB58</f>
        <v>0</v>
      </c>
      <c r="O58" s="77" t="n">
        <f aca="false">(dw!R58*100)/dw!$AB58</f>
        <v>27.8919058102516</v>
      </c>
      <c r="P58" s="77" t="n">
        <f aca="false">(dw!S58*100)/dw!$AB58</f>
        <v>6.25788363279865</v>
      </c>
      <c r="Q58" s="77" t="n">
        <f aca="false">(dw!T58*100)/dw!$AB58</f>
        <v>8.09422547041854</v>
      </c>
      <c r="R58" s="77" t="n">
        <f aca="false">(dw!U58*100)/dw!$AB58</f>
        <v>0.0448189162766312</v>
      </c>
      <c r="S58" s="77" t="n">
        <f aca="false">(dw!V58*100)/dw!$AB58</f>
        <v>0</v>
      </c>
      <c r="T58" s="77" t="n">
        <f aca="false">(dw!W58*100)/dw!$AB58</f>
        <v>6.55166847114539</v>
      </c>
      <c r="U58" s="77" t="n">
        <f aca="false">(dw!X58*100)/dw!$AB58</f>
        <v>10.1416267708293</v>
      </c>
      <c r="V58" s="77" t="n">
        <f aca="false">(dw!Y58*100)/dw!$AB58</f>
        <v>1.13480992063161</v>
      </c>
      <c r="W58" s="77" t="n">
        <f aca="false">(dw!Z58*100)/dw!$AB58</f>
        <v>4.42243262108191</v>
      </c>
      <c r="X58" s="77" t="n">
        <f aca="false">(dw!AA58*100)/dw!$AB58</f>
        <v>0</v>
      </c>
      <c r="Y58" s="81" t="n">
        <f aca="false">SUM(H58:X58)</f>
        <v>100</v>
      </c>
      <c r="Z58" s="78" t="n">
        <f aca="false">SUM(H58:L58)</f>
        <v>13.6936519515863</v>
      </c>
      <c r="AA58" s="78" t="n">
        <f aca="false">SUM(M58:R58)</f>
        <v>64.0558102647254</v>
      </c>
      <c r="AB58" s="78" t="n">
        <f aca="false">(I58)/(H58+I58)</f>
        <v>0.181987590757622</v>
      </c>
      <c r="AC58" s="78" t="n">
        <f aca="false">U58/(Z58+U58)</f>
        <v>0.425488071229967</v>
      </c>
      <c r="AD58" s="78" t="n">
        <f aca="false">U58/(U58+AA58)</f>
        <v>0.136684327330195</v>
      </c>
      <c r="AE58" s="78" t="n">
        <f aca="false">Z58/(Z58+AA58)</f>
        <v>0.176125359085936</v>
      </c>
      <c r="AF58" s="78" t="n">
        <f aca="false">(H58+I58)/(H58+I58+V58)</f>
        <v>0.719000533479444</v>
      </c>
      <c r="AG58" s="78" t="n">
        <f aca="false">(H58)/V58</f>
        <v>2.09306930693069</v>
      </c>
      <c r="AH58" s="78" t="n">
        <f aca="false">(H58+I58)/(V58+U58)</f>
        <v>0.257498649113996</v>
      </c>
    </row>
    <row r="59" s="82" customFormat="true" ht="15" hidden="false" customHeight="false" outlineLevel="0" collapsed="false">
      <c r="A59" s="38" t="s">
        <v>89</v>
      </c>
      <c r="B59" s="79" t="n">
        <v>42316</v>
      </c>
      <c r="C59" s="76" t="n">
        <f aca="false">dw!C59</f>
        <v>3.04109589041096</v>
      </c>
      <c r="D59" s="28" t="s">
        <v>72</v>
      </c>
      <c r="E59" s="39"/>
      <c r="F59" s="39"/>
      <c r="G59" s="40"/>
      <c r="H59" s="77" t="n">
        <f aca="false">(dw!K59*100)/dw!$AB59</f>
        <v>0.964864006530125</v>
      </c>
      <c r="I59" s="77" t="n">
        <f aca="false">(dw!L59*100)/dw!$AB59</f>
        <v>0.500977805140366</v>
      </c>
      <c r="J59" s="77" t="n">
        <f aca="false">(dw!M59*100)/dw!$AB59</f>
        <v>6.98345227881397</v>
      </c>
      <c r="K59" s="77" t="n">
        <f aca="false">(dw!N59*100)/dw!$AB59</f>
        <v>0</v>
      </c>
      <c r="L59" s="77" t="n">
        <f aca="false">(dw!O59*100)/dw!$AB59</f>
        <v>0</v>
      </c>
      <c r="M59" s="77" t="n">
        <f aca="false">(dw!P59*100)/dw!$AB59</f>
        <v>16.782899018913</v>
      </c>
      <c r="N59" s="77" t="n">
        <f aca="false">(dw!Q59*100)/dw!$AB59</f>
        <v>0</v>
      </c>
      <c r="O59" s="77" t="n">
        <f aca="false">(dw!R59*100)/dw!$AB59</f>
        <v>28.4185111876393</v>
      </c>
      <c r="P59" s="77" t="n">
        <f aca="false">(dw!S59*100)/dw!$AB59</f>
        <v>4.43525233607164</v>
      </c>
      <c r="Q59" s="77" t="n">
        <f aca="false">(dw!T59*100)/dw!$AB59</f>
        <v>12.0001907615497</v>
      </c>
      <c r="R59" s="77" t="n">
        <f aca="false">(dw!U59*100)/dw!$AB59</f>
        <v>0.107936601849542</v>
      </c>
      <c r="S59" s="77" t="n">
        <f aca="false">(dw!V59*100)/dw!$AB59</f>
        <v>0</v>
      </c>
      <c r="T59" s="77" t="n">
        <f aca="false">(dw!W59*100)/dw!$AB59</f>
        <v>0</v>
      </c>
      <c r="U59" s="77" t="n">
        <f aca="false">(dw!X59*100)/dw!$AB59</f>
        <v>20.0406767908985</v>
      </c>
      <c r="V59" s="77" t="n">
        <f aca="false">(dw!Y59*100)/dw!$AB59</f>
        <v>0.767401370276367</v>
      </c>
      <c r="W59" s="77" t="n">
        <f aca="false">(dw!Z59*100)/dw!$AB59</f>
        <v>8.99783784231745</v>
      </c>
      <c r="X59" s="77" t="n">
        <f aca="false">(dw!AA59*100)/dw!$AB59</f>
        <v>0</v>
      </c>
      <c r="Y59" s="81" t="n">
        <f aca="false">SUM(H59:X59)</f>
        <v>100</v>
      </c>
      <c r="Z59" s="78" t="n">
        <f aca="false">SUM(H59:L59)</f>
        <v>8.44929409048446</v>
      </c>
      <c r="AA59" s="78" t="n">
        <f aca="false">SUM(M59:R59)</f>
        <v>61.7447899060232</v>
      </c>
      <c r="AB59" s="78" t="n">
        <f aca="false">(I59)/(H59+I59)</f>
        <v>0.341767986935402</v>
      </c>
      <c r="AC59" s="78" t="n">
        <f aca="false">U59/(Z59+U59)</f>
        <v>0.703429177738973</v>
      </c>
      <c r="AD59" s="78" t="n">
        <f aca="false">U59/(U59+AA59)</f>
        <v>0.245039584663186</v>
      </c>
      <c r="AE59" s="78" t="n">
        <f aca="false">Z59/(Z59+AA59)</f>
        <v>0.120370458725622</v>
      </c>
      <c r="AF59" s="78" t="n">
        <f aca="false">(H59+I59)/(H59+I59+V59)</f>
        <v>0.656373575220154</v>
      </c>
      <c r="AG59" s="78" t="n">
        <f aca="false">(H59)/V59</f>
        <v>1.25731337459385</v>
      </c>
      <c r="AH59" s="78" t="n">
        <f aca="false">(H59+I59)/(V59+U59)</f>
        <v>0.0704458047646879</v>
      </c>
    </row>
    <row r="60" s="80" customFormat="true" ht="15" hidden="false" customHeight="false" outlineLevel="0" collapsed="false">
      <c r="A60" s="21"/>
      <c r="B60" s="73"/>
      <c r="C60" s="20"/>
      <c r="D60" s="10"/>
      <c r="E60" s="20"/>
      <c r="F60" s="20"/>
      <c r="G60" s="23"/>
      <c r="H60" s="83" t="n">
        <f aca="false">AVERAGE(H3:H26)</f>
        <v>51.5784478353487</v>
      </c>
      <c r="I60" s="83" t="n">
        <f aca="false">AVERAGE(I3:I26)</f>
        <v>9.34635601641746</v>
      </c>
      <c r="J60" s="83" t="n">
        <f aca="false">AVERAGE(J3:J26)</f>
        <v>8.50914274403881</v>
      </c>
      <c r="K60" s="83" t="n">
        <f aca="false">AVERAGE(K3:K26)</f>
        <v>5.36555328762375</v>
      </c>
      <c r="L60" s="83" t="n">
        <f aca="false">AVERAGE(L3:L26)</f>
        <v>0.0440673592379289</v>
      </c>
      <c r="M60" s="83" t="n">
        <f aca="false">AVERAGE(M3:M26)</f>
        <v>4.35943547827619</v>
      </c>
      <c r="N60" s="83" t="n">
        <f aca="false">AVERAGE(N3:N26)</f>
        <v>0.128819601862221</v>
      </c>
      <c r="O60" s="83" t="n">
        <f aca="false">AVERAGE(O3:O26)</f>
        <v>1.04046161812195</v>
      </c>
      <c r="P60" s="83" t="n">
        <f aca="false">AVERAGE(P3:P26)</f>
        <v>1.62821696280291</v>
      </c>
      <c r="Q60" s="83" t="n">
        <f aca="false">AVERAGE(Q3:Q26)</f>
        <v>1.126690503712</v>
      </c>
      <c r="R60" s="83" t="n">
        <f aca="false">AVERAGE(R3:R26)</f>
        <v>0.00435618247478841</v>
      </c>
      <c r="S60" s="83" t="n">
        <f aca="false">AVERAGE(S3:S26)</f>
        <v>0</v>
      </c>
      <c r="T60" s="83" t="n">
        <f aca="false">AVERAGE(T3:T26)</f>
        <v>0.00539765014250507</v>
      </c>
      <c r="U60" s="83" t="n">
        <f aca="false">AVERAGE(U3:U26)</f>
        <v>12.3169344904221</v>
      </c>
      <c r="V60" s="83" t="n">
        <f aca="false">AVERAGE(V3:V26)</f>
        <v>1.67316280951038</v>
      </c>
      <c r="W60" s="83" t="n">
        <f aca="false">AVERAGE(W3:W26)</f>
        <v>2.87295746000835</v>
      </c>
      <c r="X60" s="83" t="n">
        <f aca="false">AVERAGE(X3:X26)</f>
        <v>0</v>
      </c>
      <c r="Y60" s="83" t="n">
        <f aca="false">AVERAGE(Y3:Y26)</f>
        <v>100</v>
      </c>
      <c r="Z60" s="83" t="n">
        <f aca="false">AVERAGE(Z3:Z26)</f>
        <v>74.8435672426666</v>
      </c>
      <c r="AA60" s="83" t="n">
        <f aca="false">AVERAGE(AA3:AA26)</f>
        <v>8.28798034725006</v>
      </c>
      <c r="AB60" s="83" t="n">
        <f aca="false">AVERAGE(AB3:AB26)</f>
        <v>0.150376923588928</v>
      </c>
      <c r="AC60" s="83" t="n">
        <f aca="false">AVERAGE(AC3:AC26)</f>
        <v>0.141939269913617</v>
      </c>
      <c r="AD60" s="83" t="n">
        <f aca="false">AVERAGE(AD3:AD26)</f>
        <v>0.610816082299741</v>
      </c>
      <c r="AE60" s="83" t="n">
        <f aca="false">AVERAGE(AE3:AE26)</f>
        <v>0.899688806746193</v>
      </c>
      <c r="AF60" s="83" t="n">
        <f aca="false">AVERAGE(AF3:AF26)</f>
        <v>0.973713552407694</v>
      </c>
      <c r="AG60" s="83" t="n">
        <f aca="false">AVERAGE(AG3:AG26)</f>
        <v>27.3071988174701</v>
      </c>
      <c r="AH60" s="83" t="n">
        <f aca="false">AVERAGE(AH3:AH26)</f>
        <v>4.67951649083541</v>
      </c>
    </row>
    <row r="61" s="80" customFormat="true" ht="15" hidden="false" customHeight="false" outlineLevel="0" collapsed="false">
      <c r="A61" s="21"/>
      <c r="B61" s="73"/>
      <c r="C61" s="20"/>
      <c r="D61" s="10"/>
      <c r="E61" s="20"/>
      <c r="F61" s="20"/>
      <c r="G61" s="23"/>
      <c r="H61" s="83" t="n">
        <f aca="false">STDEV(H3:H26)</f>
        <v>10.8491767968347</v>
      </c>
      <c r="I61" s="83" t="n">
        <f aca="false">STDEV(I3:I26)</f>
        <v>9.5759489563478</v>
      </c>
      <c r="J61" s="83" t="n">
        <f aca="false">STDEV(J3:J26)</f>
        <v>4.42140735273596</v>
      </c>
      <c r="K61" s="83" t="n">
        <f aca="false">STDEV(K3:K26)</f>
        <v>3.34277525882301</v>
      </c>
      <c r="L61" s="83" t="n">
        <f aca="false">STDEV(L3:L26)</f>
        <v>0.123690326102853</v>
      </c>
      <c r="M61" s="83" t="n">
        <f aca="false">STDEV(M3:M26)</f>
        <v>1.85680917967164</v>
      </c>
      <c r="N61" s="83" t="n">
        <f aca="false">STDEV(N3:N26)</f>
        <v>0.30397234987575</v>
      </c>
      <c r="O61" s="83" t="n">
        <f aca="false">STDEV(O3:O26)</f>
        <v>0.737309462861337</v>
      </c>
      <c r="P61" s="83" t="n">
        <f aca="false">STDEV(P3:P26)</f>
        <v>0.882043487634172</v>
      </c>
      <c r="Q61" s="83" t="n">
        <f aca="false">STDEV(Q3:Q26)</f>
        <v>0.918787705143405</v>
      </c>
      <c r="R61" s="83" t="n">
        <f aca="false">STDEV(R3:R26)</f>
        <v>0.0153704662104608</v>
      </c>
      <c r="S61" s="83" t="n">
        <f aca="false">STDEV(S3:S26)</f>
        <v>0</v>
      </c>
      <c r="T61" s="83" t="n">
        <f aca="false">STDEV(T3:T26)</f>
        <v>0.0179783363765606</v>
      </c>
      <c r="U61" s="83" t="n">
        <f aca="false">STDEV(U3:U26)</f>
        <v>2.85494066256636</v>
      </c>
      <c r="V61" s="83" t="n">
        <f aca="false">STDEV(V3:V26)</f>
        <v>1.15571569996635</v>
      </c>
      <c r="W61" s="83" t="n">
        <f aca="false">STDEV(W3:W26)</f>
        <v>1.21564466794509</v>
      </c>
      <c r="X61" s="83" t="n">
        <f aca="false">STDEV(X3:X26)</f>
        <v>0</v>
      </c>
      <c r="Y61" s="83" t="n">
        <f aca="false">STDEV(Y3:Y26)</f>
        <v>0</v>
      </c>
      <c r="Z61" s="83" t="n">
        <f aca="false">STDEV(Z3:Z26)</f>
        <v>5.36969637576357</v>
      </c>
      <c r="AA61" s="83" t="n">
        <f aca="false">STDEV(AA3:AA26)</f>
        <v>3.55271267068723</v>
      </c>
      <c r="AB61" s="83" t="n">
        <f aca="false">STDEV(AB3:AB26)</f>
        <v>0.14743485056733</v>
      </c>
      <c r="AC61" s="83" t="n">
        <f aca="false">STDEV(AC3:AC26)</f>
        <v>0.0344417550541066</v>
      </c>
      <c r="AD61" s="83" t="n">
        <f aca="false">STDEV(AD3:AD26)</f>
        <v>0.108200558803417</v>
      </c>
      <c r="AE61" s="83" t="n">
        <f aca="false">STDEV(AE3:AE26)</f>
        <v>0.0441387548704513</v>
      </c>
      <c r="AF61" s="83" t="n">
        <f aca="false">STDEV(AF3:AF26)</f>
        <v>0.018627051255414</v>
      </c>
      <c r="AG61" s="83" t="n">
        <f aca="false">STDEV(AG3:AG26)</f>
        <v>9.01717647104725</v>
      </c>
      <c r="AH61" s="83" t="n">
        <f aca="false">STDEV(AH3:AH26)</f>
        <v>1.50154675756986</v>
      </c>
    </row>
    <row r="62" s="82" customFormat="true" ht="15" hidden="false" customHeight="false" outlineLevel="0" collapsed="false">
      <c r="A62" s="38"/>
      <c r="B62" s="79"/>
      <c r="C62" s="39"/>
      <c r="D62" s="28"/>
      <c r="E62" s="39"/>
      <c r="F62" s="39"/>
      <c r="G62" s="40"/>
      <c r="H62" s="78" t="n">
        <f aca="false">AVERAGE(H27:H59)</f>
        <v>1.33129614829501</v>
      </c>
      <c r="I62" s="78" t="n">
        <f aca="false">AVERAGE(I27:I59)</f>
        <v>1.19476458852495</v>
      </c>
      <c r="J62" s="78" t="n">
        <f aca="false">AVERAGE(J27:J59)</f>
        <v>3.87233530035919</v>
      </c>
      <c r="K62" s="78" t="n">
        <f aca="false">AVERAGE(K27:K59)</f>
        <v>1.09562434574285</v>
      </c>
      <c r="L62" s="78" t="n">
        <f aca="false">AVERAGE(L27:L59)</f>
        <v>0.0129506227508811</v>
      </c>
      <c r="M62" s="78" t="n">
        <f aca="false">AVERAGE(M27:M59)</f>
        <v>19.3168915668142</v>
      </c>
      <c r="N62" s="78" t="n">
        <f aca="false">AVERAGE(N27:N59)</f>
        <v>0.617762537555732</v>
      </c>
      <c r="O62" s="78" t="n">
        <f aca="false">AVERAGE(O27:O59)</f>
        <v>14.7354004757869</v>
      </c>
      <c r="P62" s="78" t="n">
        <f aca="false">AVERAGE(P27:P59)</f>
        <v>8.72563566731902</v>
      </c>
      <c r="Q62" s="78" t="n">
        <f aca="false">AVERAGE(Q27:Q59)</f>
        <v>13.1452063986504</v>
      </c>
      <c r="R62" s="78" t="n">
        <f aca="false">AVERAGE(R27:R59)</f>
        <v>0.649668228181513</v>
      </c>
      <c r="S62" s="78" t="n">
        <f aca="false">AVERAGE(S27:S59)</f>
        <v>0.00363803635391645</v>
      </c>
      <c r="T62" s="78" t="n">
        <f aca="false">AVERAGE(T27:T59)</f>
        <v>0.707291132604448</v>
      </c>
      <c r="U62" s="78" t="n">
        <f aca="false">AVERAGE(U27:U59)</f>
        <v>25.8262711484668</v>
      </c>
      <c r="V62" s="78" t="n">
        <f aca="false">AVERAGE(V27:V59)</f>
        <v>1.55660883060114</v>
      </c>
      <c r="W62" s="78" t="n">
        <f aca="false">AVERAGE(W27:W59)</f>
        <v>6.64619469739504</v>
      </c>
      <c r="X62" s="78" t="n">
        <f aca="false">AVERAGE(X27:X59)</f>
        <v>0.896130539568571</v>
      </c>
      <c r="Y62" s="78" t="n">
        <f aca="false">AVERAGE(Y27:Y59)</f>
        <v>100.333670264971</v>
      </c>
      <c r="Z62" s="78" t="n">
        <f aca="false">AVERAGE(Z27:Z59)</f>
        <v>7.50697100567289</v>
      </c>
      <c r="AA62" s="78" t="n">
        <f aca="false">AVERAGE(AA27:AA59)</f>
        <v>57.1905648743077</v>
      </c>
      <c r="AB62" s="78" t="n">
        <f aca="false">AVERAGE(AB27:AB59)</f>
        <v>0.497835337279901</v>
      </c>
      <c r="AC62" s="78" t="n">
        <f aca="false">AVERAGE(AC27:AC59)</f>
        <v>0.76577245202551</v>
      </c>
      <c r="AD62" s="78" t="n">
        <f aca="false">AVERAGE(AD27:AD59)</f>
        <v>0.308775605599913</v>
      </c>
      <c r="AE62" s="78" t="n">
        <f aca="false">AVERAGE(AE27:AE59)</f>
        <v>0.115615775098086</v>
      </c>
      <c r="AF62" s="78" t="n">
        <f aca="false">AVERAGE(AF27:AF59)</f>
        <v>0.6561584587601</v>
      </c>
      <c r="AG62" s="78" t="n">
        <f aca="false">AVERAGE(AG27:AG59)</f>
        <v>1.75049302218645</v>
      </c>
      <c r="AH62" s="78" t="n">
        <f aca="false">AVERAGE(AH27:AH59)</f>
        <v>0.116900287446208</v>
      </c>
    </row>
    <row r="63" customFormat="false" ht="15" hidden="false" customHeight="false" outlineLevel="0" collapsed="false">
      <c r="A63" s="29"/>
      <c r="B63" s="28"/>
      <c r="C63" s="28"/>
      <c r="D63" s="28"/>
      <c r="E63" s="28"/>
      <c r="F63" s="28"/>
      <c r="G63" s="28"/>
      <c r="H63" s="84" t="n">
        <f aca="false">STDEV(H27:H59)</f>
        <v>1.2582859297288</v>
      </c>
      <c r="I63" s="84" t="n">
        <f aca="false">STDEV(I27:I59)</f>
        <v>1.06656958971583</v>
      </c>
      <c r="J63" s="84" t="n">
        <f aca="false">STDEV(J27:J59)</f>
        <v>4.76628513579782</v>
      </c>
      <c r="K63" s="84" t="n">
        <f aca="false">STDEV(K27:K59)</f>
        <v>2.17294163520536</v>
      </c>
      <c r="L63" s="84" t="n">
        <f aca="false">STDEV(L27:L59)</f>
        <v>0.0427513207721953</v>
      </c>
      <c r="M63" s="84" t="n">
        <f aca="false">STDEV(M27:M59)</f>
        <v>5.44868177261948</v>
      </c>
      <c r="N63" s="84" t="n">
        <f aca="false">STDEV(N27:N59)</f>
        <v>1.69984856291243</v>
      </c>
      <c r="O63" s="84" t="n">
        <f aca="false">STDEV(O27:O59)</f>
        <v>7.9062465214147</v>
      </c>
      <c r="P63" s="84" t="n">
        <f aca="false">STDEV(P27:P59)</f>
        <v>4.43531461463785</v>
      </c>
      <c r="Q63" s="84" t="n">
        <f aca="false">STDEV(Q27:Q59)</f>
        <v>10.5781923171967</v>
      </c>
      <c r="R63" s="84" t="n">
        <f aca="false">STDEV(R27:R59)</f>
        <v>1.81094319106228</v>
      </c>
      <c r="S63" s="84" t="n">
        <f aca="false">STDEV(S27:S59)</f>
        <v>0.0208989277454558</v>
      </c>
      <c r="T63" s="84" t="n">
        <f aca="false">STDEV(T27:T59)</f>
        <v>1.53595895863132</v>
      </c>
      <c r="U63" s="84" t="n">
        <f aca="false">STDEV(U27:U59)</f>
        <v>11.6677379160627</v>
      </c>
      <c r="V63" s="84" t="n">
        <f aca="false">STDEV(V27:V59)</f>
        <v>2.18462533300524</v>
      </c>
      <c r="W63" s="84" t="n">
        <f aca="false">STDEV(W27:W59)</f>
        <v>7.53094634138763</v>
      </c>
      <c r="X63" s="84" t="n">
        <f aca="false">STDEV(X27:X59)</f>
        <v>3.39691923469727</v>
      </c>
      <c r="Y63" s="84" t="n">
        <f aca="false">STDEV(Y27:Y59)</f>
        <v>1.91678974041015</v>
      </c>
      <c r="Z63" s="84" t="n">
        <f aca="false">STDEV(Z27:Z59)</f>
        <v>7.0131733346167</v>
      </c>
      <c r="AA63" s="84" t="n">
        <f aca="false">STDEV(AA27:AA59)</f>
        <v>13.2870426221696</v>
      </c>
      <c r="AB63" s="84" t="n">
        <f aca="false">STDEV(AB27:AB59)</f>
        <v>0.167669638596366</v>
      </c>
      <c r="AC63" s="84" t="n">
        <f aca="false">STDEV(AC27:AC59)</f>
        <v>0.190902881670748</v>
      </c>
      <c r="AD63" s="84" t="n">
        <f aca="false">STDEV(AD27:AD59)</f>
        <v>0.121535819389744</v>
      </c>
      <c r="AE63" s="84" t="n">
        <f aca="false">STDEV(AE27:AE59)</f>
        <v>0.104860561512479</v>
      </c>
      <c r="AF63" s="84" t="n">
        <f aca="false">STDEV(AF27:AF59)</f>
        <v>0.224345909061132</v>
      </c>
      <c r="AG63" s="84" t="n">
        <f aca="false">STDEV(AG27:AG59)</f>
        <v>2.01746154071289</v>
      </c>
      <c r="AH63" s="84" t="n">
        <f aca="false">STDEV(AH27:AH59)</f>
        <v>0.116618751018261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B1" s="0" t="s">
        <v>111</v>
      </c>
    </row>
    <row r="2" customFormat="false" ht="15" hidden="false" customHeight="false" outlineLevel="0" collapsed="false">
      <c r="B2" s="0" t="s">
        <v>112</v>
      </c>
    </row>
    <row r="3" customFormat="false" ht="15" hidden="false" customHeight="false" outlineLevel="0" collapsed="false">
      <c r="B3" s="0" t="s">
        <v>113</v>
      </c>
    </row>
    <row r="4" customFormat="false" ht="15" hidden="false" customHeight="false" outlineLevel="0" collapsed="false">
      <c r="B4" s="0" t="s">
        <v>114</v>
      </c>
    </row>
    <row r="5" customFormat="false" ht="15" hidden="false" customHeight="false" outlineLevel="0" collapsed="false">
      <c r="B5" s="0" t="s">
        <v>115</v>
      </c>
    </row>
    <row r="6" customFormat="false" ht="15" hidden="false" customHeight="false" outlineLevel="0" collapsed="false">
      <c r="B6" s="0" t="s">
        <v>116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117</v>
      </c>
    </row>
    <row r="10" customFormat="false" ht="15.75" hidden="false" customHeight="false" outlineLevel="0" collapsed="false"/>
    <row r="11" customFormat="false" ht="15" hidden="false" customHeight="false" outlineLevel="0" collapsed="false">
      <c r="B11" s="85" t="s">
        <v>118</v>
      </c>
      <c r="C11" s="85" t="s">
        <v>119</v>
      </c>
      <c r="D11" s="85" t="s">
        <v>120</v>
      </c>
      <c r="E11" s="85" t="s">
        <v>121</v>
      </c>
      <c r="F11" s="85" t="s">
        <v>122</v>
      </c>
      <c r="G11" s="85" t="s">
        <v>123</v>
      </c>
      <c r="H11" s="85" t="s">
        <v>124</v>
      </c>
      <c r="I11" s="85" t="s">
        <v>125</v>
      </c>
    </row>
    <row r="12" customFormat="false" ht="15" hidden="false" customHeight="false" outlineLevel="0" collapsed="false">
      <c r="B12" s="86" t="s">
        <v>126</v>
      </c>
      <c r="C12" s="87" t="n">
        <v>24</v>
      </c>
      <c r="D12" s="87" t="n">
        <v>0</v>
      </c>
      <c r="E12" s="87" t="n">
        <v>24</v>
      </c>
      <c r="F12" s="88" t="n">
        <v>64.3501411195872</v>
      </c>
      <c r="G12" s="88" t="n">
        <v>85.4399625436716</v>
      </c>
      <c r="H12" s="88" t="n">
        <v>74.5237123168382</v>
      </c>
      <c r="I12" s="88" t="n">
        <v>5.75928494339139</v>
      </c>
    </row>
    <row r="13" customFormat="false" ht="15" hidden="false" customHeight="false" outlineLevel="0" collapsed="false">
      <c r="B13" s="89" t="s">
        <v>127</v>
      </c>
      <c r="C13" s="90" t="n">
        <v>33</v>
      </c>
      <c r="D13" s="90" t="n">
        <v>0</v>
      </c>
      <c r="E13" s="90" t="n">
        <v>33</v>
      </c>
      <c r="F13" s="91" t="n">
        <v>0.804930950151475</v>
      </c>
      <c r="G13" s="91" t="n">
        <v>30.4133017597775</v>
      </c>
      <c r="H13" s="91" t="n">
        <v>7.50697100567289</v>
      </c>
      <c r="I13" s="91" t="n">
        <v>7.0131733346167</v>
      </c>
    </row>
    <row r="14" customFormat="false" ht="15" hidden="false" customHeight="false" outlineLevel="0" collapsed="false">
      <c r="B14" s="89" t="s">
        <v>128</v>
      </c>
      <c r="C14" s="90" t="n">
        <v>24</v>
      </c>
      <c r="D14" s="90" t="n">
        <v>0</v>
      </c>
      <c r="E14" s="90" t="n">
        <v>24</v>
      </c>
      <c r="F14" s="91" t="n">
        <v>3.04673576015892</v>
      </c>
      <c r="G14" s="91" t="n">
        <v>15.0761218113009</v>
      </c>
      <c r="H14" s="91" t="n">
        <v>8.11143133103079</v>
      </c>
      <c r="I14" s="91" t="n">
        <v>3.48680050699641</v>
      </c>
    </row>
    <row r="15" customFormat="false" ht="15" hidden="false" customHeight="false" outlineLevel="0" collapsed="false">
      <c r="B15" s="89" t="s">
        <v>129</v>
      </c>
      <c r="C15" s="90" t="n">
        <v>33</v>
      </c>
      <c r="D15" s="90" t="n">
        <v>0</v>
      </c>
      <c r="E15" s="90" t="n">
        <v>33</v>
      </c>
      <c r="F15" s="91" t="n">
        <v>28.9060384497014</v>
      </c>
      <c r="G15" s="91" t="n">
        <v>88.200080359098</v>
      </c>
      <c r="H15" s="91" t="n">
        <v>57.1905648743078</v>
      </c>
      <c r="I15" s="91" t="n">
        <v>13.2870426221696</v>
      </c>
    </row>
    <row r="16" customFormat="false" ht="15" hidden="false" customHeight="false" outlineLevel="0" collapsed="false">
      <c r="B16" s="89" t="s">
        <v>130</v>
      </c>
      <c r="C16" s="90" t="n">
        <v>24</v>
      </c>
      <c r="D16" s="90" t="n">
        <v>0</v>
      </c>
      <c r="E16" s="90" t="n">
        <v>24</v>
      </c>
      <c r="F16" s="91" t="n">
        <v>0.0076707054468955</v>
      </c>
      <c r="G16" s="91" t="n">
        <v>0.49757086008981</v>
      </c>
      <c r="H16" s="91" t="n">
        <v>0.150427337713836</v>
      </c>
      <c r="I16" s="91" t="n">
        <v>0.147558455732607</v>
      </c>
    </row>
    <row r="17" customFormat="false" ht="15" hidden="false" customHeight="false" outlineLevel="0" collapsed="false">
      <c r="B17" s="89" t="s">
        <v>131</v>
      </c>
      <c r="C17" s="90" t="n">
        <v>33</v>
      </c>
      <c r="D17" s="90" t="n">
        <v>0</v>
      </c>
      <c r="E17" s="90" t="n">
        <v>33</v>
      </c>
      <c r="F17" s="91" t="n">
        <v>0.160895051831394</v>
      </c>
      <c r="G17" s="91" t="n">
        <v>0.692266889005782</v>
      </c>
      <c r="H17" s="91" t="n">
        <v>0.497835337279901</v>
      </c>
      <c r="I17" s="91" t="n">
        <v>0.167669638596366</v>
      </c>
    </row>
    <row r="18" customFormat="false" ht="15" hidden="false" customHeight="false" outlineLevel="0" collapsed="false">
      <c r="B18" s="89" t="s">
        <v>132</v>
      </c>
      <c r="C18" s="90" t="n">
        <v>24</v>
      </c>
      <c r="D18" s="90" t="n">
        <v>0</v>
      </c>
      <c r="E18" s="90" t="n">
        <v>24</v>
      </c>
      <c r="F18" s="91" t="n">
        <v>0.0585342152237877</v>
      </c>
      <c r="G18" s="91" t="n">
        <v>0.256419776115961</v>
      </c>
      <c r="H18" s="91" t="n">
        <v>0.147590286872332</v>
      </c>
      <c r="I18" s="91" t="n">
        <v>0.0412709494801049</v>
      </c>
    </row>
    <row r="19" customFormat="false" ht="15" hidden="false" customHeight="false" outlineLevel="0" collapsed="false">
      <c r="B19" s="89" t="s">
        <v>133</v>
      </c>
      <c r="C19" s="90" t="n">
        <v>33</v>
      </c>
      <c r="D19" s="90" t="n">
        <v>0</v>
      </c>
      <c r="E19" s="90" t="n">
        <v>33</v>
      </c>
      <c r="F19" s="91" t="n">
        <v>0.306559219038954</v>
      </c>
      <c r="G19" s="91" t="n">
        <v>0.983010863907263</v>
      </c>
      <c r="H19" s="91" t="n">
        <v>0.76577245202551</v>
      </c>
      <c r="I19" s="91" t="n">
        <v>0.190902881670748</v>
      </c>
    </row>
    <row r="20" customFormat="false" ht="15" hidden="false" customHeight="false" outlineLevel="0" collapsed="false">
      <c r="B20" s="89" t="s">
        <v>134</v>
      </c>
      <c r="C20" s="90" t="n">
        <v>24</v>
      </c>
      <c r="D20" s="90" t="n">
        <v>0</v>
      </c>
      <c r="E20" s="90" t="n">
        <v>24</v>
      </c>
      <c r="F20" s="91" t="n">
        <v>0.474424149076867</v>
      </c>
      <c r="G20" s="91" t="n">
        <v>0.803410963524301</v>
      </c>
      <c r="H20" s="91" t="n">
        <v>0.622924158610342</v>
      </c>
      <c r="I20" s="91" t="n">
        <v>0.106940090056106</v>
      </c>
    </row>
    <row r="21" customFormat="false" ht="15" hidden="false" customHeight="false" outlineLevel="0" collapsed="false">
      <c r="B21" s="89" t="s">
        <v>135</v>
      </c>
      <c r="C21" s="90" t="n">
        <v>33</v>
      </c>
      <c r="D21" s="90" t="n">
        <v>0</v>
      </c>
      <c r="E21" s="90" t="n">
        <v>33</v>
      </c>
      <c r="F21" s="91" t="n">
        <v>0.0954308058125352</v>
      </c>
      <c r="G21" s="91" t="n">
        <v>0.686901704205656</v>
      </c>
      <c r="H21" s="91" t="n">
        <v>0.308775605599913</v>
      </c>
      <c r="I21" s="91" t="n">
        <v>0.121535819389744</v>
      </c>
    </row>
    <row r="22" customFormat="false" ht="15" hidden="false" customHeight="false" outlineLevel="0" collapsed="false">
      <c r="B22" s="89" t="s">
        <v>136</v>
      </c>
      <c r="C22" s="90" t="n">
        <v>24</v>
      </c>
      <c r="D22" s="90" t="n">
        <v>0</v>
      </c>
      <c r="E22" s="90" t="n">
        <v>24</v>
      </c>
      <c r="F22" s="91" t="n">
        <v>0.811647880321595</v>
      </c>
      <c r="G22" s="91" t="n">
        <v>0.964328390155814</v>
      </c>
      <c r="H22" s="91" t="n">
        <v>0.901192582659026</v>
      </c>
      <c r="I22" s="91" t="n">
        <v>0.0433902435372525</v>
      </c>
    </row>
    <row r="23" customFormat="false" ht="15" hidden="false" customHeight="false" outlineLevel="0" collapsed="false">
      <c r="B23" s="89" t="s">
        <v>137</v>
      </c>
      <c r="C23" s="90" t="n">
        <v>33</v>
      </c>
      <c r="D23" s="90" t="n">
        <v>0</v>
      </c>
      <c r="E23" s="90" t="n">
        <v>33</v>
      </c>
      <c r="F23" s="91" t="n">
        <v>0.0124847864782517</v>
      </c>
      <c r="G23" s="91" t="n">
        <v>0.415057447504504</v>
      </c>
      <c r="H23" s="91" t="n">
        <v>0.115615775098086</v>
      </c>
      <c r="I23" s="91" t="n">
        <v>0.104860561512478</v>
      </c>
    </row>
    <row r="24" customFormat="false" ht="15" hidden="false" customHeight="false" outlineLevel="0" collapsed="false">
      <c r="B24" s="89" t="s">
        <v>138</v>
      </c>
      <c r="C24" s="90" t="n">
        <v>24</v>
      </c>
      <c r="D24" s="90" t="n">
        <v>0</v>
      </c>
      <c r="E24" s="90" t="n">
        <v>24</v>
      </c>
      <c r="F24" s="91" t="n">
        <v>0.931832037747976</v>
      </c>
      <c r="G24" s="91" t="n">
        <v>1</v>
      </c>
      <c r="H24" s="91" t="n">
        <v>0.974226018486796</v>
      </c>
      <c r="I24" s="91" t="n">
        <v>0.0191893004682624</v>
      </c>
    </row>
    <row r="25" customFormat="false" ht="15" hidden="false" customHeight="false" outlineLevel="0" collapsed="false">
      <c r="B25" s="89" t="s">
        <v>139</v>
      </c>
      <c r="C25" s="90" t="n">
        <v>33</v>
      </c>
      <c r="D25" s="90" t="n">
        <v>0</v>
      </c>
      <c r="E25" s="90" t="n">
        <v>33</v>
      </c>
      <c r="F25" s="91" t="n">
        <v>0.137942903388972</v>
      </c>
      <c r="G25" s="91" t="n">
        <v>0.964972943616979</v>
      </c>
      <c r="H25" s="91" t="n">
        <v>0.6561584587601</v>
      </c>
      <c r="I25" s="91" t="n">
        <v>0.224345909061132</v>
      </c>
    </row>
    <row r="26" customFormat="false" ht="15" hidden="false" customHeight="false" outlineLevel="0" collapsed="false">
      <c r="B26" s="89" t="s">
        <v>140</v>
      </c>
      <c r="C26" s="90" t="n">
        <v>24</v>
      </c>
      <c r="D26" s="90" t="n">
        <v>6</v>
      </c>
      <c r="E26" s="90" t="n">
        <v>18</v>
      </c>
      <c r="F26" s="91" t="n">
        <v>9.77889532012418</v>
      </c>
      <c r="G26" s="91" t="n">
        <v>41.8319884145514</v>
      </c>
      <c r="H26" s="91" t="n">
        <v>27.3071988174701</v>
      </c>
      <c r="I26" s="91" t="n">
        <v>9.01717647104726</v>
      </c>
    </row>
    <row r="27" customFormat="false" ht="15" hidden="false" customHeight="false" outlineLevel="0" collapsed="false">
      <c r="B27" s="89" t="s">
        <v>141</v>
      </c>
      <c r="C27" s="90" t="n">
        <v>33</v>
      </c>
      <c r="D27" s="90" t="n">
        <v>2</v>
      </c>
      <c r="E27" s="90" t="n">
        <v>31</v>
      </c>
      <c r="F27" s="91" t="n">
        <v>0.0537390479431652</v>
      </c>
      <c r="G27" s="91" t="n">
        <v>7.92150074953981</v>
      </c>
      <c r="H27" s="91" t="n">
        <v>1.75049302218645</v>
      </c>
      <c r="I27" s="91" t="n">
        <v>2.01746154071289</v>
      </c>
    </row>
    <row r="28" customFormat="false" ht="15" hidden="false" customHeight="false" outlineLevel="0" collapsed="false">
      <c r="B28" s="89" t="s">
        <v>142</v>
      </c>
      <c r="C28" s="90" t="n">
        <v>24</v>
      </c>
      <c r="D28" s="90" t="n">
        <v>0</v>
      </c>
      <c r="E28" s="90" t="n">
        <v>24</v>
      </c>
      <c r="F28" s="91" t="n">
        <v>1.92307090984064</v>
      </c>
      <c r="G28" s="91" t="n">
        <v>8.3355961447074</v>
      </c>
      <c r="H28" s="91" t="n">
        <v>4.51287192534621</v>
      </c>
      <c r="I28" s="91" t="n">
        <v>1.57760378325075</v>
      </c>
    </row>
    <row r="29" customFormat="false" ht="15.75" hidden="false" customHeight="false" outlineLevel="0" collapsed="false">
      <c r="B29" s="92" t="s">
        <v>143</v>
      </c>
      <c r="C29" s="93" t="n">
        <v>33</v>
      </c>
      <c r="D29" s="93" t="n">
        <v>0</v>
      </c>
      <c r="E29" s="93" t="n">
        <v>33</v>
      </c>
      <c r="F29" s="94" t="n">
        <v>0.00940843165643629</v>
      </c>
      <c r="G29" s="94" t="n">
        <v>0.514605484926164</v>
      </c>
      <c r="H29" s="94" t="n">
        <v>0.116900287446208</v>
      </c>
      <c r="I29" s="94" t="n">
        <v>0.116618751018261</v>
      </c>
    </row>
    <row r="32" customFormat="false" ht="15" hidden="false" customHeight="false" outlineLevel="0" collapsed="false">
      <c r="B32" s="0" t="s">
        <v>144</v>
      </c>
    </row>
    <row r="34" customFormat="false" ht="15" hidden="false" customHeight="false" outlineLevel="0" collapsed="false">
      <c r="B34" s="0" t="s">
        <v>145</v>
      </c>
    </row>
    <row r="35" customFormat="false" ht="15" hidden="false" customHeight="false" outlineLevel="0" collapsed="false">
      <c r="B35" s="95" t="n">
        <v>63.6949063535504</v>
      </c>
      <c r="C35" s="96" t="n">
        <v>70.3385762687803</v>
      </c>
    </row>
    <row r="36" customFormat="false" ht="15.75" hidden="false" customHeight="false" outlineLevel="0" collapsed="false"/>
    <row r="37" customFormat="false" ht="15" hidden="false" customHeight="false" outlineLevel="0" collapsed="false">
      <c r="B37" s="97" t="s">
        <v>146</v>
      </c>
      <c r="C37" s="98" t="n">
        <v>67.0167413111653</v>
      </c>
    </row>
    <row r="38" customFormat="false" ht="15" hidden="false" customHeight="false" outlineLevel="0" collapsed="false">
      <c r="B38" s="89" t="s">
        <v>147</v>
      </c>
      <c r="C38" s="99" t="n">
        <v>39.5415187711283</v>
      </c>
    </row>
    <row r="39" customFormat="false" ht="15" hidden="false" customHeight="false" outlineLevel="0" collapsed="false">
      <c r="B39" s="89" t="s">
        <v>148</v>
      </c>
      <c r="C39" s="99" t="n">
        <v>1.95996398454005</v>
      </c>
    </row>
    <row r="40" customFormat="false" ht="15" hidden="false" customHeight="false" outlineLevel="0" collapsed="false">
      <c r="B40" s="89" t="s">
        <v>149</v>
      </c>
      <c r="C40" s="99" t="s">
        <v>150</v>
      </c>
    </row>
    <row r="41" customFormat="false" ht="15.75" hidden="false" customHeight="false" outlineLevel="0" collapsed="false">
      <c r="B41" s="92" t="s">
        <v>151</v>
      </c>
      <c r="C41" s="100" t="n">
        <v>0.05</v>
      </c>
    </row>
    <row r="43" customFormat="false" ht="15" hidden="false" customHeight="false" outlineLevel="0" collapsed="false">
      <c r="B43" s="101" t="s">
        <v>152</v>
      </c>
    </row>
    <row r="44" customFormat="false" ht="15" hidden="false" customHeight="false" outlineLevel="0" collapsed="false">
      <c r="B44" s="101" t="s">
        <v>153</v>
      </c>
    </row>
    <row r="45" customFormat="false" ht="15" hidden="false" customHeight="false" outlineLevel="0" collapsed="false">
      <c r="B45" s="101" t="s">
        <v>154</v>
      </c>
    </row>
    <row r="46" customFormat="false" ht="15" hidden="false" customHeight="false" outlineLevel="0" collapsed="false">
      <c r="B46" s="101" t="s">
        <v>155</v>
      </c>
    </row>
    <row r="47" customFormat="false" ht="15" hidden="false" customHeight="false" outlineLevel="0" collapsed="false">
      <c r="B47" s="101" t="s">
        <v>156</v>
      </c>
    </row>
    <row r="50" customFormat="false" ht="15" hidden="false" customHeight="false" outlineLevel="0" collapsed="false">
      <c r="B50" s="0" t="s">
        <v>157</v>
      </c>
    </row>
    <row r="52" customFormat="false" ht="15" hidden="false" customHeight="false" outlineLevel="0" collapsed="false">
      <c r="B52" s="0" t="s">
        <v>145</v>
      </c>
    </row>
    <row r="53" customFormat="false" ht="15" hidden="false" customHeight="false" outlineLevel="0" collapsed="false">
      <c r="B53" s="95" t="n">
        <v>63.5123554119518</v>
      </c>
      <c r="C53" s="96" t="n">
        <v>70.5211272103788</v>
      </c>
    </row>
    <row r="54" customFormat="false" ht="15.75" hidden="false" customHeight="false" outlineLevel="0" collapsed="false"/>
    <row r="55" customFormat="false" ht="15" hidden="false" customHeight="false" outlineLevel="0" collapsed="false">
      <c r="B55" s="97" t="s">
        <v>146</v>
      </c>
      <c r="C55" s="98" t="n">
        <v>67.0167413111653</v>
      </c>
    </row>
    <row r="56" customFormat="false" ht="15" hidden="false" customHeight="false" outlineLevel="0" collapsed="false">
      <c r="B56" s="89" t="s">
        <v>158</v>
      </c>
      <c r="C56" s="99" t="n">
        <v>38.324703580088</v>
      </c>
    </row>
    <row r="57" customFormat="false" ht="15" hidden="false" customHeight="false" outlineLevel="0" collapsed="false">
      <c r="B57" s="89" t="s">
        <v>159</v>
      </c>
      <c r="C57" s="99" t="n">
        <v>2.00404478328794</v>
      </c>
    </row>
    <row r="58" customFormat="false" ht="15" hidden="false" customHeight="false" outlineLevel="0" collapsed="false">
      <c r="B58" s="89" t="s">
        <v>160</v>
      </c>
      <c r="C58" s="102" t="n">
        <v>55</v>
      </c>
    </row>
    <row r="59" customFormat="false" ht="15" hidden="false" customHeight="false" outlineLevel="0" collapsed="false">
      <c r="B59" s="89" t="s">
        <v>149</v>
      </c>
      <c r="C59" s="99" t="s">
        <v>150</v>
      </c>
    </row>
    <row r="60" customFormat="false" ht="15.75" hidden="false" customHeight="false" outlineLevel="0" collapsed="false">
      <c r="B60" s="92" t="s">
        <v>151</v>
      </c>
      <c r="C60" s="100" t="n">
        <v>0.05</v>
      </c>
    </row>
    <row r="62" customFormat="false" ht="15" hidden="false" customHeight="false" outlineLevel="0" collapsed="false">
      <c r="B62" s="101" t="s">
        <v>152</v>
      </c>
    </row>
    <row r="63" customFormat="false" ht="15" hidden="false" customHeight="false" outlineLevel="0" collapsed="false">
      <c r="B63" s="101" t="s">
        <v>153</v>
      </c>
    </row>
    <row r="64" customFormat="false" ht="15" hidden="false" customHeight="false" outlineLevel="0" collapsed="false">
      <c r="B64" s="101" t="s">
        <v>154</v>
      </c>
    </row>
    <row r="65" customFormat="false" ht="15" hidden="false" customHeight="false" outlineLevel="0" collapsed="false">
      <c r="B65" s="101" t="s">
        <v>155</v>
      </c>
    </row>
    <row r="66" customFormat="false" ht="15" hidden="false" customHeight="false" outlineLevel="0" collapsed="false">
      <c r="B66" s="101" t="s">
        <v>156</v>
      </c>
    </row>
    <row r="69" customFormat="false" ht="15" hidden="false" customHeight="false" outlineLevel="0" collapsed="false">
      <c r="B69" s="0" t="s">
        <v>161</v>
      </c>
    </row>
    <row r="87" customFormat="false" ht="15" hidden="false" customHeight="false" outlineLevel="0" collapsed="false">
      <c r="F87" s="0" t="s">
        <v>47</v>
      </c>
    </row>
    <row r="90" customFormat="false" ht="15" hidden="false" customHeight="false" outlineLevel="0" collapsed="false">
      <c r="B90" s="0" t="s">
        <v>162</v>
      </c>
    </row>
    <row r="92" customFormat="false" ht="15" hidden="false" customHeight="false" outlineLevel="0" collapsed="false">
      <c r="B92" s="0" t="s">
        <v>145</v>
      </c>
    </row>
    <row r="93" customFormat="false" ht="15" hidden="false" customHeight="false" outlineLevel="0" collapsed="false">
      <c r="B93" s="95" t="n">
        <v>-53.8222616768567</v>
      </c>
      <c r="C93" s="96" t="n">
        <v>-44.3360054096972</v>
      </c>
    </row>
    <row r="94" customFormat="false" ht="15.75" hidden="false" customHeight="false" outlineLevel="0" collapsed="false"/>
    <row r="95" customFormat="false" ht="15" hidden="false" customHeight="false" outlineLevel="0" collapsed="false">
      <c r="B95" s="97" t="s">
        <v>146</v>
      </c>
      <c r="C95" s="98" t="n">
        <v>-49.079133543277</v>
      </c>
    </row>
    <row r="96" customFormat="false" ht="15" hidden="false" customHeight="false" outlineLevel="0" collapsed="false">
      <c r="B96" s="89" t="s">
        <v>147</v>
      </c>
      <c r="C96" s="99" t="n">
        <v>-20.2805683144502</v>
      </c>
    </row>
    <row r="97" customFormat="false" ht="15" hidden="false" customHeight="false" outlineLevel="0" collapsed="false">
      <c r="B97" s="89" t="s">
        <v>148</v>
      </c>
      <c r="C97" s="99" t="n">
        <v>1.95996398454005</v>
      </c>
    </row>
    <row r="98" customFormat="false" ht="15" hidden="false" customHeight="false" outlineLevel="0" collapsed="false">
      <c r="B98" s="89" t="s">
        <v>149</v>
      </c>
      <c r="C98" s="99" t="s">
        <v>150</v>
      </c>
    </row>
    <row r="99" customFormat="false" ht="15.75" hidden="false" customHeight="false" outlineLevel="0" collapsed="false">
      <c r="B99" s="92" t="s">
        <v>151</v>
      </c>
      <c r="C99" s="100" t="n">
        <v>0.05</v>
      </c>
    </row>
    <row r="101" customFormat="false" ht="15" hidden="false" customHeight="false" outlineLevel="0" collapsed="false">
      <c r="B101" s="101" t="s">
        <v>152</v>
      </c>
    </row>
    <row r="102" customFormat="false" ht="15" hidden="false" customHeight="false" outlineLevel="0" collapsed="false">
      <c r="B102" s="101" t="s">
        <v>153</v>
      </c>
    </row>
    <row r="103" customFormat="false" ht="15" hidden="false" customHeight="false" outlineLevel="0" collapsed="false">
      <c r="B103" s="101" t="s">
        <v>154</v>
      </c>
    </row>
    <row r="104" customFormat="false" ht="15" hidden="false" customHeight="false" outlineLevel="0" collapsed="false">
      <c r="B104" s="101" t="s">
        <v>155</v>
      </c>
    </row>
    <row r="105" customFormat="false" ht="15" hidden="false" customHeight="false" outlineLevel="0" collapsed="false">
      <c r="B105" s="101" t="s">
        <v>156</v>
      </c>
    </row>
    <row r="108" customFormat="false" ht="15" hidden="false" customHeight="false" outlineLevel="0" collapsed="false">
      <c r="B108" s="0" t="s">
        <v>163</v>
      </c>
    </row>
    <row r="110" customFormat="false" ht="15" hidden="false" customHeight="false" outlineLevel="0" collapsed="false">
      <c r="B110" s="0" t="s">
        <v>145</v>
      </c>
    </row>
    <row r="111" customFormat="false" ht="15" hidden="false" customHeight="false" outlineLevel="0" collapsed="false">
      <c r="B111" s="95" t="n">
        <v>-54.6611967610239</v>
      </c>
      <c r="C111" s="96" t="n">
        <v>-43.4970703255301</v>
      </c>
    </row>
    <row r="112" customFormat="false" ht="15.75" hidden="false" customHeight="false" outlineLevel="0" collapsed="false"/>
    <row r="113" customFormat="false" ht="15" hidden="false" customHeight="false" outlineLevel="0" collapsed="false">
      <c r="B113" s="97" t="s">
        <v>146</v>
      </c>
      <c r="C113" s="98" t="n">
        <v>-49.079133543277</v>
      </c>
    </row>
    <row r="114" customFormat="false" ht="15" hidden="false" customHeight="false" outlineLevel="0" collapsed="false">
      <c r="B114" s="89" t="s">
        <v>158</v>
      </c>
      <c r="C114" s="99" t="n">
        <v>-17.6201482693698</v>
      </c>
    </row>
    <row r="115" customFormat="false" ht="15" hidden="false" customHeight="false" outlineLevel="0" collapsed="false">
      <c r="B115" s="89" t="s">
        <v>159</v>
      </c>
      <c r="C115" s="99" t="n">
        <v>2.00404478328794</v>
      </c>
    </row>
    <row r="116" customFormat="false" ht="15" hidden="false" customHeight="false" outlineLevel="0" collapsed="false">
      <c r="B116" s="89" t="s">
        <v>160</v>
      </c>
      <c r="C116" s="102" t="n">
        <v>55</v>
      </c>
    </row>
    <row r="117" customFormat="false" ht="15" hidden="false" customHeight="false" outlineLevel="0" collapsed="false">
      <c r="B117" s="89" t="s">
        <v>149</v>
      </c>
      <c r="C117" s="99" t="s">
        <v>150</v>
      </c>
    </row>
    <row r="118" customFormat="false" ht="15.75" hidden="false" customHeight="false" outlineLevel="0" collapsed="false">
      <c r="B118" s="92" t="s">
        <v>151</v>
      </c>
      <c r="C118" s="100" t="n">
        <v>0.05</v>
      </c>
    </row>
    <row r="120" customFormat="false" ht="15" hidden="false" customHeight="false" outlineLevel="0" collapsed="false">
      <c r="B120" s="101" t="s">
        <v>152</v>
      </c>
    </row>
    <row r="121" customFormat="false" ht="15" hidden="false" customHeight="false" outlineLevel="0" collapsed="false">
      <c r="B121" s="101" t="s">
        <v>153</v>
      </c>
    </row>
    <row r="122" customFormat="false" ht="15" hidden="false" customHeight="false" outlineLevel="0" collapsed="false">
      <c r="B122" s="101" t="s">
        <v>154</v>
      </c>
    </row>
    <row r="123" customFormat="false" ht="15" hidden="false" customHeight="false" outlineLevel="0" collapsed="false">
      <c r="B123" s="101" t="s">
        <v>155</v>
      </c>
    </row>
    <row r="124" customFormat="false" ht="15" hidden="false" customHeight="false" outlineLevel="0" collapsed="false">
      <c r="B124" s="101" t="s">
        <v>156</v>
      </c>
    </row>
    <row r="127" customFormat="false" ht="15" hidden="false" customHeight="false" outlineLevel="0" collapsed="false">
      <c r="B127" s="0" t="s">
        <v>161</v>
      </c>
    </row>
    <row r="145" customFormat="false" ht="15" hidden="false" customHeight="false" outlineLevel="0" collapsed="false">
      <c r="F145" s="0" t="s">
        <v>47</v>
      </c>
    </row>
    <row r="148" customFormat="false" ht="15" hidden="false" customHeight="false" outlineLevel="0" collapsed="false">
      <c r="B148" s="0" t="s">
        <v>164</v>
      </c>
    </row>
    <row r="150" customFormat="false" ht="15" hidden="false" customHeight="false" outlineLevel="0" collapsed="false">
      <c r="B150" s="0" t="s">
        <v>145</v>
      </c>
    </row>
    <row r="151" customFormat="false" ht="15" hidden="false" customHeight="false" outlineLevel="0" collapsed="false">
      <c r="B151" s="95" t="n">
        <v>-0.429613044250129</v>
      </c>
      <c r="C151" s="96" t="n">
        <v>-0.265202954882</v>
      </c>
    </row>
    <row r="152" customFormat="false" ht="15.75" hidden="false" customHeight="false" outlineLevel="0" collapsed="false"/>
    <row r="153" customFormat="false" ht="15" hidden="false" customHeight="false" outlineLevel="0" collapsed="false">
      <c r="B153" s="97" t="s">
        <v>146</v>
      </c>
      <c r="C153" s="98" t="n">
        <v>-0.347407999566064</v>
      </c>
    </row>
    <row r="154" customFormat="false" ht="15" hidden="false" customHeight="false" outlineLevel="0" collapsed="false">
      <c r="B154" s="89" t="s">
        <v>147</v>
      </c>
      <c r="C154" s="99" t="n">
        <v>-8.28303384187059</v>
      </c>
    </row>
    <row r="155" customFormat="false" ht="15" hidden="false" customHeight="false" outlineLevel="0" collapsed="false">
      <c r="B155" s="89" t="s">
        <v>148</v>
      </c>
      <c r="C155" s="99" t="n">
        <v>1.95996398454005</v>
      </c>
    </row>
    <row r="156" customFormat="false" ht="15" hidden="false" customHeight="false" outlineLevel="0" collapsed="false">
      <c r="B156" s="89" t="s">
        <v>149</v>
      </c>
      <c r="C156" s="99" t="s">
        <v>150</v>
      </c>
    </row>
    <row r="157" customFormat="false" ht="15.75" hidden="false" customHeight="false" outlineLevel="0" collapsed="false">
      <c r="B157" s="92" t="s">
        <v>151</v>
      </c>
      <c r="C157" s="100" t="n">
        <v>0.05</v>
      </c>
    </row>
    <row r="159" customFormat="false" ht="15" hidden="false" customHeight="false" outlineLevel="0" collapsed="false">
      <c r="B159" s="101" t="s">
        <v>152</v>
      </c>
    </row>
    <row r="160" customFormat="false" ht="15" hidden="false" customHeight="false" outlineLevel="0" collapsed="false">
      <c r="B160" s="101" t="s">
        <v>153</v>
      </c>
    </row>
    <row r="161" customFormat="false" ht="15" hidden="false" customHeight="false" outlineLevel="0" collapsed="false">
      <c r="B161" s="101" t="s">
        <v>154</v>
      </c>
    </row>
    <row r="162" customFormat="false" ht="15" hidden="false" customHeight="false" outlineLevel="0" collapsed="false">
      <c r="B162" s="101" t="s">
        <v>155</v>
      </c>
    </row>
    <row r="163" customFormat="false" ht="15" hidden="false" customHeight="false" outlineLevel="0" collapsed="false">
      <c r="B163" s="101" t="s">
        <v>156</v>
      </c>
    </row>
    <row r="166" customFormat="false" ht="15" hidden="false" customHeight="false" outlineLevel="0" collapsed="false">
      <c r="B166" s="0" t="s">
        <v>165</v>
      </c>
    </row>
    <row r="168" customFormat="false" ht="15" hidden="false" customHeight="false" outlineLevel="0" collapsed="false">
      <c r="B168" s="0" t="s">
        <v>145</v>
      </c>
    </row>
    <row r="169" customFormat="false" ht="15" hidden="false" customHeight="false" outlineLevel="0" collapsed="false">
      <c r="B169" s="95" t="n">
        <v>-0.433196386172788</v>
      </c>
      <c r="C169" s="96" t="n">
        <v>-0.261619612959341</v>
      </c>
    </row>
    <row r="170" customFormat="false" ht="15.75" hidden="false" customHeight="false" outlineLevel="0" collapsed="false"/>
    <row r="171" customFormat="false" ht="15" hidden="false" customHeight="false" outlineLevel="0" collapsed="false">
      <c r="B171" s="97" t="s">
        <v>146</v>
      </c>
      <c r="C171" s="98" t="n">
        <v>-0.347407999566064</v>
      </c>
    </row>
    <row r="172" customFormat="false" ht="15" hidden="false" customHeight="false" outlineLevel="0" collapsed="false">
      <c r="B172" s="89" t="s">
        <v>158</v>
      </c>
      <c r="C172" s="99" t="n">
        <v>-8.11556455064869</v>
      </c>
    </row>
    <row r="173" customFormat="false" ht="15" hidden="false" customHeight="false" outlineLevel="0" collapsed="false">
      <c r="B173" s="89" t="s">
        <v>159</v>
      </c>
      <c r="C173" s="99" t="n">
        <v>2.00404478328794</v>
      </c>
    </row>
    <row r="174" customFormat="false" ht="15" hidden="false" customHeight="false" outlineLevel="0" collapsed="false">
      <c r="B174" s="89" t="s">
        <v>160</v>
      </c>
      <c r="C174" s="102" t="n">
        <v>55</v>
      </c>
    </row>
    <row r="175" customFormat="false" ht="15" hidden="false" customHeight="false" outlineLevel="0" collapsed="false">
      <c r="B175" s="89" t="s">
        <v>149</v>
      </c>
      <c r="C175" s="99" t="s">
        <v>150</v>
      </c>
    </row>
    <row r="176" customFormat="false" ht="15.75" hidden="false" customHeight="false" outlineLevel="0" collapsed="false">
      <c r="B176" s="92" t="s">
        <v>151</v>
      </c>
      <c r="C176" s="100" t="n">
        <v>0.05</v>
      </c>
    </row>
    <row r="178" customFormat="false" ht="15" hidden="false" customHeight="false" outlineLevel="0" collapsed="false">
      <c r="B178" s="101" t="s">
        <v>152</v>
      </c>
    </row>
    <row r="179" customFormat="false" ht="15" hidden="false" customHeight="false" outlineLevel="0" collapsed="false">
      <c r="B179" s="101" t="s">
        <v>153</v>
      </c>
    </row>
    <row r="180" customFormat="false" ht="15" hidden="false" customHeight="false" outlineLevel="0" collapsed="false">
      <c r="B180" s="101" t="s">
        <v>154</v>
      </c>
    </row>
    <row r="181" customFormat="false" ht="15" hidden="false" customHeight="false" outlineLevel="0" collapsed="false">
      <c r="B181" s="101" t="s">
        <v>155</v>
      </c>
    </row>
    <row r="182" customFormat="false" ht="15" hidden="false" customHeight="false" outlineLevel="0" collapsed="false">
      <c r="B182" s="101" t="s">
        <v>156</v>
      </c>
    </row>
    <row r="185" customFormat="false" ht="15" hidden="false" customHeight="false" outlineLevel="0" collapsed="false">
      <c r="B185" s="0" t="s">
        <v>161</v>
      </c>
    </row>
    <row r="203" customFormat="false" ht="15" hidden="false" customHeight="false" outlineLevel="0" collapsed="false">
      <c r="F203" s="0" t="s">
        <v>47</v>
      </c>
    </row>
    <row r="206" customFormat="false" ht="15" hidden="false" customHeight="false" outlineLevel="0" collapsed="false">
      <c r="B206" s="0" t="s">
        <v>166</v>
      </c>
    </row>
    <row r="208" customFormat="false" ht="15" hidden="false" customHeight="false" outlineLevel="0" collapsed="false">
      <c r="B208" s="0" t="s">
        <v>145</v>
      </c>
    </row>
    <row r="209" customFormat="false" ht="15" hidden="false" customHeight="false" outlineLevel="0" collapsed="false">
      <c r="B209" s="95" t="n">
        <v>-0.685375819011275</v>
      </c>
      <c r="C209" s="96" t="n">
        <v>-0.550988511295082</v>
      </c>
    </row>
    <row r="210" customFormat="false" ht="15.75" hidden="false" customHeight="false" outlineLevel="0" collapsed="false"/>
    <row r="211" customFormat="false" ht="15" hidden="false" customHeight="false" outlineLevel="0" collapsed="false">
      <c r="B211" s="97" t="s">
        <v>146</v>
      </c>
      <c r="C211" s="98" t="n">
        <v>-0.618182165153178</v>
      </c>
    </row>
    <row r="212" customFormat="false" ht="15" hidden="false" customHeight="false" outlineLevel="0" collapsed="false">
      <c r="B212" s="89" t="s">
        <v>147</v>
      </c>
      <c r="C212" s="99" t="n">
        <v>-18.0316846906998</v>
      </c>
    </row>
    <row r="213" customFormat="false" ht="15" hidden="false" customHeight="false" outlineLevel="0" collapsed="false">
      <c r="B213" s="89" t="s">
        <v>148</v>
      </c>
      <c r="C213" s="99" t="n">
        <v>1.95996398454005</v>
      </c>
    </row>
    <row r="214" customFormat="false" ht="15" hidden="false" customHeight="false" outlineLevel="0" collapsed="false">
      <c r="B214" s="89" t="s">
        <v>149</v>
      </c>
      <c r="C214" s="99" t="s">
        <v>150</v>
      </c>
    </row>
    <row r="215" customFormat="false" ht="15.75" hidden="false" customHeight="false" outlineLevel="0" collapsed="false">
      <c r="B215" s="92" t="s">
        <v>151</v>
      </c>
      <c r="C215" s="100" t="n">
        <v>0.05</v>
      </c>
    </row>
    <row r="217" customFormat="false" ht="15" hidden="false" customHeight="false" outlineLevel="0" collapsed="false">
      <c r="B217" s="101" t="s">
        <v>152</v>
      </c>
    </row>
    <row r="218" customFormat="false" ht="15" hidden="false" customHeight="false" outlineLevel="0" collapsed="false">
      <c r="B218" s="101" t="s">
        <v>153</v>
      </c>
    </row>
    <row r="219" customFormat="false" ht="15" hidden="false" customHeight="false" outlineLevel="0" collapsed="false">
      <c r="B219" s="101" t="s">
        <v>154</v>
      </c>
    </row>
    <row r="220" customFormat="false" ht="15" hidden="false" customHeight="false" outlineLevel="0" collapsed="false">
      <c r="B220" s="101" t="s">
        <v>155</v>
      </c>
    </row>
    <row r="221" customFormat="false" ht="15" hidden="false" customHeight="false" outlineLevel="0" collapsed="false">
      <c r="B221" s="101" t="s">
        <v>156</v>
      </c>
    </row>
    <row r="224" customFormat="false" ht="15" hidden="false" customHeight="false" outlineLevel="0" collapsed="false">
      <c r="B224" s="0" t="s">
        <v>167</v>
      </c>
    </row>
    <row r="226" customFormat="false" ht="15" hidden="false" customHeight="false" outlineLevel="0" collapsed="false">
      <c r="B226" s="0" t="s">
        <v>145</v>
      </c>
    </row>
    <row r="227" customFormat="false" ht="15" hidden="false" customHeight="false" outlineLevel="0" collapsed="false">
      <c r="B227" s="95" t="n">
        <v>-0.697772998888531</v>
      </c>
      <c r="C227" s="96" t="n">
        <v>-0.538591331417826</v>
      </c>
    </row>
    <row r="228" customFormat="false" ht="15.75" hidden="false" customHeight="false" outlineLevel="0" collapsed="false"/>
    <row r="229" customFormat="false" ht="15" hidden="false" customHeight="false" outlineLevel="0" collapsed="false">
      <c r="B229" s="97" t="s">
        <v>146</v>
      </c>
      <c r="C229" s="98" t="n">
        <v>-0.618182165153178</v>
      </c>
    </row>
    <row r="230" customFormat="false" ht="15" hidden="false" customHeight="false" outlineLevel="0" collapsed="false">
      <c r="B230" s="89" t="s">
        <v>158</v>
      </c>
      <c r="C230" s="99" t="n">
        <v>-15.5654198486753</v>
      </c>
    </row>
    <row r="231" customFormat="false" ht="15" hidden="false" customHeight="false" outlineLevel="0" collapsed="false">
      <c r="B231" s="89" t="s">
        <v>159</v>
      </c>
      <c r="C231" s="99" t="n">
        <v>2.00404478328794</v>
      </c>
    </row>
    <row r="232" customFormat="false" ht="15" hidden="false" customHeight="false" outlineLevel="0" collapsed="false">
      <c r="B232" s="89" t="s">
        <v>160</v>
      </c>
      <c r="C232" s="102" t="n">
        <v>55</v>
      </c>
    </row>
    <row r="233" customFormat="false" ht="15" hidden="false" customHeight="false" outlineLevel="0" collapsed="false">
      <c r="B233" s="89" t="s">
        <v>149</v>
      </c>
      <c r="C233" s="99" t="s">
        <v>150</v>
      </c>
    </row>
    <row r="234" customFormat="false" ht="15.75" hidden="false" customHeight="false" outlineLevel="0" collapsed="false">
      <c r="B234" s="92" t="s">
        <v>151</v>
      </c>
      <c r="C234" s="100" t="n">
        <v>0.05</v>
      </c>
    </row>
    <row r="236" customFormat="false" ht="15" hidden="false" customHeight="false" outlineLevel="0" collapsed="false">
      <c r="B236" s="101" t="s">
        <v>152</v>
      </c>
    </row>
    <row r="237" customFormat="false" ht="15" hidden="false" customHeight="false" outlineLevel="0" collapsed="false">
      <c r="B237" s="101" t="s">
        <v>153</v>
      </c>
    </row>
    <row r="238" customFormat="false" ht="15" hidden="false" customHeight="false" outlineLevel="0" collapsed="false">
      <c r="B238" s="101" t="s">
        <v>154</v>
      </c>
    </row>
    <row r="239" customFormat="false" ht="15" hidden="false" customHeight="false" outlineLevel="0" collapsed="false">
      <c r="B239" s="101" t="s">
        <v>155</v>
      </c>
    </row>
    <row r="240" customFormat="false" ht="15" hidden="false" customHeight="false" outlineLevel="0" collapsed="false">
      <c r="B240" s="101" t="s">
        <v>156</v>
      </c>
    </row>
    <row r="243" customFormat="false" ht="15" hidden="false" customHeight="false" outlineLevel="0" collapsed="false">
      <c r="B243" s="0" t="s">
        <v>161</v>
      </c>
    </row>
    <row r="261" customFormat="false" ht="15" hidden="false" customHeight="false" outlineLevel="0" collapsed="false">
      <c r="F261" s="0" t="s">
        <v>47</v>
      </c>
    </row>
    <row r="264" customFormat="false" ht="15" hidden="false" customHeight="false" outlineLevel="0" collapsed="false">
      <c r="B264" s="0" t="s">
        <v>168</v>
      </c>
    </row>
    <row r="266" customFormat="false" ht="15" hidden="false" customHeight="false" outlineLevel="0" collapsed="false">
      <c r="B266" s="0" t="s">
        <v>145</v>
      </c>
    </row>
    <row r="267" customFormat="false" ht="15" hidden="false" customHeight="false" outlineLevel="0" collapsed="false">
      <c r="B267" s="95" t="n">
        <v>0.254567184661943</v>
      </c>
      <c r="C267" s="96" t="n">
        <v>0.373729921358914</v>
      </c>
    </row>
    <row r="268" customFormat="false" ht="15.75" hidden="false" customHeight="false" outlineLevel="0" collapsed="false"/>
    <row r="269" customFormat="false" ht="15" hidden="false" customHeight="false" outlineLevel="0" collapsed="false">
      <c r="B269" s="97" t="s">
        <v>146</v>
      </c>
      <c r="C269" s="98" t="n">
        <v>0.314148553010429</v>
      </c>
    </row>
    <row r="270" customFormat="false" ht="15" hidden="false" customHeight="false" outlineLevel="0" collapsed="false">
      <c r="B270" s="89" t="s">
        <v>147</v>
      </c>
      <c r="C270" s="99" t="n">
        <v>10.3341005210644</v>
      </c>
    </row>
    <row r="271" customFormat="false" ht="15" hidden="false" customHeight="false" outlineLevel="0" collapsed="false">
      <c r="B271" s="89" t="s">
        <v>148</v>
      </c>
      <c r="C271" s="99" t="n">
        <v>1.95996398454005</v>
      </c>
    </row>
    <row r="272" customFormat="false" ht="15" hidden="false" customHeight="false" outlineLevel="0" collapsed="false">
      <c r="B272" s="89" t="s">
        <v>149</v>
      </c>
      <c r="C272" s="99" t="s">
        <v>150</v>
      </c>
    </row>
    <row r="273" customFormat="false" ht="15.75" hidden="false" customHeight="false" outlineLevel="0" collapsed="false">
      <c r="B273" s="92" t="s">
        <v>151</v>
      </c>
      <c r="C273" s="100" t="n">
        <v>0.05</v>
      </c>
    </row>
    <row r="275" customFormat="false" ht="15" hidden="false" customHeight="false" outlineLevel="0" collapsed="false">
      <c r="B275" s="101" t="s">
        <v>152</v>
      </c>
    </row>
    <row r="276" customFormat="false" ht="15" hidden="false" customHeight="false" outlineLevel="0" collapsed="false">
      <c r="B276" s="101" t="s">
        <v>153</v>
      </c>
    </row>
    <row r="277" customFormat="false" ht="15" hidden="false" customHeight="false" outlineLevel="0" collapsed="false">
      <c r="B277" s="101" t="s">
        <v>154</v>
      </c>
    </row>
    <row r="278" customFormat="false" ht="15" hidden="false" customHeight="false" outlineLevel="0" collapsed="false">
      <c r="B278" s="101" t="s">
        <v>155</v>
      </c>
    </row>
    <row r="279" customFormat="false" ht="15" hidden="false" customHeight="false" outlineLevel="0" collapsed="false">
      <c r="B279" s="101" t="s">
        <v>156</v>
      </c>
    </row>
    <row r="282" customFormat="false" ht="15" hidden="false" customHeight="false" outlineLevel="0" collapsed="false">
      <c r="B282" s="0" t="s">
        <v>169</v>
      </c>
    </row>
    <row r="284" customFormat="false" ht="15" hidden="false" customHeight="false" outlineLevel="0" collapsed="false">
      <c r="B284" s="0" t="s">
        <v>145</v>
      </c>
    </row>
    <row r="285" customFormat="false" ht="15" hidden="false" customHeight="false" outlineLevel="0" collapsed="false">
      <c r="B285" s="95" t="n">
        <v>0.251968353291725</v>
      </c>
      <c r="C285" s="96" t="n">
        <v>0.376328752729132</v>
      </c>
    </row>
    <row r="286" customFormat="false" ht="15.75" hidden="false" customHeight="false" outlineLevel="0" collapsed="false"/>
    <row r="287" customFormat="false" ht="15" hidden="false" customHeight="false" outlineLevel="0" collapsed="false">
      <c r="B287" s="97" t="s">
        <v>146</v>
      </c>
      <c r="C287" s="98" t="n">
        <v>0.314148553010429</v>
      </c>
    </row>
    <row r="288" customFormat="false" ht="15" hidden="false" customHeight="false" outlineLevel="0" collapsed="false">
      <c r="B288" s="89" t="s">
        <v>158</v>
      </c>
      <c r="C288" s="99" t="n">
        <v>10.1248913912484</v>
      </c>
    </row>
    <row r="289" customFormat="false" ht="15" hidden="false" customHeight="false" outlineLevel="0" collapsed="false">
      <c r="B289" s="89" t="s">
        <v>159</v>
      </c>
      <c r="C289" s="99" t="n">
        <v>2.00404478328794</v>
      </c>
    </row>
    <row r="290" customFormat="false" ht="15" hidden="false" customHeight="false" outlineLevel="0" collapsed="false">
      <c r="B290" s="89" t="s">
        <v>160</v>
      </c>
      <c r="C290" s="102" t="n">
        <v>55</v>
      </c>
    </row>
    <row r="291" customFormat="false" ht="15" hidden="false" customHeight="false" outlineLevel="0" collapsed="false">
      <c r="B291" s="89" t="s">
        <v>149</v>
      </c>
      <c r="C291" s="99" t="s">
        <v>150</v>
      </c>
    </row>
    <row r="292" customFormat="false" ht="15.75" hidden="false" customHeight="false" outlineLevel="0" collapsed="false">
      <c r="B292" s="92" t="s">
        <v>151</v>
      </c>
      <c r="C292" s="100" t="n">
        <v>0.05</v>
      </c>
    </row>
    <row r="294" customFormat="false" ht="15" hidden="false" customHeight="false" outlineLevel="0" collapsed="false">
      <c r="B294" s="101" t="s">
        <v>152</v>
      </c>
    </row>
    <row r="295" customFormat="false" ht="15" hidden="false" customHeight="false" outlineLevel="0" collapsed="false">
      <c r="B295" s="101" t="s">
        <v>153</v>
      </c>
    </row>
    <row r="296" customFormat="false" ht="15" hidden="false" customHeight="false" outlineLevel="0" collapsed="false">
      <c r="B296" s="101" t="s">
        <v>154</v>
      </c>
    </row>
    <row r="297" customFormat="false" ht="15" hidden="false" customHeight="false" outlineLevel="0" collapsed="false">
      <c r="B297" s="101" t="s">
        <v>155</v>
      </c>
    </row>
    <row r="298" customFormat="false" ht="15" hidden="false" customHeight="false" outlineLevel="0" collapsed="false">
      <c r="B298" s="101" t="s">
        <v>156</v>
      </c>
    </row>
    <row r="301" customFormat="false" ht="15" hidden="false" customHeight="false" outlineLevel="0" collapsed="false">
      <c r="B301" s="0" t="s">
        <v>161</v>
      </c>
    </row>
    <row r="319" customFormat="false" ht="15" hidden="false" customHeight="false" outlineLevel="0" collapsed="false">
      <c r="F319" s="0" t="s">
        <v>47</v>
      </c>
    </row>
    <row r="322" customFormat="false" ht="15" hidden="false" customHeight="false" outlineLevel="0" collapsed="false">
      <c r="B322" s="0" t="s">
        <v>170</v>
      </c>
    </row>
    <row r="324" customFormat="false" ht="15" hidden="false" customHeight="false" outlineLevel="0" collapsed="false">
      <c r="B324" s="0" t="s">
        <v>145</v>
      </c>
    </row>
    <row r="325" customFormat="false" ht="15" hidden="false" customHeight="false" outlineLevel="0" collapsed="false">
      <c r="B325" s="95" t="n">
        <v>0.745810758906283</v>
      </c>
      <c r="C325" s="96" t="n">
        <v>0.825342856215596</v>
      </c>
    </row>
    <row r="326" customFormat="false" ht="15.75" hidden="false" customHeight="false" outlineLevel="0" collapsed="false"/>
    <row r="327" customFormat="false" ht="15" hidden="false" customHeight="false" outlineLevel="0" collapsed="false">
      <c r="B327" s="97" t="s">
        <v>146</v>
      </c>
      <c r="C327" s="98" t="n">
        <v>0.78557680756094</v>
      </c>
    </row>
    <row r="328" customFormat="false" ht="15" hidden="false" customHeight="false" outlineLevel="0" collapsed="false">
      <c r="B328" s="89" t="s">
        <v>147</v>
      </c>
      <c r="C328" s="99" t="n">
        <v>38.7190153912638</v>
      </c>
    </row>
    <row r="329" customFormat="false" ht="15" hidden="false" customHeight="false" outlineLevel="0" collapsed="false">
      <c r="B329" s="89" t="s">
        <v>148</v>
      </c>
      <c r="C329" s="99" t="n">
        <v>1.95996398454005</v>
      </c>
    </row>
    <row r="330" customFormat="false" ht="15" hidden="false" customHeight="false" outlineLevel="0" collapsed="false">
      <c r="B330" s="89" t="s">
        <v>149</v>
      </c>
      <c r="C330" s="99" t="s">
        <v>150</v>
      </c>
    </row>
    <row r="331" customFormat="false" ht="15.75" hidden="false" customHeight="false" outlineLevel="0" collapsed="false">
      <c r="B331" s="92" t="s">
        <v>151</v>
      </c>
      <c r="C331" s="100" t="n">
        <v>0.05</v>
      </c>
    </row>
    <row r="333" customFormat="false" ht="15" hidden="false" customHeight="false" outlineLevel="0" collapsed="false">
      <c r="B333" s="101" t="s">
        <v>152</v>
      </c>
    </row>
    <row r="334" customFormat="false" ht="15" hidden="false" customHeight="false" outlineLevel="0" collapsed="false">
      <c r="B334" s="101" t="s">
        <v>153</v>
      </c>
    </row>
    <row r="335" customFormat="false" ht="15" hidden="false" customHeight="false" outlineLevel="0" collapsed="false">
      <c r="B335" s="101" t="s">
        <v>154</v>
      </c>
    </row>
    <row r="336" customFormat="false" ht="15" hidden="false" customHeight="false" outlineLevel="0" collapsed="false">
      <c r="B336" s="101" t="s">
        <v>155</v>
      </c>
    </row>
    <row r="337" customFormat="false" ht="15" hidden="false" customHeight="false" outlineLevel="0" collapsed="false">
      <c r="B337" s="101" t="s">
        <v>156</v>
      </c>
    </row>
    <row r="340" customFormat="false" ht="15" hidden="false" customHeight="false" outlineLevel="0" collapsed="false">
      <c r="B340" s="0" t="s">
        <v>171</v>
      </c>
    </row>
    <row r="342" customFormat="false" ht="15" hidden="false" customHeight="false" outlineLevel="0" collapsed="false">
      <c r="B342" s="0" t="s">
        <v>145</v>
      </c>
    </row>
    <row r="343" customFormat="false" ht="15" hidden="false" customHeight="false" outlineLevel="0" collapsed="false">
      <c r="B343" s="95" t="n">
        <v>0.740005582881018</v>
      </c>
      <c r="C343" s="96" t="n">
        <v>0.831148032240862</v>
      </c>
    </row>
    <row r="344" customFormat="false" ht="15.75" hidden="false" customHeight="false" outlineLevel="0" collapsed="false"/>
    <row r="345" customFormat="false" ht="15" hidden="false" customHeight="false" outlineLevel="0" collapsed="false">
      <c r="B345" s="97" t="s">
        <v>146</v>
      </c>
      <c r="C345" s="98" t="n">
        <v>0.78557680756094</v>
      </c>
    </row>
    <row r="346" customFormat="false" ht="15" hidden="false" customHeight="false" outlineLevel="0" collapsed="false">
      <c r="B346" s="89" t="s">
        <v>158</v>
      </c>
      <c r="C346" s="99" t="n">
        <v>34.546605102718</v>
      </c>
    </row>
    <row r="347" customFormat="false" ht="15" hidden="false" customHeight="false" outlineLevel="0" collapsed="false">
      <c r="B347" s="89" t="s">
        <v>159</v>
      </c>
      <c r="C347" s="99" t="n">
        <v>2.00404478328794</v>
      </c>
    </row>
    <row r="348" customFormat="false" ht="15" hidden="false" customHeight="false" outlineLevel="0" collapsed="false">
      <c r="B348" s="89" t="s">
        <v>160</v>
      </c>
      <c r="C348" s="102" t="n">
        <v>55</v>
      </c>
    </row>
    <row r="349" customFormat="false" ht="15" hidden="false" customHeight="false" outlineLevel="0" collapsed="false">
      <c r="B349" s="89" t="s">
        <v>149</v>
      </c>
      <c r="C349" s="99" t="s">
        <v>150</v>
      </c>
    </row>
    <row r="350" customFormat="false" ht="15.75" hidden="false" customHeight="false" outlineLevel="0" collapsed="false">
      <c r="B350" s="92" t="s">
        <v>151</v>
      </c>
      <c r="C350" s="100" t="n">
        <v>0.05</v>
      </c>
    </row>
    <row r="352" customFormat="false" ht="15" hidden="false" customHeight="false" outlineLevel="0" collapsed="false">
      <c r="B352" s="101" t="s">
        <v>152</v>
      </c>
    </row>
    <row r="353" customFormat="false" ht="15" hidden="false" customHeight="false" outlineLevel="0" collapsed="false">
      <c r="B353" s="101" t="s">
        <v>153</v>
      </c>
    </row>
    <row r="354" customFormat="false" ht="15" hidden="false" customHeight="false" outlineLevel="0" collapsed="false">
      <c r="B354" s="101" t="s">
        <v>154</v>
      </c>
    </row>
    <row r="355" customFormat="false" ht="15" hidden="false" customHeight="false" outlineLevel="0" collapsed="false">
      <c r="B355" s="101" t="s">
        <v>155</v>
      </c>
    </row>
    <row r="356" customFormat="false" ht="15" hidden="false" customHeight="false" outlineLevel="0" collapsed="false">
      <c r="B356" s="101" t="s">
        <v>156</v>
      </c>
    </row>
    <row r="359" customFormat="false" ht="15" hidden="false" customHeight="false" outlineLevel="0" collapsed="false">
      <c r="B359" s="0" t="s">
        <v>161</v>
      </c>
    </row>
    <row r="377" customFormat="false" ht="15" hidden="false" customHeight="false" outlineLevel="0" collapsed="false">
      <c r="F377" s="0" t="s">
        <v>47</v>
      </c>
    </row>
    <row r="380" customFormat="false" ht="15" hidden="false" customHeight="false" outlineLevel="0" collapsed="false">
      <c r="B380" s="0" t="s">
        <v>172</v>
      </c>
    </row>
    <row r="382" customFormat="false" ht="15" hidden="false" customHeight="false" outlineLevel="0" collapsed="false">
      <c r="B382" s="0" t="s">
        <v>145</v>
      </c>
    </row>
    <row r="383" customFormat="false" ht="15" hidden="false" customHeight="false" outlineLevel="0" collapsed="false">
      <c r="B383" s="95" t="n">
        <v>0.241139851267245</v>
      </c>
      <c r="C383" s="96" t="n">
        <v>0.394995268186146</v>
      </c>
    </row>
    <row r="384" customFormat="false" ht="15.75" hidden="false" customHeight="false" outlineLevel="0" collapsed="false"/>
    <row r="385" customFormat="false" ht="15" hidden="false" customHeight="false" outlineLevel="0" collapsed="false">
      <c r="B385" s="97" t="s">
        <v>146</v>
      </c>
      <c r="C385" s="98" t="n">
        <v>0.318067559726696</v>
      </c>
    </row>
    <row r="386" customFormat="false" ht="15" hidden="false" customHeight="false" outlineLevel="0" collapsed="false">
      <c r="B386" s="89" t="s">
        <v>147</v>
      </c>
      <c r="C386" s="99" t="n">
        <v>8.10372457725642</v>
      </c>
    </row>
    <row r="387" customFormat="false" ht="15" hidden="false" customHeight="false" outlineLevel="0" collapsed="false">
      <c r="B387" s="89" t="s">
        <v>148</v>
      </c>
      <c r="C387" s="99" t="n">
        <v>1.95996398454005</v>
      </c>
    </row>
    <row r="388" customFormat="false" ht="15" hidden="false" customHeight="false" outlineLevel="0" collapsed="false">
      <c r="B388" s="89" t="s">
        <v>149</v>
      </c>
      <c r="C388" s="99" t="s">
        <v>150</v>
      </c>
    </row>
    <row r="389" customFormat="false" ht="15.75" hidden="false" customHeight="false" outlineLevel="0" collapsed="false">
      <c r="B389" s="92" t="s">
        <v>151</v>
      </c>
      <c r="C389" s="100" t="n">
        <v>0.05</v>
      </c>
    </row>
    <row r="391" customFormat="false" ht="15" hidden="false" customHeight="false" outlineLevel="0" collapsed="false">
      <c r="B391" s="101" t="s">
        <v>152</v>
      </c>
    </row>
    <row r="392" customFormat="false" ht="15" hidden="false" customHeight="false" outlineLevel="0" collapsed="false">
      <c r="B392" s="101" t="s">
        <v>153</v>
      </c>
    </row>
    <row r="393" customFormat="false" ht="15" hidden="false" customHeight="false" outlineLevel="0" collapsed="false">
      <c r="B393" s="101" t="s">
        <v>154</v>
      </c>
    </row>
    <row r="394" customFormat="false" ht="15" hidden="false" customHeight="false" outlineLevel="0" collapsed="false">
      <c r="B394" s="101" t="s">
        <v>155</v>
      </c>
    </row>
    <row r="395" customFormat="false" ht="15" hidden="false" customHeight="false" outlineLevel="0" collapsed="false">
      <c r="B395" s="101" t="s">
        <v>156</v>
      </c>
    </row>
    <row r="398" customFormat="false" ht="15" hidden="false" customHeight="false" outlineLevel="0" collapsed="false">
      <c r="B398" s="0" t="s">
        <v>173</v>
      </c>
    </row>
    <row r="400" customFormat="false" ht="15" hidden="false" customHeight="false" outlineLevel="0" collapsed="false">
      <c r="B400" s="0" t="s">
        <v>145</v>
      </c>
    </row>
    <row r="401" customFormat="false" ht="15" hidden="false" customHeight="false" outlineLevel="0" collapsed="false">
      <c r="B401" s="95" t="n">
        <v>0.225824663597925</v>
      </c>
      <c r="C401" s="96" t="n">
        <v>0.410310455855467</v>
      </c>
    </row>
    <row r="402" customFormat="false" ht="15.75" hidden="false" customHeight="false" outlineLevel="0" collapsed="false"/>
    <row r="403" customFormat="false" ht="15" hidden="false" customHeight="false" outlineLevel="0" collapsed="false">
      <c r="B403" s="97" t="s">
        <v>146</v>
      </c>
      <c r="C403" s="98" t="n">
        <v>0.318067559726696</v>
      </c>
    </row>
    <row r="404" customFormat="false" ht="15" hidden="false" customHeight="false" outlineLevel="0" collapsed="false">
      <c r="B404" s="89" t="s">
        <v>158</v>
      </c>
      <c r="C404" s="99" t="n">
        <v>6.91025174354425</v>
      </c>
    </row>
    <row r="405" customFormat="false" ht="15" hidden="false" customHeight="false" outlineLevel="0" collapsed="false">
      <c r="B405" s="89" t="s">
        <v>159</v>
      </c>
      <c r="C405" s="99" t="n">
        <v>2.00404478328794</v>
      </c>
    </row>
    <row r="406" customFormat="false" ht="15" hidden="false" customHeight="false" outlineLevel="0" collapsed="false">
      <c r="B406" s="89" t="s">
        <v>160</v>
      </c>
      <c r="C406" s="102" t="n">
        <v>55</v>
      </c>
    </row>
    <row r="407" customFormat="false" ht="15" hidden="false" customHeight="false" outlineLevel="0" collapsed="false">
      <c r="B407" s="89" t="s">
        <v>149</v>
      </c>
      <c r="C407" s="99" t="s">
        <v>150</v>
      </c>
    </row>
    <row r="408" customFormat="false" ht="15.75" hidden="false" customHeight="false" outlineLevel="0" collapsed="false">
      <c r="B408" s="92" t="s">
        <v>151</v>
      </c>
      <c r="C408" s="100" t="n">
        <v>0.05</v>
      </c>
    </row>
    <row r="410" customFormat="false" ht="15" hidden="false" customHeight="false" outlineLevel="0" collapsed="false">
      <c r="B410" s="101" t="s">
        <v>152</v>
      </c>
    </row>
    <row r="411" customFormat="false" ht="15" hidden="false" customHeight="false" outlineLevel="0" collapsed="false">
      <c r="B411" s="101" t="s">
        <v>153</v>
      </c>
    </row>
    <row r="412" customFormat="false" ht="15" hidden="false" customHeight="false" outlineLevel="0" collapsed="false">
      <c r="B412" s="101" t="s">
        <v>154</v>
      </c>
    </row>
    <row r="413" customFormat="false" ht="15" hidden="false" customHeight="false" outlineLevel="0" collapsed="false">
      <c r="B413" s="101" t="s">
        <v>155</v>
      </c>
    </row>
    <row r="414" customFormat="false" ht="15" hidden="false" customHeight="false" outlineLevel="0" collapsed="false">
      <c r="B414" s="101" t="s">
        <v>156</v>
      </c>
    </row>
    <row r="417" customFormat="false" ht="15" hidden="false" customHeight="false" outlineLevel="0" collapsed="false">
      <c r="B417" s="0" t="s">
        <v>161</v>
      </c>
    </row>
    <row r="435" customFormat="false" ht="15" hidden="false" customHeight="false" outlineLevel="0" collapsed="false">
      <c r="F435" s="0" t="s">
        <v>47</v>
      </c>
    </row>
    <row r="438" customFormat="false" ht="15" hidden="false" customHeight="false" outlineLevel="0" collapsed="false">
      <c r="B438" s="0" t="s">
        <v>174</v>
      </c>
    </row>
    <row r="440" customFormat="false" ht="15" hidden="false" customHeight="false" outlineLevel="0" collapsed="false">
      <c r="B440" s="0" t="s">
        <v>145</v>
      </c>
    </row>
    <row r="441" customFormat="false" ht="15" hidden="false" customHeight="false" outlineLevel="0" collapsed="false">
      <c r="B441" s="95" t="n">
        <v>21.3309543294427</v>
      </c>
      <c r="C441" s="96" t="n">
        <v>29.7824572611246</v>
      </c>
    </row>
    <row r="442" customFormat="false" ht="15.75" hidden="false" customHeight="false" outlineLevel="0" collapsed="false"/>
    <row r="443" customFormat="false" ht="15" hidden="false" customHeight="false" outlineLevel="0" collapsed="false">
      <c r="B443" s="97" t="s">
        <v>146</v>
      </c>
      <c r="C443" s="98" t="n">
        <v>25.5567057952837</v>
      </c>
    </row>
    <row r="444" customFormat="false" ht="15" hidden="false" customHeight="false" outlineLevel="0" collapsed="false">
      <c r="B444" s="89" t="s">
        <v>147</v>
      </c>
      <c r="C444" s="99" t="n">
        <v>11.8535657686328</v>
      </c>
    </row>
    <row r="445" customFormat="false" ht="15" hidden="false" customHeight="false" outlineLevel="0" collapsed="false">
      <c r="B445" s="89" t="s">
        <v>148</v>
      </c>
      <c r="C445" s="99" t="n">
        <v>1.95996398454005</v>
      </c>
    </row>
    <row r="446" customFormat="false" ht="15" hidden="false" customHeight="false" outlineLevel="0" collapsed="false">
      <c r="B446" s="89" t="s">
        <v>149</v>
      </c>
      <c r="C446" s="99" t="s">
        <v>150</v>
      </c>
    </row>
    <row r="447" customFormat="false" ht="15.75" hidden="false" customHeight="false" outlineLevel="0" collapsed="false">
      <c r="B447" s="92" t="s">
        <v>151</v>
      </c>
      <c r="C447" s="100" t="n">
        <v>0.05</v>
      </c>
    </row>
    <row r="449" customFormat="false" ht="15" hidden="false" customHeight="false" outlineLevel="0" collapsed="false">
      <c r="B449" s="101" t="s">
        <v>152</v>
      </c>
    </row>
    <row r="450" customFormat="false" ht="15" hidden="false" customHeight="false" outlineLevel="0" collapsed="false">
      <c r="B450" s="101" t="s">
        <v>153</v>
      </c>
    </row>
    <row r="451" customFormat="false" ht="15" hidden="false" customHeight="false" outlineLevel="0" collapsed="false">
      <c r="B451" s="101" t="s">
        <v>154</v>
      </c>
    </row>
    <row r="452" customFormat="false" ht="15" hidden="false" customHeight="false" outlineLevel="0" collapsed="false">
      <c r="B452" s="101" t="s">
        <v>155</v>
      </c>
    </row>
    <row r="453" customFormat="false" ht="15" hidden="false" customHeight="false" outlineLevel="0" collapsed="false">
      <c r="B453" s="101" t="s">
        <v>156</v>
      </c>
    </row>
    <row r="456" customFormat="false" ht="15" hidden="false" customHeight="false" outlineLevel="0" collapsed="false">
      <c r="B456" s="0" t="s">
        <v>175</v>
      </c>
    </row>
    <row r="458" customFormat="false" ht="15" hidden="false" customHeight="false" outlineLevel="0" collapsed="false">
      <c r="B458" s="0" t="s">
        <v>145</v>
      </c>
    </row>
    <row r="459" customFormat="false" ht="15" hidden="false" customHeight="false" outlineLevel="0" collapsed="false">
      <c r="B459" s="95" t="n">
        <v>22.1839828819543</v>
      </c>
      <c r="C459" s="96" t="n">
        <v>28.9294287086131</v>
      </c>
    </row>
    <row r="460" customFormat="false" ht="15.75" hidden="false" customHeight="false" outlineLevel="0" collapsed="false"/>
    <row r="461" customFormat="false" ht="15" hidden="false" customHeight="false" outlineLevel="0" collapsed="false">
      <c r="B461" s="97" t="s">
        <v>146</v>
      </c>
      <c r="C461" s="98" t="n">
        <v>25.5567057952837</v>
      </c>
    </row>
    <row r="462" customFormat="false" ht="15" hidden="false" customHeight="false" outlineLevel="0" collapsed="false">
      <c r="B462" s="89" t="s">
        <v>158</v>
      </c>
      <c r="C462" s="99" t="n">
        <v>15.2439028544507</v>
      </c>
    </row>
    <row r="463" customFormat="false" ht="15" hidden="false" customHeight="false" outlineLevel="0" collapsed="false">
      <c r="B463" s="89" t="s">
        <v>159</v>
      </c>
      <c r="C463" s="99" t="n">
        <v>2.01174051372697</v>
      </c>
    </row>
    <row r="464" customFormat="false" ht="15" hidden="false" customHeight="false" outlineLevel="0" collapsed="false">
      <c r="B464" s="89" t="s">
        <v>160</v>
      </c>
      <c r="C464" s="102" t="n">
        <v>47</v>
      </c>
    </row>
    <row r="465" customFormat="false" ht="15" hidden="false" customHeight="false" outlineLevel="0" collapsed="false">
      <c r="B465" s="89" t="s">
        <v>149</v>
      </c>
      <c r="C465" s="99" t="s">
        <v>150</v>
      </c>
    </row>
    <row r="466" customFormat="false" ht="15.75" hidden="false" customHeight="false" outlineLevel="0" collapsed="false">
      <c r="B466" s="92" t="s">
        <v>151</v>
      </c>
      <c r="C466" s="100" t="n">
        <v>0.05</v>
      </c>
    </row>
    <row r="468" customFormat="false" ht="15" hidden="false" customHeight="false" outlineLevel="0" collapsed="false">
      <c r="B468" s="101" t="s">
        <v>152</v>
      </c>
    </row>
    <row r="469" customFormat="false" ht="15" hidden="false" customHeight="false" outlineLevel="0" collapsed="false">
      <c r="B469" s="101" t="s">
        <v>153</v>
      </c>
    </row>
    <row r="470" customFormat="false" ht="15" hidden="false" customHeight="false" outlineLevel="0" collapsed="false">
      <c r="B470" s="101" t="s">
        <v>154</v>
      </c>
    </row>
    <row r="471" customFormat="false" ht="15" hidden="false" customHeight="false" outlineLevel="0" collapsed="false">
      <c r="B471" s="101" t="s">
        <v>155</v>
      </c>
    </row>
    <row r="472" customFormat="false" ht="15" hidden="false" customHeight="false" outlineLevel="0" collapsed="false">
      <c r="B472" s="101" t="s">
        <v>156</v>
      </c>
    </row>
    <row r="475" customFormat="false" ht="15" hidden="false" customHeight="false" outlineLevel="0" collapsed="false">
      <c r="B475" s="0" t="s">
        <v>161</v>
      </c>
    </row>
    <row r="493" customFormat="false" ht="15" hidden="false" customHeight="false" outlineLevel="0" collapsed="false">
      <c r="F493" s="0" t="s">
        <v>47</v>
      </c>
    </row>
    <row r="496" customFormat="false" ht="15" hidden="false" customHeight="false" outlineLevel="0" collapsed="false">
      <c r="B496" s="0" t="s">
        <v>176</v>
      </c>
    </row>
    <row r="498" customFormat="false" ht="15" hidden="false" customHeight="false" outlineLevel="0" collapsed="false">
      <c r="B498" s="0" t="s">
        <v>145</v>
      </c>
    </row>
    <row r="499" customFormat="false" ht="15" hidden="false" customHeight="false" outlineLevel="0" collapsed="false">
      <c r="B499" s="95" t="n">
        <v>3.76355736533882</v>
      </c>
      <c r="C499" s="96" t="n">
        <v>5.02838591046119</v>
      </c>
    </row>
    <row r="500" customFormat="false" ht="15.75" hidden="false" customHeight="false" outlineLevel="0" collapsed="false"/>
    <row r="501" customFormat="false" ht="15" hidden="false" customHeight="false" outlineLevel="0" collapsed="false">
      <c r="B501" s="97" t="s">
        <v>146</v>
      </c>
      <c r="C501" s="98" t="n">
        <v>4.39597163790001</v>
      </c>
    </row>
    <row r="502" customFormat="false" ht="15" hidden="false" customHeight="false" outlineLevel="0" collapsed="false">
      <c r="B502" s="89" t="s">
        <v>147</v>
      </c>
      <c r="C502" s="99" t="n">
        <v>13.6238956980686</v>
      </c>
    </row>
    <row r="503" customFormat="false" ht="15" hidden="false" customHeight="false" outlineLevel="0" collapsed="false">
      <c r="B503" s="89" t="s">
        <v>148</v>
      </c>
      <c r="C503" s="99" t="n">
        <v>1.95996398454005</v>
      </c>
    </row>
    <row r="504" customFormat="false" ht="15" hidden="false" customHeight="false" outlineLevel="0" collapsed="false">
      <c r="B504" s="89" t="s">
        <v>149</v>
      </c>
      <c r="C504" s="99" t="s">
        <v>150</v>
      </c>
    </row>
    <row r="505" customFormat="false" ht="15.75" hidden="false" customHeight="false" outlineLevel="0" collapsed="false">
      <c r="B505" s="92" t="s">
        <v>151</v>
      </c>
      <c r="C505" s="100" t="n">
        <v>0.05</v>
      </c>
    </row>
    <row r="507" customFormat="false" ht="15" hidden="false" customHeight="false" outlineLevel="0" collapsed="false">
      <c r="B507" s="101" t="s">
        <v>152</v>
      </c>
    </row>
    <row r="508" customFormat="false" ht="15" hidden="false" customHeight="false" outlineLevel="0" collapsed="false">
      <c r="B508" s="101" t="s">
        <v>153</v>
      </c>
    </row>
    <row r="509" customFormat="false" ht="15" hidden="false" customHeight="false" outlineLevel="0" collapsed="false">
      <c r="B509" s="101" t="s">
        <v>154</v>
      </c>
    </row>
    <row r="510" customFormat="false" ht="15" hidden="false" customHeight="false" outlineLevel="0" collapsed="false">
      <c r="B510" s="101" t="s">
        <v>155</v>
      </c>
    </row>
    <row r="511" customFormat="false" ht="15" hidden="false" customHeight="false" outlineLevel="0" collapsed="false">
      <c r="B511" s="101" t="s">
        <v>156</v>
      </c>
    </row>
    <row r="514" customFormat="false" ht="15" hidden="false" customHeight="false" outlineLevel="0" collapsed="false">
      <c r="B514" s="0" t="s">
        <v>177</v>
      </c>
    </row>
    <row r="516" customFormat="false" ht="15" hidden="false" customHeight="false" outlineLevel="0" collapsed="false">
      <c r="B516" s="0" t="s">
        <v>145</v>
      </c>
    </row>
    <row r="517" customFormat="false" ht="15" hidden="false" customHeight="false" outlineLevel="0" collapsed="false">
      <c r="B517" s="95" t="n">
        <v>3.84540813968881</v>
      </c>
      <c r="C517" s="96" t="n">
        <v>4.9465351361112</v>
      </c>
    </row>
    <row r="518" customFormat="false" ht="15.75" hidden="false" customHeight="false" outlineLevel="0" collapsed="false"/>
    <row r="519" customFormat="false" ht="15" hidden="false" customHeight="false" outlineLevel="0" collapsed="false">
      <c r="B519" s="97" t="s">
        <v>146</v>
      </c>
      <c r="C519" s="98" t="n">
        <v>4.39597163790001</v>
      </c>
    </row>
    <row r="520" customFormat="false" ht="15" hidden="false" customHeight="false" outlineLevel="0" collapsed="false">
      <c r="B520" s="89" t="s">
        <v>158</v>
      </c>
      <c r="C520" s="99" t="n">
        <v>16.0012860588077</v>
      </c>
    </row>
    <row r="521" customFormat="false" ht="15" hidden="false" customHeight="false" outlineLevel="0" collapsed="false">
      <c r="B521" s="89" t="s">
        <v>159</v>
      </c>
      <c r="C521" s="99" t="n">
        <v>2.00404478328794</v>
      </c>
    </row>
    <row r="522" customFormat="false" ht="15" hidden="false" customHeight="false" outlineLevel="0" collapsed="false">
      <c r="B522" s="89" t="s">
        <v>160</v>
      </c>
      <c r="C522" s="102" t="n">
        <v>55</v>
      </c>
    </row>
    <row r="523" customFormat="false" ht="15" hidden="false" customHeight="false" outlineLevel="0" collapsed="false">
      <c r="B523" s="89" t="s">
        <v>149</v>
      </c>
      <c r="C523" s="99" t="s">
        <v>150</v>
      </c>
    </row>
    <row r="524" customFormat="false" ht="15.75" hidden="false" customHeight="false" outlineLevel="0" collapsed="false">
      <c r="B524" s="92" t="s">
        <v>151</v>
      </c>
      <c r="C524" s="100" t="n">
        <v>0.05</v>
      </c>
    </row>
    <row r="526" customFormat="false" ht="15" hidden="false" customHeight="false" outlineLevel="0" collapsed="false">
      <c r="B526" s="101" t="s">
        <v>152</v>
      </c>
    </row>
    <row r="527" customFormat="false" ht="15" hidden="false" customHeight="false" outlineLevel="0" collapsed="false">
      <c r="B527" s="101" t="s">
        <v>153</v>
      </c>
    </row>
    <row r="528" customFormat="false" ht="15" hidden="false" customHeight="false" outlineLevel="0" collapsed="false">
      <c r="B528" s="101" t="s">
        <v>154</v>
      </c>
    </row>
    <row r="529" customFormat="false" ht="15" hidden="false" customHeight="false" outlineLevel="0" collapsed="false">
      <c r="B529" s="101" t="s">
        <v>155</v>
      </c>
    </row>
    <row r="530" customFormat="false" ht="15" hidden="false" customHeight="false" outlineLevel="0" collapsed="false">
      <c r="B530" s="101" t="s">
        <v>156</v>
      </c>
    </row>
    <row r="533" customFormat="false" ht="15" hidden="false" customHeight="false" outlineLevel="0" collapsed="false">
      <c r="B533" s="0" t="s">
        <v>161</v>
      </c>
    </row>
    <row r="551" customFormat="false" ht="15" hidden="false" customHeight="false" outlineLevel="0" collapsed="false">
      <c r="F551" s="0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34" activeCellId="0" sqref="B634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B1" s="0" t="s">
        <v>178</v>
      </c>
    </row>
    <row r="2" customFormat="false" ht="15" hidden="false" customHeight="false" outlineLevel="0" collapsed="false">
      <c r="B2" s="0" t="s">
        <v>179</v>
      </c>
    </row>
    <row r="3" customFormat="false" ht="15" hidden="false" customHeight="false" outlineLevel="0" collapsed="false">
      <c r="B3" s="0" t="s">
        <v>180</v>
      </c>
    </row>
    <row r="4" customFormat="false" ht="15" hidden="false" customHeight="false" outlineLevel="0" collapsed="false">
      <c r="B4" s="0" t="s">
        <v>114</v>
      </c>
    </row>
    <row r="5" customFormat="false" ht="15" hidden="false" customHeight="false" outlineLevel="0" collapsed="false">
      <c r="B5" s="0" t="s">
        <v>115</v>
      </c>
    </row>
    <row r="6" customFormat="false" ht="15" hidden="false" customHeight="false" outlineLevel="0" collapsed="false">
      <c r="B6" s="0" t="s">
        <v>116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117</v>
      </c>
    </row>
    <row r="10" customFormat="false" ht="15.75" hidden="false" customHeight="false" outlineLevel="0" collapsed="false"/>
    <row r="11" customFormat="false" ht="15" hidden="false" customHeight="false" outlineLevel="0" collapsed="false">
      <c r="B11" s="85" t="s">
        <v>118</v>
      </c>
      <c r="C11" s="85" t="s">
        <v>119</v>
      </c>
      <c r="D11" s="85" t="s">
        <v>120</v>
      </c>
      <c r="E11" s="85" t="s">
        <v>121</v>
      </c>
      <c r="F11" s="85" t="s">
        <v>122</v>
      </c>
      <c r="G11" s="85" t="s">
        <v>123</v>
      </c>
      <c r="H11" s="85" t="s">
        <v>124</v>
      </c>
      <c r="I11" s="85" t="s">
        <v>125</v>
      </c>
    </row>
    <row r="12" customFormat="false" ht="15" hidden="false" customHeight="false" outlineLevel="0" collapsed="false">
      <c r="B12" s="86" t="s">
        <v>181</v>
      </c>
      <c r="C12" s="87" t="n">
        <v>24</v>
      </c>
      <c r="D12" s="87" t="n">
        <v>0</v>
      </c>
      <c r="E12" s="87" t="n">
        <v>24</v>
      </c>
      <c r="F12" s="88" t="n">
        <v>0.50242913991019</v>
      </c>
      <c r="G12" s="88" t="n">
        <v>0.992329294553105</v>
      </c>
      <c r="H12" s="88" t="n">
        <v>0.849572662286164</v>
      </c>
      <c r="I12" s="88" t="n">
        <v>0.147558455732607</v>
      </c>
    </row>
    <row r="13" customFormat="false" ht="15" hidden="false" customHeight="false" outlineLevel="0" collapsed="false">
      <c r="B13" s="89" t="s">
        <v>182</v>
      </c>
      <c r="C13" s="90" t="n">
        <v>33</v>
      </c>
      <c r="D13" s="90" t="n">
        <v>0</v>
      </c>
      <c r="E13" s="90" t="n">
        <v>33</v>
      </c>
      <c r="F13" s="91" t="n">
        <v>0.307733110994218</v>
      </c>
      <c r="G13" s="91" t="n">
        <v>0.839104948168606</v>
      </c>
      <c r="H13" s="91" t="n">
        <v>0.502164662720099</v>
      </c>
      <c r="I13" s="91" t="n">
        <v>0.167669638596366</v>
      </c>
    </row>
    <row r="14" customFormat="false" ht="15" hidden="false" customHeight="false" outlineLevel="0" collapsed="false">
      <c r="B14" s="89" t="s">
        <v>132</v>
      </c>
      <c r="C14" s="90" t="n">
        <v>24</v>
      </c>
      <c r="D14" s="90" t="n">
        <v>1</v>
      </c>
      <c r="E14" s="90" t="n">
        <v>23</v>
      </c>
      <c r="F14" s="91" t="n">
        <v>0.0585342152237877</v>
      </c>
      <c r="G14" s="91" t="n">
        <v>0.256419776115961</v>
      </c>
      <c r="H14" s="91" t="n">
        <v>0.145222849416606</v>
      </c>
      <c r="I14" s="91" t="n">
        <v>0.0429431939194945</v>
      </c>
    </row>
    <row r="15" customFormat="false" ht="15" hidden="false" customHeight="false" outlineLevel="0" collapsed="false">
      <c r="B15" s="89" t="s">
        <v>133</v>
      </c>
      <c r="C15" s="90" t="n">
        <v>33</v>
      </c>
      <c r="D15" s="90" t="n">
        <v>0</v>
      </c>
      <c r="E15" s="90" t="n">
        <v>33</v>
      </c>
      <c r="F15" s="91" t="n">
        <v>0.306559219038954</v>
      </c>
      <c r="G15" s="91" t="n">
        <v>0.983010863907263</v>
      </c>
      <c r="H15" s="91" t="n">
        <v>0.76577245202551</v>
      </c>
      <c r="I15" s="91" t="n">
        <v>0.190902881670748</v>
      </c>
    </row>
    <row r="16" customFormat="false" ht="15" hidden="false" customHeight="false" outlineLevel="0" collapsed="false">
      <c r="B16" s="89" t="s">
        <v>183</v>
      </c>
      <c r="C16" s="90" t="n">
        <v>24</v>
      </c>
      <c r="D16" s="90" t="n">
        <v>0</v>
      </c>
      <c r="E16" s="90" t="n">
        <v>24</v>
      </c>
      <c r="F16" s="91" t="n">
        <v>0.197982338261842</v>
      </c>
      <c r="G16" s="91" t="n">
        <v>0.525575850923133</v>
      </c>
      <c r="H16" s="91" t="n">
        <v>0.377247682853777</v>
      </c>
      <c r="I16" s="91" t="n">
        <v>0.106834015324888</v>
      </c>
    </row>
    <row r="17" customFormat="false" ht="15" hidden="false" customHeight="false" outlineLevel="0" collapsed="false">
      <c r="B17" s="89" t="s">
        <v>184</v>
      </c>
      <c r="C17" s="90" t="n">
        <v>33</v>
      </c>
      <c r="D17" s="90" t="n">
        <v>1</v>
      </c>
      <c r="E17" s="90" t="n">
        <v>32</v>
      </c>
      <c r="F17" s="91" t="n">
        <v>0.313098295794344</v>
      </c>
      <c r="G17" s="91" t="n">
        <v>0.904569194187465</v>
      </c>
      <c r="H17" s="91" t="n">
        <v>0.702033399599705</v>
      </c>
      <c r="I17" s="91" t="n">
        <v>0.114289209598095</v>
      </c>
    </row>
    <row r="18" customFormat="false" ht="15" hidden="false" customHeight="false" outlineLevel="0" collapsed="false">
      <c r="B18" s="89" t="s">
        <v>185</v>
      </c>
      <c r="C18" s="90" t="n">
        <v>24</v>
      </c>
      <c r="D18" s="90" t="n">
        <v>1</v>
      </c>
      <c r="E18" s="90" t="n">
        <v>23</v>
      </c>
      <c r="F18" s="91" t="n">
        <v>0.138809527253761</v>
      </c>
      <c r="G18" s="91" t="n">
        <v>0.357834302560888</v>
      </c>
      <c r="H18" s="91" t="n">
        <v>0.250624502044161</v>
      </c>
      <c r="I18" s="91" t="n">
        <v>0.069817351207288</v>
      </c>
    </row>
    <row r="19" customFormat="false" ht="15" hidden="false" customHeight="false" outlineLevel="0" collapsed="false">
      <c r="B19" s="89" t="s">
        <v>186</v>
      </c>
      <c r="C19" s="90" t="n">
        <v>33</v>
      </c>
      <c r="D19" s="90" t="n">
        <v>0</v>
      </c>
      <c r="E19" s="90" t="n">
        <v>33</v>
      </c>
      <c r="F19" s="91" t="n">
        <v>0.226415754471391</v>
      </c>
      <c r="G19" s="91" t="n">
        <v>0.682589092783917</v>
      </c>
      <c r="H19" s="91" t="n">
        <v>0.443904260113684</v>
      </c>
      <c r="I19" s="91" t="n">
        <v>0.11395765486354</v>
      </c>
    </row>
    <row r="20" customFormat="false" ht="15" hidden="false" customHeight="false" outlineLevel="0" collapsed="false">
      <c r="B20" s="89" t="s">
        <v>187</v>
      </c>
      <c r="C20" s="90" t="n">
        <v>24</v>
      </c>
      <c r="D20" s="90" t="n">
        <v>1</v>
      </c>
      <c r="E20" s="90" t="n">
        <v>23</v>
      </c>
      <c r="F20" s="91" t="n">
        <v>0.811647880321595</v>
      </c>
      <c r="G20" s="91" t="n">
        <v>0.964328390155814</v>
      </c>
      <c r="H20" s="91" t="n">
        <v>0.902664993127084</v>
      </c>
      <c r="I20" s="91" t="n">
        <v>0.0439502366474403</v>
      </c>
    </row>
    <row r="21" customFormat="false" ht="15" hidden="false" customHeight="false" outlineLevel="0" collapsed="false">
      <c r="B21" s="89" t="s">
        <v>188</v>
      </c>
      <c r="C21" s="90" t="n">
        <v>33</v>
      </c>
      <c r="D21" s="90" t="n">
        <v>0</v>
      </c>
      <c r="E21" s="90" t="n">
        <v>33</v>
      </c>
      <c r="F21" s="91" t="n">
        <v>0.0124847864782517</v>
      </c>
      <c r="G21" s="91" t="n">
        <v>0.398673461425525</v>
      </c>
      <c r="H21" s="91" t="n">
        <v>0.113363193653591</v>
      </c>
      <c r="I21" s="91" t="n">
        <v>0.101356048431299</v>
      </c>
    </row>
    <row r="22" customFormat="false" ht="15" hidden="false" customHeight="false" outlineLevel="0" collapsed="false">
      <c r="B22" s="89" t="s">
        <v>138</v>
      </c>
      <c r="C22" s="90" t="n">
        <v>24</v>
      </c>
      <c r="D22" s="90" t="n">
        <v>6</v>
      </c>
      <c r="E22" s="90" t="n">
        <v>18</v>
      </c>
      <c r="F22" s="91" t="n">
        <v>0.931832037747976</v>
      </c>
      <c r="G22" s="91" t="n">
        <v>0.981766345126688</v>
      </c>
      <c r="H22" s="91" t="n">
        <v>0.965634691315728</v>
      </c>
      <c r="I22" s="91" t="n">
        <v>0.0136228351162238</v>
      </c>
    </row>
    <row r="23" customFormat="false" ht="15" hidden="false" customHeight="false" outlineLevel="0" collapsed="false">
      <c r="B23" s="89" t="s">
        <v>139</v>
      </c>
      <c r="C23" s="90" t="n">
        <v>33</v>
      </c>
      <c r="D23" s="90" t="n">
        <v>9</v>
      </c>
      <c r="E23" s="90" t="n">
        <v>24</v>
      </c>
      <c r="F23" s="91" t="n">
        <v>0.219110413616591</v>
      </c>
      <c r="G23" s="91" t="n">
        <v>0.964972943616979</v>
      </c>
      <c r="H23" s="91" t="n">
        <v>0.631828414550445</v>
      </c>
      <c r="I23" s="91" t="n">
        <v>0.22029672618145</v>
      </c>
    </row>
    <row r="24" customFormat="false" ht="15" hidden="false" customHeight="false" outlineLevel="0" collapsed="false">
      <c r="B24" s="89" t="s">
        <v>140</v>
      </c>
      <c r="C24" s="90" t="n">
        <v>24</v>
      </c>
      <c r="D24" s="90" t="n">
        <v>0</v>
      </c>
      <c r="E24" s="90" t="n">
        <v>24</v>
      </c>
      <c r="F24" s="91" t="n">
        <v>0.491406515404193</v>
      </c>
      <c r="G24" s="91" t="n">
        <v>0.889272527736508</v>
      </c>
      <c r="H24" s="91" t="n">
        <v>0.792695624438038</v>
      </c>
      <c r="I24" s="91" t="n">
        <v>0.0791120718905139</v>
      </c>
    </row>
    <row r="25" customFormat="false" ht="15" hidden="false" customHeight="false" outlineLevel="0" collapsed="false">
      <c r="B25" s="89" t="s">
        <v>141</v>
      </c>
      <c r="C25" s="90" t="n">
        <v>33</v>
      </c>
      <c r="D25" s="90" t="n">
        <v>2</v>
      </c>
      <c r="E25" s="90" t="n">
        <v>31</v>
      </c>
      <c r="F25" s="91" t="n">
        <v>0.00361277759742417</v>
      </c>
      <c r="G25" s="91" t="n">
        <v>0.305568796778944</v>
      </c>
      <c r="H25" s="91" t="n">
        <v>0.0628050388724393</v>
      </c>
      <c r="I25" s="91" t="n">
        <v>0.0688047379183879</v>
      </c>
    </row>
    <row r="26" customFormat="false" ht="15" hidden="false" customHeight="false" outlineLevel="0" collapsed="false">
      <c r="B26" s="89" t="s">
        <v>189</v>
      </c>
      <c r="C26" s="90" t="n">
        <v>24</v>
      </c>
      <c r="D26" s="90" t="n">
        <v>0</v>
      </c>
      <c r="E26" s="90" t="n">
        <v>24</v>
      </c>
      <c r="F26" s="91" t="n">
        <v>0.580635834244413</v>
      </c>
      <c r="G26" s="91" t="n">
        <v>0.947351489497517</v>
      </c>
      <c r="H26" s="91" t="n">
        <v>0.844828750823639</v>
      </c>
      <c r="I26" s="91" t="n">
        <v>0.0840022596677583</v>
      </c>
    </row>
    <row r="27" customFormat="false" ht="15" hidden="false" customHeight="false" outlineLevel="0" collapsed="false">
      <c r="B27" s="89" t="s">
        <v>190</v>
      </c>
      <c r="C27" s="90" t="n">
        <v>33</v>
      </c>
      <c r="D27" s="90" t="n">
        <v>1</v>
      </c>
      <c r="E27" s="90" t="n">
        <v>32</v>
      </c>
      <c r="F27" s="91" t="n">
        <v>0.0254982777130885</v>
      </c>
      <c r="G27" s="91" t="n">
        <v>0.945360214624125</v>
      </c>
      <c r="H27" s="91" t="n">
        <v>0.338524922658883</v>
      </c>
      <c r="I27" s="91" t="n">
        <v>0.193547470364947</v>
      </c>
    </row>
    <row r="28" customFormat="false" ht="15" hidden="false" customHeight="false" outlineLevel="0" collapsed="false">
      <c r="B28" s="89" t="s">
        <v>142</v>
      </c>
      <c r="C28" s="90" t="n">
        <v>24</v>
      </c>
      <c r="D28" s="90" t="n">
        <v>0</v>
      </c>
      <c r="E28" s="90" t="n">
        <v>24</v>
      </c>
      <c r="F28" s="91" t="n">
        <v>1.92307090984064</v>
      </c>
      <c r="G28" s="91" t="n">
        <v>8.3355961447074</v>
      </c>
      <c r="H28" s="91" t="n">
        <v>4.51287192534621</v>
      </c>
      <c r="I28" s="91" t="n">
        <v>1.57760378325075</v>
      </c>
    </row>
    <row r="29" customFormat="false" ht="15" hidden="false" customHeight="false" outlineLevel="0" collapsed="false">
      <c r="B29" s="89" t="s">
        <v>143</v>
      </c>
      <c r="C29" s="90" t="n">
        <v>33</v>
      </c>
      <c r="D29" s="90" t="n">
        <v>0</v>
      </c>
      <c r="E29" s="90" t="n">
        <v>33</v>
      </c>
      <c r="F29" s="91" t="n">
        <v>0.00943255275087394</v>
      </c>
      <c r="G29" s="91" t="n">
        <v>0.514605484926164</v>
      </c>
      <c r="H29" s="91" t="n">
        <v>0.122168767667661</v>
      </c>
      <c r="I29" s="91" t="n">
        <v>0.120795839580879</v>
      </c>
    </row>
    <row r="30" customFormat="false" ht="15" hidden="false" customHeight="false" outlineLevel="0" collapsed="false">
      <c r="B30" s="89" t="s">
        <v>191</v>
      </c>
      <c r="C30" s="90" t="n">
        <v>24</v>
      </c>
      <c r="D30" s="90" t="n">
        <v>0</v>
      </c>
      <c r="E30" s="90" t="n">
        <v>24</v>
      </c>
      <c r="F30" s="91" t="n">
        <v>0.0736169678784646</v>
      </c>
      <c r="G30" s="91" t="n">
        <v>0.601722490129149</v>
      </c>
      <c r="H30" s="91" t="n">
        <v>0.344521102848555</v>
      </c>
      <c r="I30" s="91" t="n">
        <v>0.142832354602611</v>
      </c>
    </row>
    <row r="31" customFormat="false" ht="15" hidden="false" customHeight="false" outlineLevel="0" collapsed="false">
      <c r="B31" s="89" t="s">
        <v>192</v>
      </c>
      <c r="C31" s="90" t="n">
        <v>33</v>
      </c>
      <c r="D31" s="90" t="n">
        <v>2</v>
      </c>
      <c r="E31" s="90" t="n">
        <v>31</v>
      </c>
      <c r="F31" s="91" t="n">
        <v>0.391859015583592</v>
      </c>
      <c r="G31" s="91" t="n">
        <v>1</v>
      </c>
      <c r="H31" s="91" t="n">
        <v>0.838415141881365</v>
      </c>
      <c r="I31" s="91" t="n">
        <v>0.168249039260963</v>
      </c>
    </row>
    <row r="32" customFormat="false" ht="15" hidden="false" customHeight="false" outlineLevel="0" collapsed="false">
      <c r="B32" s="89" t="s">
        <v>193</v>
      </c>
      <c r="C32" s="90" t="n">
        <v>24</v>
      </c>
      <c r="D32" s="90" t="n">
        <v>7</v>
      </c>
      <c r="E32" s="90" t="n">
        <v>17</v>
      </c>
      <c r="F32" s="91" t="n">
        <v>0.0954803264969858</v>
      </c>
      <c r="G32" s="91" t="n">
        <v>0.251079566344999</v>
      </c>
      <c r="H32" s="91" t="n">
        <v>0.143764785902653</v>
      </c>
      <c r="I32" s="91" t="n">
        <v>0.0425779133512276</v>
      </c>
    </row>
    <row r="33" customFormat="false" ht="15.75" hidden="false" customHeight="false" outlineLevel="0" collapsed="false">
      <c r="B33" s="92" t="s">
        <v>194</v>
      </c>
      <c r="C33" s="93" t="n">
        <v>33</v>
      </c>
      <c r="D33" s="93" t="n">
        <v>9</v>
      </c>
      <c r="E33" s="93" t="n">
        <v>24</v>
      </c>
      <c r="F33" s="94" t="n">
        <v>0.0063497826494831</v>
      </c>
      <c r="G33" s="94" t="n">
        <v>0.160444853214013</v>
      </c>
      <c r="H33" s="94" t="n">
        <v>0.0476965206858774</v>
      </c>
      <c r="I33" s="94" t="n">
        <v>0.0431332569125064</v>
      </c>
    </row>
    <row r="36" customFormat="false" ht="15" hidden="false" customHeight="false" outlineLevel="0" collapsed="false">
      <c r="B36" s="0" t="s">
        <v>195</v>
      </c>
    </row>
    <row r="38" customFormat="false" ht="15" hidden="false" customHeight="false" outlineLevel="0" collapsed="false">
      <c r="B38" s="0" t="s">
        <v>145</v>
      </c>
    </row>
    <row r="39" customFormat="false" ht="15" hidden="false" customHeight="false" outlineLevel="0" collapsed="false">
      <c r="B39" s="95" t="n">
        <v>0.265202954882</v>
      </c>
      <c r="C39" s="96" t="n">
        <v>0.429613044250129</v>
      </c>
    </row>
    <row r="40" customFormat="false" ht="15.75" hidden="false" customHeight="false" outlineLevel="0" collapsed="false"/>
    <row r="41" customFormat="false" ht="15" hidden="false" customHeight="false" outlineLevel="0" collapsed="false">
      <c r="B41" s="97" t="s">
        <v>146</v>
      </c>
      <c r="C41" s="98" t="n">
        <v>0.347407999566064</v>
      </c>
    </row>
    <row r="42" customFormat="false" ht="15" hidden="false" customHeight="false" outlineLevel="0" collapsed="false">
      <c r="B42" s="89" t="s">
        <v>147</v>
      </c>
      <c r="C42" s="99" t="n">
        <v>8.28303384187059</v>
      </c>
    </row>
    <row r="43" customFormat="false" ht="15" hidden="false" customHeight="false" outlineLevel="0" collapsed="false">
      <c r="B43" s="89" t="s">
        <v>148</v>
      </c>
      <c r="C43" s="99" t="n">
        <v>1.95996398454005</v>
      </c>
    </row>
    <row r="44" customFormat="false" ht="15" hidden="false" customHeight="false" outlineLevel="0" collapsed="false">
      <c r="B44" s="89" t="s">
        <v>149</v>
      </c>
      <c r="C44" s="99" t="s">
        <v>150</v>
      </c>
    </row>
    <row r="45" customFormat="false" ht="15.75" hidden="false" customHeight="false" outlineLevel="0" collapsed="false">
      <c r="B45" s="92" t="s">
        <v>151</v>
      </c>
      <c r="C45" s="100" t="n">
        <v>0.05</v>
      </c>
    </row>
    <row r="47" customFormat="false" ht="15" hidden="false" customHeight="false" outlineLevel="0" collapsed="false">
      <c r="B47" s="101" t="s">
        <v>152</v>
      </c>
    </row>
    <row r="48" customFormat="false" ht="15" hidden="false" customHeight="false" outlineLevel="0" collapsed="false">
      <c r="B48" s="101" t="s">
        <v>153</v>
      </c>
    </row>
    <row r="49" customFormat="false" ht="15" hidden="false" customHeight="false" outlineLevel="0" collapsed="false">
      <c r="B49" s="101" t="s">
        <v>154</v>
      </c>
    </row>
    <row r="50" customFormat="false" ht="15" hidden="false" customHeight="false" outlineLevel="0" collapsed="false">
      <c r="B50" s="101" t="s">
        <v>155</v>
      </c>
    </row>
    <row r="51" customFormat="false" ht="15" hidden="false" customHeight="false" outlineLevel="0" collapsed="false">
      <c r="B51" s="101" t="s">
        <v>156</v>
      </c>
    </row>
    <row r="54" customFormat="false" ht="15" hidden="false" customHeight="false" outlineLevel="0" collapsed="false">
      <c r="B54" s="0" t="s">
        <v>196</v>
      </c>
    </row>
    <row r="56" customFormat="false" ht="15" hidden="false" customHeight="false" outlineLevel="0" collapsed="false">
      <c r="B56" s="0" t="s">
        <v>145</v>
      </c>
    </row>
    <row r="57" customFormat="false" ht="15" hidden="false" customHeight="false" outlineLevel="0" collapsed="false">
      <c r="B57" s="95" t="n">
        <v>0.261619612959341</v>
      </c>
      <c r="C57" s="96" t="n">
        <v>0.433196386172788</v>
      </c>
    </row>
    <row r="58" customFormat="false" ht="15.75" hidden="false" customHeight="false" outlineLevel="0" collapsed="false"/>
    <row r="59" customFormat="false" ht="15" hidden="false" customHeight="false" outlineLevel="0" collapsed="false">
      <c r="B59" s="97" t="s">
        <v>146</v>
      </c>
      <c r="C59" s="98" t="n">
        <v>0.347407999566064</v>
      </c>
    </row>
    <row r="60" customFormat="false" ht="15" hidden="false" customHeight="false" outlineLevel="0" collapsed="false">
      <c r="B60" s="89" t="s">
        <v>158</v>
      </c>
      <c r="C60" s="99" t="n">
        <v>8.11556455064869</v>
      </c>
    </row>
    <row r="61" customFormat="false" ht="15" hidden="false" customHeight="false" outlineLevel="0" collapsed="false">
      <c r="B61" s="89" t="s">
        <v>159</v>
      </c>
      <c r="C61" s="99" t="n">
        <v>2.00404478328794</v>
      </c>
    </row>
    <row r="62" customFormat="false" ht="15" hidden="false" customHeight="false" outlineLevel="0" collapsed="false">
      <c r="B62" s="89" t="s">
        <v>160</v>
      </c>
      <c r="C62" s="102" t="n">
        <v>55</v>
      </c>
    </row>
    <row r="63" customFormat="false" ht="15" hidden="false" customHeight="false" outlineLevel="0" collapsed="false">
      <c r="B63" s="89" t="s">
        <v>149</v>
      </c>
      <c r="C63" s="99" t="s">
        <v>150</v>
      </c>
    </row>
    <row r="64" customFormat="false" ht="15.75" hidden="false" customHeight="false" outlineLevel="0" collapsed="false">
      <c r="B64" s="92" t="s">
        <v>151</v>
      </c>
      <c r="C64" s="100" t="n">
        <v>0.05</v>
      </c>
    </row>
    <row r="66" customFormat="false" ht="15" hidden="false" customHeight="false" outlineLevel="0" collapsed="false">
      <c r="B66" s="101" t="s">
        <v>152</v>
      </c>
    </row>
    <row r="67" customFormat="false" ht="15" hidden="false" customHeight="false" outlineLevel="0" collapsed="false">
      <c r="B67" s="101" t="s">
        <v>153</v>
      </c>
    </row>
    <row r="68" customFormat="false" ht="15" hidden="false" customHeight="false" outlineLevel="0" collapsed="false">
      <c r="B68" s="101" t="s">
        <v>154</v>
      </c>
    </row>
    <row r="69" customFormat="false" ht="15" hidden="false" customHeight="false" outlineLevel="0" collapsed="false">
      <c r="B69" s="101" t="s">
        <v>155</v>
      </c>
    </row>
    <row r="70" customFormat="false" ht="15" hidden="false" customHeight="false" outlineLevel="0" collapsed="false">
      <c r="B70" s="101" t="s">
        <v>156</v>
      </c>
    </row>
    <row r="73" customFormat="false" ht="15" hidden="false" customHeight="false" outlineLevel="0" collapsed="false">
      <c r="B73" s="0" t="s">
        <v>161</v>
      </c>
    </row>
    <row r="91" customFormat="false" ht="15" hidden="false" customHeight="false" outlineLevel="0" collapsed="false">
      <c r="F91" s="0" t="s">
        <v>47</v>
      </c>
    </row>
    <row r="94" customFormat="false" ht="15" hidden="false" customHeight="false" outlineLevel="0" collapsed="false">
      <c r="B94" s="0" t="s">
        <v>166</v>
      </c>
    </row>
    <row r="96" customFormat="false" ht="15" hidden="false" customHeight="false" outlineLevel="0" collapsed="false">
      <c r="B96" s="0" t="s">
        <v>145</v>
      </c>
    </row>
    <row r="97" customFormat="false" ht="15" hidden="false" customHeight="false" outlineLevel="0" collapsed="false">
      <c r="B97" s="95" t="n">
        <v>-0.688005969691822</v>
      </c>
      <c r="C97" s="96" t="n">
        <v>-0.553093235525987</v>
      </c>
    </row>
    <row r="98" customFormat="false" ht="15.75" hidden="false" customHeight="false" outlineLevel="0" collapsed="false"/>
    <row r="99" customFormat="false" ht="15" hidden="false" customHeight="false" outlineLevel="0" collapsed="false">
      <c r="B99" s="97" t="s">
        <v>146</v>
      </c>
      <c r="C99" s="98" t="n">
        <v>-0.620549602608904</v>
      </c>
    </row>
    <row r="100" customFormat="false" ht="15" hidden="false" customHeight="false" outlineLevel="0" collapsed="false">
      <c r="B100" s="89" t="s">
        <v>147</v>
      </c>
      <c r="C100" s="99" t="n">
        <v>-18.030245688136</v>
      </c>
    </row>
    <row r="101" customFormat="false" ht="15" hidden="false" customHeight="false" outlineLevel="0" collapsed="false">
      <c r="B101" s="89" t="s">
        <v>148</v>
      </c>
      <c r="C101" s="99" t="n">
        <v>1.95996398454005</v>
      </c>
    </row>
    <row r="102" customFormat="false" ht="15" hidden="false" customHeight="false" outlineLevel="0" collapsed="false">
      <c r="B102" s="89" t="s">
        <v>149</v>
      </c>
      <c r="C102" s="99" t="s">
        <v>150</v>
      </c>
    </row>
    <row r="103" customFormat="false" ht="15.75" hidden="false" customHeight="false" outlineLevel="0" collapsed="false">
      <c r="B103" s="92" t="s">
        <v>151</v>
      </c>
      <c r="C103" s="100" t="n">
        <v>0.05</v>
      </c>
    </row>
    <row r="105" customFormat="false" ht="15" hidden="false" customHeight="false" outlineLevel="0" collapsed="false">
      <c r="B105" s="101" t="s">
        <v>152</v>
      </c>
    </row>
    <row r="106" customFormat="false" ht="15" hidden="false" customHeight="false" outlineLevel="0" collapsed="false">
      <c r="B106" s="101" t="s">
        <v>153</v>
      </c>
    </row>
    <row r="107" customFormat="false" ht="15" hidden="false" customHeight="false" outlineLevel="0" collapsed="false">
      <c r="B107" s="101" t="s">
        <v>154</v>
      </c>
    </row>
    <row r="108" customFormat="false" ht="15" hidden="false" customHeight="false" outlineLevel="0" collapsed="false">
      <c r="B108" s="101" t="s">
        <v>155</v>
      </c>
    </row>
    <row r="109" customFormat="false" ht="15" hidden="false" customHeight="false" outlineLevel="0" collapsed="false">
      <c r="B109" s="101" t="s">
        <v>156</v>
      </c>
    </row>
    <row r="112" customFormat="false" ht="15" hidden="false" customHeight="false" outlineLevel="0" collapsed="false">
      <c r="B112" s="0" t="s">
        <v>167</v>
      </c>
    </row>
    <row r="114" customFormat="false" ht="15" hidden="false" customHeight="false" outlineLevel="0" collapsed="false">
      <c r="B114" s="0" t="s">
        <v>145</v>
      </c>
    </row>
    <row r="115" customFormat="false" ht="15" hidden="false" customHeight="false" outlineLevel="0" collapsed="false">
      <c r="B115" s="95" t="n">
        <v>-0.701959603035887</v>
      </c>
      <c r="C115" s="96" t="n">
        <v>-0.539139602181921</v>
      </c>
    </row>
    <row r="116" customFormat="false" ht="15.75" hidden="false" customHeight="false" outlineLevel="0" collapsed="false"/>
    <row r="117" customFormat="false" ht="15" hidden="false" customHeight="false" outlineLevel="0" collapsed="false">
      <c r="B117" s="97" t="s">
        <v>146</v>
      </c>
      <c r="C117" s="98" t="n">
        <v>-0.620549602608904</v>
      </c>
    </row>
    <row r="118" customFormat="false" ht="15" hidden="false" customHeight="false" outlineLevel="0" collapsed="false">
      <c r="B118" s="89" t="s">
        <v>158</v>
      </c>
      <c r="C118" s="99" t="n">
        <v>-15.2822385338145</v>
      </c>
    </row>
    <row r="119" customFormat="false" ht="15" hidden="false" customHeight="false" outlineLevel="0" collapsed="false">
      <c r="B119" s="89" t="s">
        <v>159</v>
      </c>
      <c r="C119" s="99" t="n">
        <v>2.00487928818672</v>
      </c>
    </row>
    <row r="120" customFormat="false" ht="15" hidden="false" customHeight="false" outlineLevel="0" collapsed="false">
      <c r="B120" s="89" t="s">
        <v>160</v>
      </c>
      <c r="C120" s="102" t="n">
        <v>54</v>
      </c>
    </row>
    <row r="121" customFormat="false" ht="15" hidden="false" customHeight="false" outlineLevel="0" collapsed="false">
      <c r="B121" s="89" t="s">
        <v>149</v>
      </c>
      <c r="C121" s="99" t="s">
        <v>150</v>
      </c>
    </row>
    <row r="122" customFormat="false" ht="15.75" hidden="false" customHeight="false" outlineLevel="0" collapsed="false">
      <c r="B122" s="92" t="s">
        <v>151</v>
      </c>
      <c r="C122" s="100" t="n">
        <v>0.05</v>
      </c>
    </row>
    <row r="124" customFormat="false" ht="15" hidden="false" customHeight="false" outlineLevel="0" collapsed="false">
      <c r="B124" s="101" t="s">
        <v>152</v>
      </c>
    </row>
    <row r="125" customFormat="false" ht="15" hidden="false" customHeight="false" outlineLevel="0" collapsed="false">
      <c r="B125" s="101" t="s">
        <v>153</v>
      </c>
    </row>
    <row r="126" customFormat="false" ht="15" hidden="false" customHeight="false" outlineLevel="0" collapsed="false">
      <c r="B126" s="101" t="s">
        <v>154</v>
      </c>
    </row>
    <row r="127" customFormat="false" ht="15" hidden="false" customHeight="false" outlineLevel="0" collapsed="false">
      <c r="B127" s="101" t="s">
        <v>155</v>
      </c>
    </row>
    <row r="128" customFormat="false" ht="15" hidden="false" customHeight="false" outlineLevel="0" collapsed="false">
      <c r="B128" s="101" t="s">
        <v>156</v>
      </c>
    </row>
    <row r="131" customFormat="false" ht="15" hidden="false" customHeight="false" outlineLevel="0" collapsed="false">
      <c r="B131" s="0" t="s">
        <v>161</v>
      </c>
    </row>
    <row r="149" customFormat="false" ht="15" hidden="false" customHeight="false" outlineLevel="0" collapsed="false">
      <c r="F149" s="0" t="s">
        <v>47</v>
      </c>
    </row>
    <row r="152" customFormat="false" ht="15" hidden="false" customHeight="false" outlineLevel="0" collapsed="false">
      <c r="B152" s="0" t="s">
        <v>197</v>
      </c>
    </row>
    <row r="154" customFormat="false" ht="15" hidden="false" customHeight="false" outlineLevel="0" collapsed="false">
      <c r="B154" s="0" t="s">
        <v>145</v>
      </c>
    </row>
    <row r="155" customFormat="false" ht="15" hidden="false" customHeight="false" outlineLevel="0" collapsed="false">
      <c r="B155" s="95" t="n">
        <v>-0.383051428264872</v>
      </c>
      <c r="C155" s="96" t="n">
        <v>-0.266520005226984</v>
      </c>
    </row>
    <row r="156" customFormat="false" ht="15.75" hidden="false" customHeight="false" outlineLevel="0" collapsed="false"/>
    <row r="157" customFormat="false" ht="15" hidden="false" customHeight="false" outlineLevel="0" collapsed="false">
      <c r="B157" s="97" t="s">
        <v>146</v>
      </c>
      <c r="C157" s="98" t="n">
        <v>-0.324785716745928</v>
      </c>
    </row>
    <row r="158" customFormat="false" ht="15" hidden="false" customHeight="false" outlineLevel="0" collapsed="false">
      <c r="B158" s="89" t="s">
        <v>147</v>
      </c>
      <c r="C158" s="99" t="n">
        <v>-10.9252644637846</v>
      </c>
    </row>
    <row r="159" customFormat="false" ht="15" hidden="false" customHeight="false" outlineLevel="0" collapsed="false">
      <c r="B159" s="89" t="s">
        <v>148</v>
      </c>
      <c r="C159" s="99" t="n">
        <v>1.95996398454005</v>
      </c>
    </row>
    <row r="160" customFormat="false" ht="15" hidden="false" customHeight="false" outlineLevel="0" collapsed="false">
      <c r="B160" s="89" t="s">
        <v>149</v>
      </c>
      <c r="C160" s="99" t="s">
        <v>150</v>
      </c>
    </row>
    <row r="161" customFormat="false" ht="15.75" hidden="false" customHeight="false" outlineLevel="0" collapsed="false">
      <c r="B161" s="92" t="s">
        <v>151</v>
      </c>
      <c r="C161" s="100" t="n">
        <v>0.05</v>
      </c>
    </row>
    <row r="163" customFormat="false" ht="15" hidden="false" customHeight="false" outlineLevel="0" collapsed="false">
      <c r="B163" s="101" t="s">
        <v>152</v>
      </c>
    </row>
    <row r="164" customFormat="false" ht="15" hidden="false" customHeight="false" outlineLevel="0" collapsed="false">
      <c r="B164" s="101" t="s">
        <v>153</v>
      </c>
    </row>
    <row r="165" customFormat="false" ht="15" hidden="false" customHeight="false" outlineLevel="0" collapsed="false">
      <c r="B165" s="101" t="s">
        <v>154</v>
      </c>
    </row>
    <row r="166" customFormat="false" ht="15" hidden="false" customHeight="false" outlineLevel="0" collapsed="false">
      <c r="B166" s="101" t="s">
        <v>155</v>
      </c>
    </row>
    <row r="167" customFormat="false" ht="15" hidden="false" customHeight="false" outlineLevel="0" collapsed="false">
      <c r="B167" s="101" t="s">
        <v>156</v>
      </c>
    </row>
    <row r="170" customFormat="false" ht="15" hidden="false" customHeight="false" outlineLevel="0" collapsed="false">
      <c r="B170" s="0" t="s">
        <v>198</v>
      </c>
    </row>
    <row r="172" customFormat="false" ht="15" hidden="false" customHeight="false" outlineLevel="0" collapsed="false">
      <c r="B172" s="0" t="s">
        <v>145</v>
      </c>
    </row>
    <row r="173" customFormat="false" ht="15" hidden="false" customHeight="false" outlineLevel="0" collapsed="false">
      <c r="B173" s="95" t="n">
        <v>-0.384973550884074</v>
      </c>
      <c r="C173" s="96" t="n">
        <v>-0.264597882607782</v>
      </c>
    </row>
    <row r="174" customFormat="false" ht="15.75" hidden="false" customHeight="false" outlineLevel="0" collapsed="false"/>
    <row r="175" customFormat="false" ht="15" hidden="false" customHeight="false" outlineLevel="0" collapsed="false">
      <c r="B175" s="97" t="s">
        <v>146</v>
      </c>
      <c r="C175" s="98" t="n">
        <v>-0.324785716745928</v>
      </c>
    </row>
    <row r="176" customFormat="false" ht="15" hidden="false" customHeight="false" outlineLevel="0" collapsed="false">
      <c r="B176" s="89" t="s">
        <v>158</v>
      </c>
      <c r="C176" s="99" t="n">
        <v>-10.8187338176719</v>
      </c>
    </row>
    <row r="177" customFormat="false" ht="15" hidden="false" customHeight="false" outlineLevel="0" collapsed="false">
      <c r="B177" s="89" t="s">
        <v>159</v>
      </c>
      <c r="C177" s="99" t="n">
        <v>2.00487928818672</v>
      </c>
    </row>
    <row r="178" customFormat="false" ht="15" hidden="false" customHeight="false" outlineLevel="0" collapsed="false">
      <c r="B178" s="89" t="s">
        <v>160</v>
      </c>
      <c r="C178" s="102" t="n">
        <v>54</v>
      </c>
    </row>
    <row r="179" customFormat="false" ht="15" hidden="false" customHeight="false" outlineLevel="0" collapsed="false">
      <c r="B179" s="89" t="s">
        <v>149</v>
      </c>
      <c r="C179" s="99" t="s">
        <v>150</v>
      </c>
    </row>
    <row r="180" customFormat="false" ht="15.75" hidden="false" customHeight="false" outlineLevel="0" collapsed="false">
      <c r="B180" s="92" t="s">
        <v>151</v>
      </c>
      <c r="C180" s="100" t="n">
        <v>0.05</v>
      </c>
    </row>
    <row r="182" customFormat="false" ht="15" hidden="false" customHeight="false" outlineLevel="0" collapsed="false">
      <c r="B182" s="101" t="s">
        <v>152</v>
      </c>
    </row>
    <row r="183" customFormat="false" ht="15" hidden="false" customHeight="false" outlineLevel="0" collapsed="false">
      <c r="B183" s="101" t="s">
        <v>153</v>
      </c>
    </row>
    <row r="184" customFormat="false" ht="15" hidden="false" customHeight="false" outlineLevel="0" collapsed="false">
      <c r="B184" s="101" t="s">
        <v>154</v>
      </c>
    </row>
    <row r="185" customFormat="false" ht="15" hidden="false" customHeight="false" outlineLevel="0" collapsed="false">
      <c r="B185" s="101" t="s">
        <v>155</v>
      </c>
    </row>
    <row r="186" customFormat="false" ht="15" hidden="false" customHeight="false" outlineLevel="0" collapsed="false">
      <c r="B186" s="101" t="s">
        <v>156</v>
      </c>
    </row>
    <row r="189" customFormat="false" ht="15" hidden="false" customHeight="false" outlineLevel="0" collapsed="false">
      <c r="B189" s="0" t="s">
        <v>161</v>
      </c>
    </row>
    <row r="207" customFormat="false" ht="15" hidden="false" customHeight="false" outlineLevel="0" collapsed="false">
      <c r="F207" s="0" t="s">
        <v>47</v>
      </c>
    </row>
    <row r="210" customFormat="false" ht="15" hidden="false" customHeight="false" outlineLevel="0" collapsed="false">
      <c r="B210" s="0" t="s">
        <v>199</v>
      </c>
    </row>
    <row r="212" customFormat="false" ht="15" hidden="false" customHeight="false" outlineLevel="0" collapsed="false">
      <c r="B212" s="0" t="s">
        <v>145</v>
      </c>
    </row>
    <row r="213" customFormat="false" ht="15" hidden="false" customHeight="false" outlineLevel="0" collapsed="false">
      <c r="B213" s="95" t="n">
        <v>-0.241506774740882</v>
      </c>
      <c r="C213" s="96" t="n">
        <v>-0.145052741398163</v>
      </c>
    </row>
    <row r="214" customFormat="false" ht="15.75" hidden="false" customHeight="false" outlineLevel="0" collapsed="false"/>
    <row r="215" customFormat="false" ht="15" hidden="false" customHeight="false" outlineLevel="0" collapsed="false">
      <c r="B215" s="97" t="s">
        <v>146</v>
      </c>
      <c r="C215" s="98" t="n">
        <v>-0.193279758069523</v>
      </c>
    </row>
    <row r="216" customFormat="false" ht="15" hidden="false" customHeight="false" outlineLevel="0" collapsed="false">
      <c r="B216" s="89" t="s">
        <v>147</v>
      </c>
      <c r="C216" s="99" t="n">
        <v>-7.85496161494576</v>
      </c>
    </row>
    <row r="217" customFormat="false" ht="15" hidden="false" customHeight="false" outlineLevel="0" collapsed="false">
      <c r="B217" s="89" t="s">
        <v>148</v>
      </c>
      <c r="C217" s="99" t="n">
        <v>1.95996398454005</v>
      </c>
    </row>
    <row r="218" customFormat="false" ht="15" hidden="false" customHeight="false" outlineLevel="0" collapsed="false">
      <c r="B218" s="89" t="s">
        <v>149</v>
      </c>
      <c r="C218" s="99" t="s">
        <v>150</v>
      </c>
    </row>
    <row r="219" customFormat="false" ht="15.75" hidden="false" customHeight="false" outlineLevel="0" collapsed="false">
      <c r="B219" s="92" t="s">
        <v>151</v>
      </c>
      <c r="C219" s="100" t="n">
        <v>0.05</v>
      </c>
    </row>
    <row r="221" customFormat="false" ht="15" hidden="false" customHeight="false" outlineLevel="0" collapsed="false">
      <c r="B221" s="101" t="s">
        <v>152</v>
      </c>
    </row>
    <row r="222" customFormat="false" ht="15" hidden="false" customHeight="false" outlineLevel="0" collapsed="false">
      <c r="B222" s="101" t="s">
        <v>153</v>
      </c>
    </row>
    <row r="223" customFormat="false" ht="15" hidden="false" customHeight="false" outlineLevel="0" collapsed="false">
      <c r="B223" s="101" t="s">
        <v>154</v>
      </c>
    </row>
    <row r="224" customFormat="false" ht="15" hidden="false" customHeight="false" outlineLevel="0" collapsed="false">
      <c r="B224" s="101" t="s">
        <v>155</v>
      </c>
    </row>
    <row r="225" customFormat="false" ht="15" hidden="false" customHeight="false" outlineLevel="0" collapsed="false">
      <c r="B225" s="101" t="s">
        <v>156</v>
      </c>
    </row>
    <row r="228" customFormat="false" ht="15" hidden="false" customHeight="false" outlineLevel="0" collapsed="false">
      <c r="B228" s="0" t="s">
        <v>200</v>
      </c>
    </row>
    <row r="230" customFormat="false" ht="15" hidden="false" customHeight="false" outlineLevel="0" collapsed="false">
      <c r="B230" s="0" t="s">
        <v>145</v>
      </c>
    </row>
    <row r="231" customFormat="false" ht="15" hidden="false" customHeight="false" outlineLevel="0" collapsed="false">
      <c r="B231" s="95" t="n">
        <v>-0.246863470228775</v>
      </c>
      <c r="C231" s="96" t="n">
        <v>-0.13969604591027</v>
      </c>
    </row>
    <row r="232" customFormat="false" ht="15.75" hidden="false" customHeight="false" outlineLevel="0" collapsed="false"/>
    <row r="233" customFormat="false" ht="15" hidden="false" customHeight="false" outlineLevel="0" collapsed="false">
      <c r="B233" s="97" t="s">
        <v>146</v>
      </c>
      <c r="C233" s="98" t="n">
        <v>-0.193279758069523</v>
      </c>
    </row>
    <row r="234" customFormat="false" ht="15" hidden="false" customHeight="false" outlineLevel="0" collapsed="false">
      <c r="B234" s="89" t="s">
        <v>158</v>
      </c>
      <c r="C234" s="99" t="n">
        <v>-7.23172337570893</v>
      </c>
    </row>
    <row r="235" customFormat="false" ht="15" hidden="false" customHeight="false" outlineLevel="0" collapsed="false">
      <c r="B235" s="89" t="s">
        <v>159</v>
      </c>
      <c r="C235" s="99" t="n">
        <v>2.00487928818672</v>
      </c>
    </row>
    <row r="236" customFormat="false" ht="15" hidden="false" customHeight="false" outlineLevel="0" collapsed="false">
      <c r="B236" s="89" t="s">
        <v>160</v>
      </c>
      <c r="C236" s="102" t="n">
        <v>54</v>
      </c>
    </row>
    <row r="237" customFormat="false" ht="15" hidden="false" customHeight="false" outlineLevel="0" collapsed="false">
      <c r="B237" s="89" t="s">
        <v>149</v>
      </c>
      <c r="C237" s="99" t="s">
        <v>150</v>
      </c>
    </row>
    <row r="238" customFormat="false" ht="15.75" hidden="false" customHeight="false" outlineLevel="0" collapsed="false">
      <c r="B238" s="92" t="s">
        <v>151</v>
      </c>
      <c r="C238" s="100" t="n">
        <v>0.05</v>
      </c>
    </row>
    <row r="240" customFormat="false" ht="15" hidden="false" customHeight="false" outlineLevel="0" collapsed="false">
      <c r="B240" s="101" t="s">
        <v>152</v>
      </c>
    </row>
    <row r="241" customFormat="false" ht="15" hidden="false" customHeight="false" outlineLevel="0" collapsed="false">
      <c r="B241" s="101" t="s">
        <v>153</v>
      </c>
    </row>
    <row r="242" customFormat="false" ht="15" hidden="false" customHeight="false" outlineLevel="0" collapsed="false">
      <c r="B242" s="101" t="s">
        <v>154</v>
      </c>
    </row>
    <row r="243" customFormat="false" ht="15" hidden="false" customHeight="false" outlineLevel="0" collapsed="false">
      <c r="B243" s="101" t="s">
        <v>155</v>
      </c>
    </row>
    <row r="244" customFormat="false" ht="15" hidden="false" customHeight="false" outlineLevel="0" collapsed="false">
      <c r="B244" s="101" t="s">
        <v>156</v>
      </c>
    </row>
    <row r="247" customFormat="false" ht="15" hidden="false" customHeight="false" outlineLevel="0" collapsed="false">
      <c r="B247" s="0" t="s">
        <v>161</v>
      </c>
    </row>
    <row r="265" customFormat="false" ht="15" hidden="false" customHeight="false" outlineLevel="0" collapsed="false">
      <c r="F265" s="0" t="s">
        <v>47</v>
      </c>
    </row>
    <row r="268" customFormat="false" ht="15" hidden="false" customHeight="false" outlineLevel="0" collapsed="false">
      <c r="B268" s="0" t="s">
        <v>201</v>
      </c>
    </row>
    <row r="270" customFormat="false" ht="15" hidden="false" customHeight="false" outlineLevel="0" collapsed="false">
      <c r="B270" s="0" t="s">
        <v>145</v>
      </c>
    </row>
    <row r="271" customFormat="false" ht="15" hidden="false" customHeight="false" outlineLevel="0" collapsed="false">
      <c r="B271" s="95" t="n">
        <v>0.750334081443835</v>
      </c>
      <c r="C271" s="96" t="n">
        <v>0.82826951750315</v>
      </c>
    </row>
    <row r="272" customFormat="false" ht="15.75" hidden="false" customHeight="false" outlineLevel="0" collapsed="false"/>
    <row r="273" customFormat="false" ht="15" hidden="false" customHeight="false" outlineLevel="0" collapsed="false">
      <c r="B273" s="97" t="s">
        <v>146</v>
      </c>
      <c r="C273" s="98" t="n">
        <v>0.789301799473493</v>
      </c>
    </row>
    <row r="274" customFormat="false" ht="15" hidden="false" customHeight="false" outlineLevel="0" collapsed="false">
      <c r="B274" s="89" t="s">
        <v>147</v>
      </c>
      <c r="C274" s="99" t="n">
        <v>39.699607216499</v>
      </c>
    </row>
    <row r="275" customFormat="false" ht="15" hidden="false" customHeight="false" outlineLevel="0" collapsed="false">
      <c r="B275" s="89" t="s">
        <v>148</v>
      </c>
      <c r="C275" s="99" t="n">
        <v>1.95996398454005</v>
      </c>
    </row>
    <row r="276" customFormat="false" ht="15" hidden="false" customHeight="false" outlineLevel="0" collapsed="false">
      <c r="B276" s="89" t="s">
        <v>149</v>
      </c>
      <c r="C276" s="99" t="s">
        <v>150</v>
      </c>
    </row>
    <row r="277" customFormat="false" ht="15.75" hidden="false" customHeight="false" outlineLevel="0" collapsed="false">
      <c r="B277" s="92" t="s">
        <v>151</v>
      </c>
      <c r="C277" s="100" t="n">
        <v>0.05</v>
      </c>
    </row>
    <row r="279" customFormat="false" ht="15" hidden="false" customHeight="false" outlineLevel="0" collapsed="false">
      <c r="B279" s="101" t="s">
        <v>152</v>
      </c>
    </row>
    <row r="280" customFormat="false" ht="15" hidden="false" customHeight="false" outlineLevel="0" collapsed="false">
      <c r="B280" s="101" t="s">
        <v>153</v>
      </c>
    </row>
    <row r="281" customFormat="false" ht="15" hidden="false" customHeight="false" outlineLevel="0" collapsed="false">
      <c r="B281" s="101" t="s">
        <v>154</v>
      </c>
    </row>
    <row r="282" customFormat="false" ht="15" hidden="false" customHeight="false" outlineLevel="0" collapsed="false">
      <c r="B282" s="101" t="s">
        <v>155</v>
      </c>
    </row>
    <row r="283" customFormat="false" ht="15" hidden="false" customHeight="false" outlineLevel="0" collapsed="false">
      <c r="B283" s="101" t="s">
        <v>156</v>
      </c>
    </row>
    <row r="286" customFormat="false" ht="15" hidden="false" customHeight="false" outlineLevel="0" collapsed="false">
      <c r="B286" s="0" t="s">
        <v>202</v>
      </c>
    </row>
    <row r="288" customFormat="false" ht="15" hidden="false" customHeight="false" outlineLevel="0" collapsed="false">
      <c r="B288" s="0" t="s">
        <v>145</v>
      </c>
    </row>
    <row r="289" customFormat="false" ht="15" hidden="false" customHeight="false" outlineLevel="0" collapsed="false">
      <c r="B289" s="95" t="n">
        <v>0.744148663506975</v>
      </c>
      <c r="C289" s="96" t="n">
        <v>0.83445493544001</v>
      </c>
    </row>
    <row r="290" customFormat="false" ht="15.75" hidden="false" customHeight="false" outlineLevel="0" collapsed="false"/>
    <row r="291" customFormat="false" ht="15" hidden="false" customHeight="false" outlineLevel="0" collapsed="false">
      <c r="B291" s="97" t="s">
        <v>146</v>
      </c>
      <c r="C291" s="98" t="n">
        <v>0.789301799473493</v>
      </c>
    </row>
    <row r="292" customFormat="false" ht="15" hidden="false" customHeight="false" outlineLevel="0" collapsed="false">
      <c r="B292" s="89" t="s">
        <v>158</v>
      </c>
      <c r="C292" s="99" t="n">
        <v>35.0463992371724</v>
      </c>
    </row>
    <row r="293" customFormat="false" ht="15" hidden="false" customHeight="false" outlineLevel="0" collapsed="false">
      <c r="B293" s="89" t="s">
        <v>159</v>
      </c>
      <c r="C293" s="99" t="n">
        <v>2.00487928818672</v>
      </c>
    </row>
    <row r="294" customFormat="false" ht="15" hidden="false" customHeight="false" outlineLevel="0" collapsed="false">
      <c r="B294" s="89" t="s">
        <v>160</v>
      </c>
      <c r="C294" s="102" t="n">
        <v>54</v>
      </c>
    </row>
    <row r="295" customFormat="false" ht="15" hidden="false" customHeight="false" outlineLevel="0" collapsed="false">
      <c r="B295" s="89" t="s">
        <v>149</v>
      </c>
      <c r="C295" s="99" t="s">
        <v>150</v>
      </c>
    </row>
    <row r="296" customFormat="false" ht="15.75" hidden="false" customHeight="false" outlineLevel="0" collapsed="false">
      <c r="B296" s="92" t="s">
        <v>151</v>
      </c>
      <c r="C296" s="100" t="n">
        <v>0.05</v>
      </c>
    </row>
    <row r="298" customFormat="false" ht="15" hidden="false" customHeight="false" outlineLevel="0" collapsed="false">
      <c r="B298" s="101" t="s">
        <v>152</v>
      </c>
    </row>
    <row r="299" customFormat="false" ht="15" hidden="false" customHeight="false" outlineLevel="0" collapsed="false">
      <c r="B299" s="101" t="s">
        <v>153</v>
      </c>
    </row>
    <row r="300" customFormat="false" ht="15" hidden="false" customHeight="false" outlineLevel="0" collapsed="false">
      <c r="B300" s="101" t="s">
        <v>154</v>
      </c>
    </row>
    <row r="301" customFormat="false" ht="15" hidden="false" customHeight="false" outlineLevel="0" collapsed="false">
      <c r="B301" s="101" t="s">
        <v>155</v>
      </c>
    </row>
    <row r="302" customFormat="false" ht="15" hidden="false" customHeight="false" outlineLevel="0" collapsed="false">
      <c r="B302" s="101" t="s">
        <v>156</v>
      </c>
    </row>
    <row r="305" customFormat="false" ht="15" hidden="false" customHeight="false" outlineLevel="0" collapsed="false">
      <c r="B305" s="0" t="s">
        <v>161</v>
      </c>
    </row>
    <row r="323" customFormat="false" ht="15" hidden="false" customHeight="false" outlineLevel="0" collapsed="false">
      <c r="F323" s="0" t="s">
        <v>47</v>
      </c>
    </row>
    <row r="326" customFormat="false" ht="15" hidden="false" customHeight="false" outlineLevel="0" collapsed="false">
      <c r="B326" s="0" t="s">
        <v>172</v>
      </c>
    </row>
    <row r="328" customFormat="false" ht="15" hidden="false" customHeight="false" outlineLevel="0" collapsed="false">
      <c r="B328" s="0" t="s">
        <v>145</v>
      </c>
    </row>
    <row r="329" customFormat="false" ht="15" hidden="false" customHeight="false" outlineLevel="0" collapsed="false">
      <c r="B329" s="95" t="n">
        <v>0.24544644824184</v>
      </c>
      <c r="C329" s="96" t="n">
        <v>0.422166105288726</v>
      </c>
    </row>
    <row r="330" customFormat="false" ht="15.75" hidden="false" customHeight="false" outlineLevel="0" collapsed="false"/>
    <row r="331" customFormat="false" ht="15" hidden="false" customHeight="false" outlineLevel="0" collapsed="false">
      <c r="B331" s="97" t="s">
        <v>146</v>
      </c>
      <c r="C331" s="98" t="n">
        <v>0.333806276765283</v>
      </c>
    </row>
    <row r="332" customFormat="false" ht="15" hidden="false" customHeight="false" outlineLevel="0" collapsed="false">
      <c r="B332" s="89" t="s">
        <v>147</v>
      </c>
      <c r="C332" s="99" t="n">
        <v>7.4043633991411</v>
      </c>
    </row>
    <row r="333" customFormat="false" ht="15" hidden="false" customHeight="false" outlineLevel="0" collapsed="false">
      <c r="B333" s="89" t="s">
        <v>148</v>
      </c>
      <c r="C333" s="99" t="n">
        <v>1.95996398454005</v>
      </c>
    </row>
    <row r="334" customFormat="false" ht="15" hidden="false" customHeight="false" outlineLevel="0" collapsed="false">
      <c r="B334" s="89" t="s">
        <v>149</v>
      </c>
      <c r="C334" s="99" t="s">
        <v>150</v>
      </c>
    </row>
    <row r="335" customFormat="false" ht="15.75" hidden="false" customHeight="false" outlineLevel="0" collapsed="false">
      <c r="B335" s="92" t="s">
        <v>151</v>
      </c>
      <c r="C335" s="100" t="n">
        <v>0.05</v>
      </c>
    </row>
    <row r="337" customFormat="false" ht="15" hidden="false" customHeight="false" outlineLevel="0" collapsed="false">
      <c r="B337" s="101" t="s">
        <v>152</v>
      </c>
    </row>
    <row r="338" customFormat="false" ht="15" hidden="false" customHeight="false" outlineLevel="0" collapsed="false">
      <c r="B338" s="101" t="s">
        <v>153</v>
      </c>
    </row>
    <row r="339" customFormat="false" ht="15" hidden="false" customHeight="false" outlineLevel="0" collapsed="false">
      <c r="B339" s="101" t="s">
        <v>154</v>
      </c>
    </row>
    <row r="340" customFormat="false" ht="15" hidden="false" customHeight="false" outlineLevel="0" collapsed="false">
      <c r="B340" s="101" t="s">
        <v>155</v>
      </c>
    </row>
    <row r="341" customFormat="false" ht="15" hidden="false" customHeight="false" outlineLevel="0" collapsed="false">
      <c r="B341" s="101" t="s">
        <v>156</v>
      </c>
    </row>
    <row r="344" customFormat="false" ht="15" hidden="false" customHeight="false" outlineLevel="0" collapsed="false">
      <c r="B344" s="0" t="s">
        <v>173</v>
      </c>
    </row>
    <row r="346" customFormat="false" ht="15" hidden="false" customHeight="false" outlineLevel="0" collapsed="false">
      <c r="B346" s="0" t="s">
        <v>145</v>
      </c>
    </row>
    <row r="347" customFormat="false" ht="15" hidden="false" customHeight="false" outlineLevel="0" collapsed="false">
      <c r="B347" s="95" t="n">
        <v>0.228386974014521</v>
      </c>
      <c r="C347" s="96" t="n">
        <v>0.439225579516045</v>
      </c>
    </row>
    <row r="348" customFormat="false" ht="15.75" hidden="false" customHeight="false" outlineLevel="0" collapsed="false"/>
    <row r="349" customFormat="false" ht="15" hidden="false" customHeight="false" outlineLevel="0" collapsed="false">
      <c r="B349" s="97" t="s">
        <v>146</v>
      </c>
      <c r="C349" s="98" t="n">
        <v>0.333806276765283</v>
      </c>
    </row>
    <row r="350" customFormat="false" ht="15" hidden="false" customHeight="false" outlineLevel="0" collapsed="false">
      <c r="B350" s="89" t="s">
        <v>158</v>
      </c>
      <c r="C350" s="99" t="n">
        <v>6.39965958314972</v>
      </c>
    </row>
    <row r="351" customFormat="false" ht="15" hidden="false" customHeight="false" outlineLevel="0" collapsed="false">
      <c r="B351" s="89" t="s">
        <v>159</v>
      </c>
      <c r="C351" s="99" t="n">
        <v>2.02107539029967</v>
      </c>
    </row>
    <row r="352" customFormat="false" ht="15" hidden="false" customHeight="false" outlineLevel="0" collapsed="false">
      <c r="B352" s="89" t="s">
        <v>160</v>
      </c>
      <c r="C352" s="102" t="n">
        <v>40</v>
      </c>
    </row>
    <row r="353" customFormat="false" ht="15" hidden="false" customHeight="false" outlineLevel="0" collapsed="false">
      <c r="B353" s="89" t="s">
        <v>149</v>
      </c>
      <c r="C353" s="99" t="s">
        <v>150</v>
      </c>
    </row>
    <row r="354" customFormat="false" ht="15.75" hidden="false" customHeight="false" outlineLevel="0" collapsed="false">
      <c r="B354" s="92" t="s">
        <v>151</v>
      </c>
      <c r="C354" s="100" t="n">
        <v>0.05</v>
      </c>
    </row>
    <row r="356" customFormat="false" ht="15" hidden="false" customHeight="false" outlineLevel="0" collapsed="false">
      <c r="B356" s="101" t="s">
        <v>152</v>
      </c>
    </row>
    <row r="357" customFormat="false" ht="15" hidden="false" customHeight="false" outlineLevel="0" collapsed="false">
      <c r="B357" s="101" t="s">
        <v>153</v>
      </c>
    </row>
    <row r="358" customFormat="false" ht="15" hidden="false" customHeight="false" outlineLevel="0" collapsed="false">
      <c r="B358" s="101" t="s">
        <v>154</v>
      </c>
    </row>
    <row r="359" customFormat="false" ht="15" hidden="false" customHeight="false" outlineLevel="0" collapsed="false">
      <c r="B359" s="101" t="s">
        <v>155</v>
      </c>
    </row>
    <row r="360" customFormat="false" ht="15" hidden="false" customHeight="false" outlineLevel="0" collapsed="false">
      <c r="B360" s="101" t="s">
        <v>156</v>
      </c>
    </row>
    <row r="363" customFormat="false" ht="15" hidden="false" customHeight="false" outlineLevel="0" collapsed="false">
      <c r="B363" s="0" t="s">
        <v>161</v>
      </c>
    </row>
    <row r="381" customFormat="false" ht="15" hidden="false" customHeight="false" outlineLevel="0" collapsed="false">
      <c r="F381" s="0" t="s">
        <v>47</v>
      </c>
    </row>
    <row r="384" customFormat="false" ht="15" hidden="false" customHeight="false" outlineLevel="0" collapsed="false">
      <c r="B384" s="0" t="s">
        <v>174</v>
      </c>
    </row>
    <row r="386" customFormat="false" ht="15" hidden="false" customHeight="false" outlineLevel="0" collapsed="false">
      <c r="B386" s="0" t="s">
        <v>145</v>
      </c>
    </row>
    <row r="387" customFormat="false" ht="15" hidden="false" customHeight="false" outlineLevel="0" collapsed="false">
      <c r="B387" s="95" t="n">
        <v>0.690035661765682</v>
      </c>
      <c r="C387" s="96" t="n">
        <v>0.769745509365515</v>
      </c>
    </row>
    <row r="388" customFormat="false" ht="15.75" hidden="false" customHeight="false" outlineLevel="0" collapsed="false"/>
    <row r="389" customFormat="false" ht="15" hidden="false" customHeight="false" outlineLevel="0" collapsed="false">
      <c r="B389" s="97" t="s">
        <v>146</v>
      </c>
      <c r="C389" s="98" t="n">
        <v>0.729890585565599</v>
      </c>
    </row>
    <row r="390" customFormat="false" ht="15" hidden="false" customHeight="false" outlineLevel="0" collapsed="false">
      <c r="B390" s="89" t="s">
        <v>147</v>
      </c>
      <c r="C390" s="99" t="n">
        <v>35.894166240168</v>
      </c>
    </row>
    <row r="391" customFormat="false" ht="15" hidden="false" customHeight="false" outlineLevel="0" collapsed="false">
      <c r="B391" s="89" t="s">
        <v>148</v>
      </c>
      <c r="C391" s="99" t="n">
        <v>1.95996398454005</v>
      </c>
    </row>
    <row r="392" customFormat="false" ht="15" hidden="false" customHeight="false" outlineLevel="0" collapsed="false">
      <c r="B392" s="89" t="s">
        <v>149</v>
      </c>
      <c r="C392" s="99" t="s">
        <v>150</v>
      </c>
    </row>
    <row r="393" customFormat="false" ht="15.75" hidden="false" customHeight="false" outlineLevel="0" collapsed="false">
      <c r="B393" s="92" t="s">
        <v>151</v>
      </c>
      <c r="C393" s="100" t="n">
        <v>0.05</v>
      </c>
    </row>
    <row r="395" customFormat="false" ht="15" hidden="false" customHeight="false" outlineLevel="0" collapsed="false">
      <c r="B395" s="101" t="s">
        <v>152</v>
      </c>
    </row>
    <row r="396" customFormat="false" ht="15" hidden="false" customHeight="false" outlineLevel="0" collapsed="false">
      <c r="B396" s="101" t="s">
        <v>153</v>
      </c>
    </row>
    <row r="397" customFormat="false" ht="15" hidden="false" customHeight="false" outlineLevel="0" collapsed="false">
      <c r="B397" s="101" t="s">
        <v>154</v>
      </c>
    </row>
    <row r="398" customFormat="false" ht="15" hidden="false" customHeight="false" outlineLevel="0" collapsed="false">
      <c r="B398" s="101" t="s">
        <v>155</v>
      </c>
    </row>
    <row r="399" customFormat="false" ht="15" hidden="false" customHeight="false" outlineLevel="0" collapsed="false">
      <c r="B399" s="101" t="s">
        <v>156</v>
      </c>
    </row>
    <row r="402" customFormat="false" ht="15" hidden="false" customHeight="false" outlineLevel="0" collapsed="false">
      <c r="B402" s="0" t="s">
        <v>175</v>
      </c>
    </row>
    <row r="404" customFormat="false" ht="15" hidden="false" customHeight="false" outlineLevel="0" collapsed="false">
      <c r="B404" s="0" t="s">
        <v>145</v>
      </c>
    </row>
    <row r="405" customFormat="false" ht="15" hidden="false" customHeight="false" outlineLevel="0" collapsed="false">
      <c r="B405" s="95" t="n">
        <v>0.689831998006602</v>
      </c>
      <c r="C405" s="96" t="n">
        <v>0.769949173124595</v>
      </c>
    </row>
    <row r="406" customFormat="false" ht="15.75" hidden="false" customHeight="false" outlineLevel="0" collapsed="false"/>
    <row r="407" customFormat="false" ht="15" hidden="false" customHeight="false" outlineLevel="0" collapsed="false">
      <c r="B407" s="97" t="s">
        <v>146</v>
      </c>
      <c r="C407" s="98" t="n">
        <v>0.729890585565599</v>
      </c>
    </row>
    <row r="408" customFormat="false" ht="15" hidden="false" customHeight="false" outlineLevel="0" collapsed="false">
      <c r="B408" s="89" t="s">
        <v>158</v>
      </c>
      <c r="C408" s="99" t="n">
        <v>36.5458496723396</v>
      </c>
    </row>
    <row r="409" customFormat="false" ht="15" hidden="false" customHeight="false" outlineLevel="0" collapsed="false">
      <c r="B409" s="89" t="s">
        <v>159</v>
      </c>
      <c r="C409" s="99" t="n">
        <v>2.0057459953164</v>
      </c>
    </row>
    <row r="410" customFormat="false" ht="15" hidden="false" customHeight="false" outlineLevel="0" collapsed="false">
      <c r="B410" s="89" t="s">
        <v>160</v>
      </c>
      <c r="C410" s="102" t="n">
        <v>53</v>
      </c>
    </row>
    <row r="411" customFormat="false" ht="15" hidden="false" customHeight="false" outlineLevel="0" collapsed="false">
      <c r="B411" s="89" t="s">
        <v>149</v>
      </c>
      <c r="C411" s="99" t="s">
        <v>150</v>
      </c>
    </row>
    <row r="412" customFormat="false" ht="15.75" hidden="false" customHeight="false" outlineLevel="0" collapsed="false">
      <c r="B412" s="92" t="s">
        <v>151</v>
      </c>
      <c r="C412" s="100" t="n">
        <v>0.05</v>
      </c>
    </row>
    <row r="414" customFormat="false" ht="15" hidden="false" customHeight="false" outlineLevel="0" collapsed="false">
      <c r="B414" s="101" t="s">
        <v>152</v>
      </c>
    </row>
    <row r="415" customFormat="false" ht="15" hidden="false" customHeight="false" outlineLevel="0" collapsed="false">
      <c r="B415" s="101" t="s">
        <v>153</v>
      </c>
    </row>
    <row r="416" customFormat="false" ht="15" hidden="false" customHeight="false" outlineLevel="0" collapsed="false">
      <c r="B416" s="101" t="s">
        <v>154</v>
      </c>
    </row>
    <row r="417" customFormat="false" ht="15" hidden="false" customHeight="false" outlineLevel="0" collapsed="false">
      <c r="B417" s="101" t="s">
        <v>155</v>
      </c>
    </row>
    <row r="418" customFormat="false" ht="15" hidden="false" customHeight="false" outlineLevel="0" collapsed="false">
      <c r="B418" s="101" t="s">
        <v>156</v>
      </c>
    </row>
    <row r="421" customFormat="false" ht="15" hidden="false" customHeight="false" outlineLevel="0" collapsed="false">
      <c r="B421" s="0" t="s">
        <v>161</v>
      </c>
    </row>
    <row r="439" customFormat="false" ht="15" hidden="false" customHeight="false" outlineLevel="0" collapsed="false">
      <c r="F439" s="0" t="s">
        <v>47</v>
      </c>
    </row>
    <row r="442" customFormat="false" ht="15" hidden="false" customHeight="false" outlineLevel="0" collapsed="false">
      <c r="B442" s="0" t="s">
        <v>203</v>
      </c>
    </row>
    <row r="444" customFormat="false" ht="15" hidden="false" customHeight="false" outlineLevel="0" collapsed="false">
      <c r="B444" s="0" t="s">
        <v>145</v>
      </c>
    </row>
    <row r="445" customFormat="false" ht="15" hidden="false" customHeight="false" outlineLevel="0" collapsed="false">
      <c r="B445" s="95" t="n">
        <v>0.431294280695147</v>
      </c>
      <c r="C445" s="96" t="n">
        <v>0.581313375634367</v>
      </c>
    </row>
    <row r="446" customFormat="false" ht="15.75" hidden="false" customHeight="false" outlineLevel="0" collapsed="false"/>
    <row r="447" customFormat="false" ht="15" hidden="false" customHeight="false" outlineLevel="0" collapsed="false">
      <c r="B447" s="97" t="s">
        <v>146</v>
      </c>
      <c r="C447" s="98" t="n">
        <v>0.506303828164757</v>
      </c>
    </row>
    <row r="448" customFormat="false" ht="15" hidden="false" customHeight="false" outlineLevel="0" collapsed="false">
      <c r="B448" s="89" t="s">
        <v>147</v>
      </c>
      <c r="C448" s="99" t="n">
        <v>13.2294794717929</v>
      </c>
    </row>
    <row r="449" customFormat="false" ht="15" hidden="false" customHeight="false" outlineLevel="0" collapsed="false">
      <c r="B449" s="89" t="s">
        <v>148</v>
      </c>
      <c r="C449" s="99" t="n">
        <v>1.95996398454005</v>
      </c>
    </row>
    <row r="450" customFormat="false" ht="15" hidden="false" customHeight="false" outlineLevel="0" collapsed="false">
      <c r="B450" s="89" t="s">
        <v>149</v>
      </c>
      <c r="C450" s="99" t="s">
        <v>150</v>
      </c>
    </row>
    <row r="451" customFormat="false" ht="15.75" hidden="false" customHeight="false" outlineLevel="0" collapsed="false">
      <c r="B451" s="92" t="s">
        <v>151</v>
      </c>
      <c r="C451" s="100" t="n">
        <v>0.05</v>
      </c>
    </row>
    <row r="453" customFormat="false" ht="15" hidden="false" customHeight="false" outlineLevel="0" collapsed="false">
      <c r="B453" s="101" t="s">
        <v>152</v>
      </c>
    </row>
    <row r="454" customFormat="false" ht="15" hidden="false" customHeight="false" outlineLevel="0" collapsed="false">
      <c r="B454" s="101" t="s">
        <v>153</v>
      </c>
    </row>
    <row r="455" customFormat="false" ht="15" hidden="false" customHeight="false" outlineLevel="0" collapsed="false">
      <c r="B455" s="101" t="s">
        <v>154</v>
      </c>
    </row>
    <row r="456" customFormat="false" ht="15" hidden="false" customHeight="false" outlineLevel="0" collapsed="false">
      <c r="B456" s="101" t="s">
        <v>155</v>
      </c>
    </row>
    <row r="457" customFormat="false" ht="15" hidden="false" customHeight="false" outlineLevel="0" collapsed="false">
      <c r="B457" s="101" t="s">
        <v>156</v>
      </c>
    </row>
    <row r="460" customFormat="false" ht="15" hidden="false" customHeight="false" outlineLevel="0" collapsed="false">
      <c r="B460" s="0" t="s">
        <v>204</v>
      </c>
    </row>
    <row r="462" customFormat="false" ht="15" hidden="false" customHeight="false" outlineLevel="0" collapsed="false">
      <c r="B462" s="0" t="s">
        <v>145</v>
      </c>
    </row>
    <row r="463" customFormat="false" ht="15" hidden="false" customHeight="false" outlineLevel="0" collapsed="false">
      <c r="B463" s="95" t="n">
        <v>0.42154612029436</v>
      </c>
      <c r="C463" s="96" t="n">
        <v>0.591061536035153</v>
      </c>
    </row>
    <row r="464" customFormat="false" ht="15.75" hidden="false" customHeight="false" outlineLevel="0" collapsed="false"/>
    <row r="465" customFormat="false" ht="15" hidden="false" customHeight="false" outlineLevel="0" collapsed="false">
      <c r="B465" s="97" t="s">
        <v>146</v>
      </c>
      <c r="C465" s="98" t="n">
        <v>0.506303828164757</v>
      </c>
    </row>
    <row r="466" customFormat="false" ht="15" hidden="false" customHeight="false" outlineLevel="0" collapsed="false">
      <c r="B466" s="89" t="s">
        <v>158</v>
      </c>
      <c r="C466" s="99" t="n">
        <v>11.9762330072603</v>
      </c>
    </row>
    <row r="467" customFormat="false" ht="15" hidden="false" customHeight="false" outlineLevel="0" collapsed="false">
      <c r="B467" s="89" t="s">
        <v>159</v>
      </c>
      <c r="C467" s="99" t="n">
        <v>2.00487928818672</v>
      </c>
    </row>
    <row r="468" customFormat="false" ht="15" hidden="false" customHeight="false" outlineLevel="0" collapsed="false">
      <c r="B468" s="89" t="s">
        <v>160</v>
      </c>
      <c r="C468" s="102" t="n">
        <v>54</v>
      </c>
    </row>
    <row r="469" customFormat="false" ht="15" hidden="false" customHeight="false" outlineLevel="0" collapsed="false">
      <c r="B469" s="89" t="s">
        <v>149</v>
      </c>
      <c r="C469" s="99" t="s">
        <v>150</v>
      </c>
    </row>
    <row r="470" customFormat="false" ht="15.75" hidden="false" customHeight="false" outlineLevel="0" collapsed="false">
      <c r="B470" s="92" t="s">
        <v>151</v>
      </c>
      <c r="C470" s="100" t="n">
        <v>0.05</v>
      </c>
    </row>
    <row r="472" customFormat="false" ht="15" hidden="false" customHeight="false" outlineLevel="0" collapsed="false">
      <c r="B472" s="101" t="s">
        <v>152</v>
      </c>
    </row>
    <row r="473" customFormat="false" ht="15" hidden="false" customHeight="false" outlineLevel="0" collapsed="false">
      <c r="B473" s="101" t="s">
        <v>153</v>
      </c>
    </row>
    <row r="474" customFormat="false" ht="15" hidden="false" customHeight="false" outlineLevel="0" collapsed="false">
      <c r="B474" s="101" t="s">
        <v>154</v>
      </c>
    </row>
    <row r="475" customFormat="false" ht="15" hidden="false" customHeight="false" outlineLevel="0" collapsed="false">
      <c r="B475" s="101" t="s">
        <v>155</v>
      </c>
    </row>
    <row r="476" customFormat="false" ht="15" hidden="false" customHeight="false" outlineLevel="0" collapsed="false">
      <c r="B476" s="101" t="s">
        <v>156</v>
      </c>
    </row>
    <row r="479" customFormat="false" ht="15" hidden="false" customHeight="false" outlineLevel="0" collapsed="false">
      <c r="B479" s="0" t="s">
        <v>161</v>
      </c>
    </row>
    <row r="497" customFormat="false" ht="15" hidden="false" customHeight="false" outlineLevel="0" collapsed="false">
      <c r="F497" s="0" t="s">
        <v>47</v>
      </c>
    </row>
    <row r="500" customFormat="false" ht="15" hidden="false" customHeight="false" outlineLevel="0" collapsed="false">
      <c r="B500" s="0" t="s">
        <v>176</v>
      </c>
    </row>
    <row r="502" customFormat="false" ht="15" hidden="false" customHeight="false" outlineLevel="0" collapsed="false">
      <c r="B502" s="0" t="s">
        <v>145</v>
      </c>
    </row>
    <row r="503" customFormat="false" ht="15" hidden="false" customHeight="false" outlineLevel="0" collapsed="false">
      <c r="B503" s="95" t="n">
        <v>3.75819762094136</v>
      </c>
      <c r="C503" s="96" t="n">
        <v>5.02320869441575</v>
      </c>
    </row>
    <row r="504" customFormat="false" ht="15.75" hidden="false" customHeight="false" outlineLevel="0" collapsed="false"/>
    <row r="505" customFormat="false" ht="15" hidden="false" customHeight="false" outlineLevel="0" collapsed="false">
      <c r="B505" s="97" t="s">
        <v>146</v>
      </c>
      <c r="C505" s="98" t="n">
        <v>4.39070315767855</v>
      </c>
    </row>
    <row r="506" customFormat="false" ht="15" hidden="false" customHeight="false" outlineLevel="0" collapsed="false">
      <c r="B506" s="89" t="s">
        <v>147</v>
      </c>
      <c r="C506" s="99" t="n">
        <v>13.6056043086179</v>
      </c>
    </row>
    <row r="507" customFormat="false" ht="15" hidden="false" customHeight="false" outlineLevel="0" collapsed="false">
      <c r="B507" s="89" t="s">
        <v>148</v>
      </c>
      <c r="C507" s="99" t="n">
        <v>1.95996398454005</v>
      </c>
    </row>
    <row r="508" customFormat="false" ht="15" hidden="false" customHeight="false" outlineLevel="0" collapsed="false">
      <c r="B508" s="89" t="s">
        <v>149</v>
      </c>
      <c r="C508" s="99" t="s">
        <v>150</v>
      </c>
    </row>
    <row r="509" customFormat="false" ht="15.75" hidden="false" customHeight="false" outlineLevel="0" collapsed="false">
      <c r="B509" s="92" t="s">
        <v>151</v>
      </c>
      <c r="C509" s="100" t="n">
        <v>0.05</v>
      </c>
    </row>
    <row r="511" customFormat="false" ht="15" hidden="false" customHeight="false" outlineLevel="0" collapsed="false">
      <c r="B511" s="101" t="s">
        <v>152</v>
      </c>
    </row>
    <row r="512" customFormat="false" ht="15" hidden="false" customHeight="false" outlineLevel="0" collapsed="false">
      <c r="B512" s="101" t="s">
        <v>153</v>
      </c>
    </row>
    <row r="513" customFormat="false" ht="15" hidden="false" customHeight="false" outlineLevel="0" collapsed="false">
      <c r="B513" s="101" t="s">
        <v>154</v>
      </c>
    </row>
    <row r="514" customFormat="false" ht="15" hidden="false" customHeight="false" outlineLevel="0" collapsed="false">
      <c r="B514" s="101" t="s">
        <v>155</v>
      </c>
    </row>
    <row r="515" customFormat="false" ht="15" hidden="false" customHeight="false" outlineLevel="0" collapsed="false">
      <c r="B515" s="101" t="s">
        <v>156</v>
      </c>
    </row>
    <row r="518" customFormat="false" ht="15" hidden="false" customHeight="false" outlineLevel="0" collapsed="false">
      <c r="B518" s="0" t="s">
        <v>177</v>
      </c>
    </row>
    <row r="520" customFormat="false" ht="15" hidden="false" customHeight="false" outlineLevel="0" collapsed="false">
      <c r="B520" s="0" t="s">
        <v>145</v>
      </c>
    </row>
    <row r="521" customFormat="false" ht="15" hidden="false" customHeight="false" outlineLevel="0" collapsed="false">
      <c r="B521" s="95" t="n">
        <v>3.83998822115497</v>
      </c>
      <c r="C521" s="96" t="n">
        <v>4.94141809420214</v>
      </c>
    </row>
    <row r="522" customFormat="false" ht="15.75" hidden="false" customHeight="false" outlineLevel="0" collapsed="false"/>
    <row r="523" customFormat="false" ht="15" hidden="false" customHeight="false" outlineLevel="0" collapsed="false">
      <c r="B523" s="97" t="s">
        <v>146</v>
      </c>
      <c r="C523" s="98" t="n">
        <v>4.39070315767855</v>
      </c>
    </row>
    <row r="524" customFormat="false" ht="15" hidden="false" customHeight="false" outlineLevel="0" collapsed="false">
      <c r="B524" s="89" t="s">
        <v>158</v>
      </c>
      <c r="C524" s="99" t="n">
        <v>15.977714012365</v>
      </c>
    </row>
    <row r="525" customFormat="false" ht="15" hidden="false" customHeight="false" outlineLevel="0" collapsed="false">
      <c r="B525" s="89" t="s">
        <v>159</v>
      </c>
      <c r="C525" s="99" t="n">
        <v>2.00404478328794</v>
      </c>
    </row>
    <row r="526" customFormat="false" ht="15" hidden="false" customHeight="false" outlineLevel="0" collapsed="false">
      <c r="B526" s="89" t="s">
        <v>160</v>
      </c>
      <c r="C526" s="102" t="n">
        <v>55</v>
      </c>
    </row>
    <row r="527" customFormat="false" ht="15" hidden="false" customHeight="false" outlineLevel="0" collapsed="false">
      <c r="B527" s="89" t="s">
        <v>149</v>
      </c>
      <c r="C527" s="99" t="s">
        <v>150</v>
      </c>
    </row>
    <row r="528" customFormat="false" ht="15.75" hidden="false" customHeight="false" outlineLevel="0" collapsed="false">
      <c r="B528" s="92" t="s">
        <v>151</v>
      </c>
      <c r="C528" s="100" t="n">
        <v>0.05</v>
      </c>
    </row>
    <row r="530" customFormat="false" ht="15" hidden="false" customHeight="false" outlineLevel="0" collapsed="false">
      <c r="B530" s="101" t="s">
        <v>152</v>
      </c>
    </row>
    <row r="531" customFormat="false" ht="15" hidden="false" customHeight="false" outlineLevel="0" collapsed="false">
      <c r="B531" s="101" t="s">
        <v>153</v>
      </c>
    </row>
    <row r="532" customFormat="false" ht="15" hidden="false" customHeight="false" outlineLevel="0" collapsed="false">
      <c r="B532" s="101" t="s">
        <v>154</v>
      </c>
    </row>
    <row r="533" customFormat="false" ht="15" hidden="false" customHeight="false" outlineLevel="0" collapsed="false">
      <c r="B533" s="101" t="s">
        <v>155</v>
      </c>
    </row>
    <row r="534" customFormat="false" ht="15" hidden="false" customHeight="false" outlineLevel="0" collapsed="false">
      <c r="B534" s="101" t="s">
        <v>156</v>
      </c>
    </row>
    <row r="537" customFormat="false" ht="15" hidden="false" customHeight="false" outlineLevel="0" collapsed="false">
      <c r="B537" s="0" t="s">
        <v>161</v>
      </c>
    </row>
    <row r="555" customFormat="false" ht="15" hidden="false" customHeight="false" outlineLevel="0" collapsed="false">
      <c r="F555" s="0" t="s">
        <v>47</v>
      </c>
    </row>
    <row r="558" customFormat="false" ht="15" hidden="false" customHeight="false" outlineLevel="0" collapsed="false">
      <c r="B558" s="0" t="s">
        <v>205</v>
      </c>
    </row>
    <row r="560" customFormat="false" ht="15" hidden="false" customHeight="false" outlineLevel="0" collapsed="false">
      <c r="B560" s="0" t="s">
        <v>145</v>
      </c>
    </row>
    <row r="561" customFormat="false" ht="15" hidden="false" customHeight="false" outlineLevel="0" collapsed="false">
      <c r="B561" s="95" t="n">
        <v>-0.576193809894355</v>
      </c>
      <c r="C561" s="96" t="n">
        <v>-0.411594268171266</v>
      </c>
    </row>
    <row r="562" customFormat="false" ht="15.75" hidden="false" customHeight="false" outlineLevel="0" collapsed="false"/>
    <row r="563" customFormat="false" ht="15" hidden="false" customHeight="false" outlineLevel="0" collapsed="false">
      <c r="B563" s="97" t="s">
        <v>146</v>
      </c>
      <c r="C563" s="98" t="n">
        <v>-0.49389403903281</v>
      </c>
    </row>
    <row r="564" customFormat="false" ht="15" hidden="false" customHeight="false" outlineLevel="0" collapsed="false">
      <c r="B564" s="89" t="s">
        <v>147</v>
      </c>
      <c r="C564" s="99" t="n">
        <v>-11.762056182536</v>
      </c>
    </row>
    <row r="565" customFormat="false" ht="15" hidden="false" customHeight="false" outlineLevel="0" collapsed="false">
      <c r="B565" s="89" t="s">
        <v>148</v>
      </c>
      <c r="C565" s="99" t="n">
        <v>1.95996398454005</v>
      </c>
    </row>
    <row r="566" customFormat="false" ht="15" hidden="false" customHeight="false" outlineLevel="0" collapsed="false">
      <c r="B566" s="89" t="s">
        <v>149</v>
      </c>
      <c r="C566" s="99" t="s">
        <v>150</v>
      </c>
    </row>
    <row r="567" customFormat="false" ht="15.75" hidden="false" customHeight="false" outlineLevel="0" collapsed="false">
      <c r="B567" s="92" t="s">
        <v>151</v>
      </c>
      <c r="C567" s="100" t="n">
        <v>0.05</v>
      </c>
    </row>
    <row r="569" customFormat="false" ht="15" hidden="false" customHeight="false" outlineLevel="0" collapsed="false">
      <c r="B569" s="101" t="s">
        <v>152</v>
      </c>
    </row>
    <row r="570" customFormat="false" ht="15" hidden="false" customHeight="false" outlineLevel="0" collapsed="false">
      <c r="B570" s="101" t="s">
        <v>153</v>
      </c>
    </row>
    <row r="571" customFormat="false" ht="15" hidden="false" customHeight="false" outlineLevel="0" collapsed="false">
      <c r="B571" s="101" t="s">
        <v>154</v>
      </c>
    </row>
    <row r="572" customFormat="false" ht="15" hidden="false" customHeight="false" outlineLevel="0" collapsed="false">
      <c r="B572" s="101" t="s">
        <v>155</v>
      </c>
    </row>
    <row r="573" customFormat="false" ht="15" hidden="false" customHeight="false" outlineLevel="0" collapsed="false">
      <c r="B573" s="101" t="s">
        <v>156</v>
      </c>
    </row>
    <row r="576" customFormat="false" ht="15" hidden="false" customHeight="false" outlineLevel="0" collapsed="false">
      <c r="B576" s="0" t="s">
        <v>206</v>
      </c>
    </row>
    <row r="578" customFormat="false" ht="15" hidden="false" customHeight="false" outlineLevel="0" collapsed="false">
      <c r="B578" s="0" t="s">
        <v>145</v>
      </c>
    </row>
    <row r="579" customFormat="false" ht="15" hidden="false" customHeight="false" outlineLevel="0" collapsed="false">
      <c r="B579" s="95" t="n">
        <v>-0.579907390400149</v>
      </c>
      <c r="C579" s="96" t="n">
        <v>-0.407880687665472</v>
      </c>
    </row>
    <row r="580" customFormat="false" ht="15.75" hidden="false" customHeight="false" outlineLevel="0" collapsed="false"/>
    <row r="581" customFormat="false" ht="15" hidden="false" customHeight="false" outlineLevel="0" collapsed="false">
      <c r="B581" s="97" t="s">
        <v>146</v>
      </c>
      <c r="C581" s="98" t="n">
        <v>-0.49389403903281</v>
      </c>
    </row>
    <row r="582" customFormat="false" ht="15" hidden="false" customHeight="false" outlineLevel="0" collapsed="false">
      <c r="B582" s="89" t="s">
        <v>158</v>
      </c>
      <c r="C582" s="99" t="n">
        <v>-11.517118856002</v>
      </c>
    </row>
    <row r="583" customFormat="false" ht="15" hidden="false" customHeight="false" outlineLevel="0" collapsed="false">
      <c r="B583" s="89" t="s">
        <v>159</v>
      </c>
      <c r="C583" s="99" t="n">
        <v>2.0057459953164</v>
      </c>
    </row>
    <row r="584" customFormat="false" ht="15" hidden="false" customHeight="false" outlineLevel="0" collapsed="false">
      <c r="B584" s="89" t="s">
        <v>160</v>
      </c>
      <c r="C584" s="102" t="n">
        <v>53</v>
      </c>
    </row>
    <row r="585" customFormat="false" ht="15" hidden="false" customHeight="false" outlineLevel="0" collapsed="false">
      <c r="B585" s="89" t="s">
        <v>149</v>
      </c>
      <c r="C585" s="99" t="s">
        <v>150</v>
      </c>
    </row>
    <row r="586" customFormat="false" ht="15.75" hidden="false" customHeight="false" outlineLevel="0" collapsed="false">
      <c r="B586" s="92" t="s">
        <v>151</v>
      </c>
      <c r="C586" s="100" t="n">
        <v>0.05</v>
      </c>
    </row>
    <row r="588" customFormat="false" ht="15" hidden="false" customHeight="false" outlineLevel="0" collapsed="false">
      <c r="B588" s="101" t="s">
        <v>152</v>
      </c>
    </row>
    <row r="589" customFormat="false" ht="15" hidden="false" customHeight="false" outlineLevel="0" collapsed="false">
      <c r="B589" s="101" t="s">
        <v>153</v>
      </c>
    </row>
    <row r="590" customFormat="false" ht="15" hidden="false" customHeight="false" outlineLevel="0" collapsed="false">
      <c r="B590" s="101" t="s">
        <v>154</v>
      </c>
    </row>
    <row r="591" customFormat="false" ht="15" hidden="false" customHeight="false" outlineLevel="0" collapsed="false">
      <c r="B591" s="101" t="s">
        <v>155</v>
      </c>
    </row>
    <row r="592" customFormat="false" ht="15" hidden="false" customHeight="false" outlineLevel="0" collapsed="false">
      <c r="B592" s="101" t="s">
        <v>156</v>
      </c>
    </row>
    <row r="595" customFormat="false" ht="15" hidden="false" customHeight="false" outlineLevel="0" collapsed="false">
      <c r="B595" s="0" t="s">
        <v>161</v>
      </c>
    </row>
    <row r="613" customFormat="false" ht="15" hidden="false" customHeight="false" outlineLevel="0" collapsed="false">
      <c r="F613" s="0" t="s">
        <v>47</v>
      </c>
    </row>
    <row r="616" customFormat="false" ht="15" hidden="false" customHeight="false" outlineLevel="0" collapsed="false">
      <c r="B616" s="0" t="s">
        <v>207</v>
      </c>
    </row>
    <row r="618" customFormat="false" ht="15" hidden="false" customHeight="false" outlineLevel="0" collapsed="false">
      <c r="B618" s="0" t="s">
        <v>145</v>
      </c>
    </row>
    <row r="619" customFormat="false" ht="15" hidden="false" customHeight="false" outlineLevel="0" collapsed="false">
      <c r="B619" s="95" t="n">
        <v>0.0694704754582558</v>
      </c>
      <c r="C619" s="96" t="n">
        <v>0.122666054975295</v>
      </c>
    </row>
    <row r="620" customFormat="false" ht="15.75" hidden="false" customHeight="false" outlineLevel="0" collapsed="false"/>
    <row r="621" customFormat="false" ht="15" hidden="false" customHeight="false" outlineLevel="0" collapsed="false">
      <c r="B621" s="97" t="s">
        <v>146</v>
      </c>
      <c r="C621" s="98" t="n">
        <v>0.0960682652167754</v>
      </c>
    </row>
    <row r="622" customFormat="false" ht="15" hidden="false" customHeight="false" outlineLevel="0" collapsed="false">
      <c r="B622" s="89" t="s">
        <v>147</v>
      </c>
      <c r="C622" s="99" t="n">
        <v>7.07917242716795</v>
      </c>
    </row>
    <row r="623" customFormat="false" ht="15" hidden="false" customHeight="false" outlineLevel="0" collapsed="false">
      <c r="B623" s="89" t="s">
        <v>148</v>
      </c>
      <c r="C623" s="99" t="n">
        <v>1.95996398454005</v>
      </c>
    </row>
    <row r="624" customFormat="false" ht="15" hidden="false" customHeight="false" outlineLevel="0" collapsed="false">
      <c r="B624" s="89" t="s">
        <v>149</v>
      </c>
      <c r="C624" s="99" t="s">
        <v>150</v>
      </c>
    </row>
    <row r="625" customFormat="false" ht="15.75" hidden="false" customHeight="false" outlineLevel="0" collapsed="false">
      <c r="B625" s="92" t="s">
        <v>151</v>
      </c>
      <c r="C625" s="100" t="n">
        <v>0.05</v>
      </c>
    </row>
    <row r="627" customFormat="false" ht="15" hidden="false" customHeight="false" outlineLevel="0" collapsed="false">
      <c r="B627" s="101" t="s">
        <v>152</v>
      </c>
    </row>
    <row r="628" customFormat="false" ht="15" hidden="false" customHeight="false" outlineLevel="0" collapsed="false">
      <c r="B628" s="101" t="s">
        <v>153</v>
      </c>
    </row>
    <row r="629" customFormat="false" ht="15" hidden="false" customHeight="false" outlineLevel="0" collapsed="false">
      <c r="B629" s="101" t="s">
        <v>154</v>
      </c>
    </row>
    <row r="630" customFormat="false" ht="15" hidden="false" customHeight="false" outlineLevel="0" collapsed="false">
      <c r="B630" s="101" t="s">
        <v>155</v>
      </c>
    </row>
    <row r="631" customFormat="false" ht="15" hidden="false" customHeight="false" outlineLevel="0" collapsed="false">
      <c r="B631" s="101" t="s">
        <v>156</v>
      </c>
    </row>
    <row r="634" customFormat="false" ht="15" hidden="false" customHeight="false" outlineLevel="0" collapsed="false">
      <c r="B634" s="0" t="s">
        <v>208</v>
      </c>
    </row>
    <row r="636" customFormat="false" ht="15" hidden="false" customHeight="false" outlineLevel="0" collapsed="false">
      <c r="B636" s="0" t="s">
        <v>145</v>
      </c>
    </row>
    <row r="637" customFormat="false" ht="15" hidden="false" customHeight="false" outlineLevel="0" collapsed="false">
      <c r="B637" s="95" t="n">
        <v>0.0685568856999208</v>
      </c>
      <c r="C637" s="96" t="n">
        <v>0.12357964473363</v>
      </c>
    </row>
    <row r="638" customFormat="false" ht="15.75" hidden="false" customHeight="false" outlineLevel="0" collapsed="false"/>
    <row r="639" customFormat="false" ht="15" hidden="false" customHeight="false" outlineLevel="0" collapsed="false">
      <c r="B639" s="97" t="s">
        <v>146</v>
      </c>
      <c r="C639" s="98" t="n">
        <v>0.0960682652167754</v>
      </c>
    </row>
    <row r="640" customFormat="false" ht="15" hidden="false" customHeight="false" outlineLevel="0" collapsed="false">
      <c r="B640" s="89" t="s">
        <v>158</v>
      </c>
      <c r="C640" s="99" t="n">
        <v>7.06312846427362</v>
      </c>
    </row>
    <row r="641" customFormat="false" ht="15" hidden="false" customHeight="false" outlineLevel="0" collapsed="false">
      <c r="B641" s="89" t="s">
        <v>159</v>
      </c>
      <c r="C641" s="99" t="n">
        <v>2.02269092002921</v>
      </c>
    </row>
    <row r="642" customFormat="false" ht="15" hidden="false" customHeight="false" outlineLevel="0" collapsed="false">
      <c r="B642" s="89" t="s">
        <v>160</v>
      </c>
      <c r="C642" s="102" t="n">
        <v>39</v>
      </c>
    </row>
    <row r="643" customFormat="false" ht="15" hidden="false" customHeight="false" outlineLevel="0" collapsed="false">
      <c r="B643" s="89" t="s">
        <v>149</v>
      </c>
      <c r="C643" s="99" t="s">
        <v>150</v>
      </c>
    </row>
    <row r="644" customFormat="false" ht="15.75" hidden="false" customHeight="false" outlineLevel="0" collapsed="false">
      <c r="B644" s="92" t="s">
        <v>151</v>
      </c>
      <c r="C644" s="100" t="n">
        <v>0.05</v>
      </c>
    </row>
    <row r="646" customFormat="false" ht="15" hidden="false" customHeight="false" outlineLevel="0" collapsed="false">
      <c r="B646" s="101" t="s">
        <v>152</v>
      </c>
    </row>
    <row r="647" customFormat="false" ht="15" hidden="false" customHeight="false" outlineLevel="0" collapsed="false">
      <c r="B647" s="101" t="s">
        <v>153</v>
      </c>
    </row>
    <row r="648" customFormat="false" ht="15" hidden="false" customHeight="false" outlineLevel="0" collapsed="false">
      <c r="B648" s="101" t="s">
        <v>154</v>
      </c>
    </row>
    <row r="649" customFormat="false" ht="15" hidden="false" customHeight="false" outlineLevel="0" collapsed="false">
      <c r="B649" s="101" t="s">
        <v>155</v>
      </c>
    </row>
    <row r="650" customFormat="false" ht="15" hidden="false" customHeight="false" outlineLevel="0" collapsed="false">
      <c r="B650" s="101" t="s">
        <v>156</v>
      </c>
    </row>
    <row r="653" customFormat="false" ht="15" hidden="false" customHeight="false" outlineLevel="0" collapsed="false">
      <c r="B653" s="0" t="s">
        <v>161</v>
      </c>
    </row>
    <row r="671" customFormat="false" ht="15" hidden="false" customHeight="false" outlineLevel="0" collapsed="false">
      <c r="F671" s="0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8:AE1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14" activeCellId="0" sqref="L14"/>
    </sheetView>
  </sheetViews>
  <sheetFormatPr defaultRowHeight="15"/>
  <cols>
    <col collapsed="false" hidden="false" max="1" min="1" style="0" width="10.5748987854251"/>
    <col collapsed="false" hidden="false" max="2" min="2" style="0" width="11.7125506072874"/>
    <col collapsed="false" hidden="false" max="1025" min="3" style="0" width="10.5748987854251"/>
  </cols>
  <sheetData>
    <row r="18" customFormat="false" ht="15" hidden="false" customHeight="false" outlineLevel="0" collapsed="false">
      <c r="L18" s="1" t="s">
        <v>209</v>
      </c>
      <c r="M18" s="1" t="s">
        <v>11</v>
      </c>
    </row>
    <row r="19" customFormat="false" ht="15" hidden="false" customHeight="false" outlineLevel="0" collapsed="false">
      <c r="K19" s="0" t="s">
        <v>210</v>
      </c>
      <c r="L19" s="9" t="n">
        <v>17.89</v>
      </c>
      <c r="M19" s="12" t="n">
        <v>4672.430786</v>
      </c>
    </row>
    <row r="20" customFormat="false" ht="15" hidden="false" customHeight="false" outlineLevel="0" collapsed="false">
      <c r="K20" s="0" t="s">
        <v>210</v>
      </c>
      <c r="L20" s="9" t="n">
        <v>20.44</v>
      </c>
      <c r="M20" s="12" t="n">
        <v>7773.729585</v>
      </c>
    </row>
    <row r="21" customFormat="false" ht="15" hidden="false" customHeight="false" outlineLevel="0" collapsed="false">
      <c r="K21" s="0" t="s">
        <v>210</v>
      </c>
      <c r="L21" s="9" t="n">
        <v>13.49</v>
      </c>
      <c r="M21" s="12" t="n">
        <v>453.50449</v>
      </c>
    </row>
    <row r="22" customFormat="false" ht="15" hidden="false" customHeight="false" outlineLevel="0" collapsed="false">
      <c r="K22" s="0" t="s">
        <v>210</v>
      </c>
      <c r="L22" s="9" t="n">
        <v>13.6</v>
      </c>
      <c r="M22" s="12" t="n">
        <v>581.942207596871</v>
      </c>
    </row>
    <row r="23" customFormat="false" ht="15" hidden="false" customHeight="false" outlineLevel="0" collapsed="false">
      <c r="K23" s="0" t="s">
        <v>210</v>
      </c>
      <c r="L23" s="9" t="n">
        <v>24.57</v>
      </c>
      <c r="M23" s="12" t="n">
        <v>2518.32070396535</v>
      </c>
    </row>
    <row r="24" customFormat="false" ht="15" hidden="false" customHeight="false" outlineLevel="0" collapsed="false">
      <c r="K24" s="0" t="s">
        <v>210</v>
      </c>
      <c r="L24" s="9" t="n">
        <v>36.25</v>
      </c>
      <c r="M24" s="12" t="n">
        <v>1556.89220548716</v>
      </c>
    </row>
    <row r="25" customFormat="false" ht="15" hidden="false" customHeight="false" outlineLevel="0" collapsed="false">
      <c r="K25" s="0" t="s">
        <v>210</v>
      </c>
      <c r="L25" s="9" t="n">
        <v>61.82</v>
      </c>
      <c r="M25" s="12" t="n">
        <v>17974.58421</v>
      </c>
    </row>
    <row r="26" customFormat="false" ht="15" hidden="false" customHeight="false" outlineLevel="0" collapsed="false">
      <c r="K26" s="0" t="s">
        <v>210</v>
      </c>
      <c r="L26" s="9" t="n">
        <v>37.03</v>
      </c>
      <c r="M26" s="12" t="n">
        <v>722</v>
      </c>
    </row>
    <row r="27" customFormat="false" ht="15" hidden="false" customHeight="false" outlineLevel="0" collapsed="false">
      <c r="K27" s="0" t="s">
        <v>210</v>
      </c>
      <c r="L27" s="9" t="n">
        <v>25.72</v>
      </c>
      <c r="M27" s="12" t="n">
        <v>3488</v>
      </c>
    </row>
    <row r="28" customFormat="false" ht="15" hidden="false" customHeight="false" outlineLevel="0" collapsed="false">
      <c r="K28" s="0" t="s">
        <v>210</v>
      </c>
      <c r="L28" s="9" t="n">
        <v>53.54</v>
      </c>
      <c r="M28" s="12" t="n">
        <v>16245.12466</v>
      </c>
    </row>
    <row r="29" customFormat="false" ht="15" hidden="false" customHeight="false" outlineLevel="0" collapsed="false">
      <c r="K29" s="0" t="s">
        <v>210</v>
      </c>
      <c r="L29" s="9" t="n">
        <v>47.89</v>
      </c>
      <c r="M29" s="12" t="n">
        <v>8814.324868</v>
      </c>
    </row>
    <row r="30" customFormat="false" ht="15" hidden="false" customHeight="false" outlineLevel="0" collapsed="false">
      <c r="K30" s="0" t="s">
        <v>211</v>
      </c>
      <c r="L30" s="103" t="n">
        <v>13.6</v>
      </c>
      <c r="M30" s="104" t="n">
        <v>6044.533779375</v>
      </c>
    </row>
    <row r="31" customFormat="false" ht="15" hidden="false" customHeight="false" outlineLevel="0" collapsed="false">
      <c r="K31" s="0" t="s">
        <v>211</v>
      </c>
      <c r="L31" s="103" t="n">
        <v>18.63</v>
      </c>
      <c r="M31" s="104" t="n">
        <v>501.944855434545</v>
      </c>
    </row>
    <row r="32" customFormat="false" ht="15" hidden="false" customHeight="false" outlineLevel="0" collapsed="false">
      <c r="K32" s="0" t="s">
        <v>211</v>
      </c>
      <c r="L32" s="103" t="n">
        <v>7.84</v>
      </c>
      <c r="M32" s="104" t="n">
        <v>540.837769793765</v>
      </c>
    </row>
    <row r="33" customFormat="false" ht="15" hidden="false" customHeight="false" outlineLevel="0" collapsed="false">
      <c r="K33" s="0" t="s">
        <v>211</v>
      </c>
      <c r="L33" s="103" t="n">
        <v>23.2</v>
      </c>
      <c r="M33" s="104" t="n">
        <v>363.702244432248</v>
      </c>
    </row>
    <row r="34" customFormat="false" ht="15" hidden="false" customHeight="false" outlineLevel="0" collapsed="false">
      <c r="K34" s="0" t="s">
        <v>211</v>
      </c>
      <c r="L34" s="103" t="n">
        <v>13.33</v>
      </c>
      <c r="M34" s="104" t="n">
        <v>262.023580350029</v>
      </c>
    </row>
    <row r="35" customFormat="false" ht="15" hidden="false" customHeight="false" outlineLevel="0" collapsed="false">
      <c r="K35" s="0" t="s">
        <v>211</v>
      </c>
      <c r="L35" s="105" t="n">
        <v>20.78</v>
      </c>
      <c r="M35" s="104" t="n">
        <v>757.218821029116</v>
      </c>
    </row>
    <row r="36" customFormat="false" ht="15" hidden="false" customHeight="false" outlineLevel="0" collapsed="false">
      <c r="K36" s="0" t="s">
        <v>211</v>
      </c>
      <c r="L36" s="105" t="n">
        <v>26.56</v>
      </c>
      <c r="M36" s="104" t="n">
        <v>880.100578811176</v>
      </c>
    </row>
    <row r="37" customFormat="false" ht="15" hidden="false" customHeight="false" outlineLevel="0" collapsed="false">
      <c r="K37" s="0" t="s">
        <v>211</v>
      </c>
      <c r="L37" s="103" t="n">
        <v>17.76</v>
      </c>
      <c r="M37" s="104" t="n">
        <v>1584.2623</v>
      </c>
    </row>
    <row r="38" customFormat="false" ht="15" hidden="false" customHeight="false" outlineLevel="0" collapsed="false">
      <c r="K38" s="0" t="s">
        <v>211</v>
      </c>
      <c r="L38" s="103" t="n">
        <v>26.32</v>
      </c>
      <c r="M38" s="104" t="n">
        <v>3215</v>
      </c>
      <c r="P38" s="106" t="s">
        <v>212</v>
      </c>
      <c r="Q38" s="106" t="s">
        <v>213</v>
      </c>
    </row>
    <row r="39" customFormat="false" ht="15" hidden="false" customHeight="false" outlineLevel="0" collapsed="false">
      <c r="K39" s="0" t="s">
        <v>211</v>
      </c>
      <c r="L39" s="103" t="n">
        <v>14.62</v>
      </c>
      <c r="M39" s="104" t="n">
        <v>1625.71522722212</v>
      </c>
      <c r="O39" s="0" t="s">
        <v>214</v>
      </c>
      <c r="P39" s="0" t="s">
        <v>215</v>
      </c>
      <c r="Q39" s="0" t="s">
        <v>216</v>
      </c>
    </row>
    <row r="40" customFormat="false" ht="15" hidden="false" customHeight="false" outlineLevel="0" collapsed="false">
      <c r="K40" s="106" t="s">
        <v>212</v>
      </c>
      <c r="L40" s="107" t="n">
        <f aca="false">AVERAGE(L19:L29)</f>
        <v>32.0218181818182</v>
      </c>
      <c r="M40" s="107" t="n">
        <f aca="false">AVERAGE(M19:M29)</f>
        <v>5890.98670145904</v>
      </c>
      <c r="N40" s="108"/>
      <c r="O40" s="0" t="s">
        <v>217</v>
      </c>
      <c r="P40" s="0" t="s">
        <v>218</v>
      </c>
      <c r="Q40" s="0" t="s">
        <v>219</v>
      </c>
    </row>
    <row r="41" customFormat="false" ht="15" hidden="false" customHeight="false" outlineLevel="0" collapsed="false">
      <c r="K41" s="106" t="s">
        <v>213</v>
      </c>
      <c r="L41" s="107" t="n">
        <f aca="false">AVERAGE(L30:L39)</f>
        <v>18.264</v>
      </c>
      <c r="M41" s="107" t="n">
        <f aca="false">AVERAGE(M30:M39)</f>
        <v>1577.5339156448</v>
      </c>
      <c r="N41" s="108"/>
    </row>
    <row r="42" customFormat="false" ht="15" hidden="false" customHeight="false" outlineLevel="0" collapsed="false">
      <c r="K42" s="106" t="s">
        <v>212</v>
      </c>
      <c r="L42" s="109" t="n">
        <f aca="false">STDEV(L19:L29)</f>
        <v>16.6060331314747</v>
      </c>
      <c r="M42" s="109" t="n">
        <f aca="false">STDEV(M19:M29)</f>
        <v>6222.54925901877</v>
      </c>
      <c r="N42" s="108"/>
    </row>
    <row r="43" customFormat="false" ht="15" hidden="false" customHeight="false" outlineLevel="0" collapsed="false">
      <c r="K43" s="106" t="s">
        <v>213</v>
      </c>
      <c r="L43" s="109" t="n">
        <f aca="false">STDEV(L30:L39)</f>
        <v>6.08130870418166</v>
      </c>
      <c r="M43" s="109" t="n">
        <f aca="false">STDEV(M30:M39)</f>
        <v>1802.24136000069</v>
      </c>
      <c r="N43" s="108"/>
    </row>
    <row r="44" customFormat="false" ht="15" hidden="false" customHeight="false" outlineLevel="0" collapsed="false">
      <c r="M44" s="107" t="n">
        <v>32.0218181818182</v>
      </c>
      <c r="N44" s="109" t="n">
        <v>16.6060331314747</v>
      </c>
    </row>
    <row r="45" customFormat="false" ht="15" hidden="false" customHeight="false" outlineLevel="0" collapsed="false">
      <c r="K45" s="106" t="s">
        <v>212</v>
      </c>
    </row>
    <row r="46" customFormat="false" ht="15" hidden="false" customHeight="false" outlineLevel="0" collapsed="false">
      <c r="L46" s="108" t="n">
        <v>5.89098670145904</v>
      </c>
      <c r="O46" s="109" t="n">
        <v>5.22254925901877</v>
      </c>
    </row>
    <row r="49" customFormat="false" ht="15" hidden="false" customHeight="false" outlineLevel="0" collapsed="false">
      <c r="B49" s="0" t="s">
        <v>220</v>
      </c>
      <c r="M49" s="107" t="n">
        <v>18.264</v>
      </c>
      <c r="N49" s="109" t="n">
        <v>6.08130870418166</v>
      </c>
    </row>
    <row r="50" customFormat="false" ht="15" hidden="false" customHeight="false" outlineLevel="0" collapsed="false">
      <c r="B50" s="0" t="s">
        <v>92</v>
      </c>
      <c r="D50" s="0" t="s">
        <v>72</v>
      </c>
      <c r="K50" s="106" t="s">
        <v>213</v>
      </c>
      <c r="M50" s="109"/>
    </row>
    <row r="51" customFormat="false" ht="15" hidden="false" customHeight="false" outlineLevel="0" collapsed="false">
      <c r="A51" s="0" t="s">
        <v>24</v>
      </c>
      <c r="B51" s="0" t="n">
        <v>13.252785654871</v>
      </c>
      <c r="C51" s="0" t="s">
        <v>24</v>
      </c>
      <c r="D51" s="109" t="n">
        <v>17.4763071606162</v>
      </c>
      <c r="K51" s="106"/>
      <c r="L51" s="108" t="n">
        <v>1.5775339156448</v>
      </c>
      <c r="O51" s="109" t="n">
        <v>1.38022413600006</v>
      </c>
    </row>
    <row r="52" customFormat="false" ht="15" hidden="false" customHeight="false" outlineLevel="0" collapsed="false">
      <c r="A52" s="0" t="s">
        <v>11</v>
      </c>
      <c r="B52" s="0" t="n">
        <v>57.719378282025</v>
      </c>
      <c r="C52" s="0" t="s">
        <v>11</v>
      </c>
      <c r="D52" s="109" t="n">
        <v>6.16321540195604</v>
      </c>
    </row>
    <row r="53" customFormat="false" ht="15" hidden="false" customHeight="false" outlineLevel="0" collapsed="false">
      <c r="A53" s="0" t="s">
        <v>14</v>
      </c>
      <c r="B53" s="0" t="n">
        <v>5.3045881652253</v>
      </c>
      <c r="C53" s="0" t="s">
        <v>13</v>
      </c>
      <c r="D53" s="109" t="n">
        <v>7.8158255761343</v>
      </c>
    </row>
    <row r="54" customFormat="false" ht="15" hidden="false" customHeight="false" outlineLevel="0" collapsed="false">
      <c r="A54" s="0" t="s">
        <v>13</v>
      </c>
      <c r="B54" s="0" t="n">
        <v>8.89104214694709</v>
      </c>
      <c r="C54" s="0" t="s">
        <v>16</v>
      </c>
      <c r="D54" s="109" t="n">
        <v>17.290838431346</v>
      </c>
    </row>
    <row r="55" customFormat="false" ht="15" hidden="false" customHeight="false" outlineLevel="0" collapsed="false">
      <c r="A55" s="0" t="s">
        <v>16</v>
      </c>
      <c r="B55" s="0" t="n">
        <v>4.4457010934063</v>
      </c>
      <c r="C55" s="0" t="s">
        <v>20</v>
      </c>
      <c r="D55" s="109" t="n">
        <v>13.1488877210342</v>
      </c>
    </row>
    <row r="56" customFormat="false" ht="15" hidden="false" customHeight="false" outlineLevel="0" collapsed="false">
      <c r="A56" s="0" t="s">
        <v>221</v>
      </c>
      <c r="B56" s="0" t="n">
        <f aca="false">SUM(B57:B68)</f>
        <v>10.3865046575253</v>
      </c>
      <c r="C56" s="0" t="s">
        <v>18</v>
      </c>
      <c r="D56" s="109" t="n">
        <v>12.9855527512956</v>
      </c>
    </row>
    <row r="57" customFormat="false" ht="15" hidden="false" customHeight="false" outlineLevel="0" collapsed="false">
      <c r="A57" s="0" t="s">
        <v>26</v>
      </c>
      <c r="B57" s="0" t="n">
        <v>3.00374132399441</v>
      </c>
      <c r="C57" s="0" t="s">
        <v>19</v>
      </c>
      <c r="D57" s="109" t="n">
        <v>7.63570703288956</v>
      </c>
    </row>
    <row r="58" customFormat="false" ht="15" hidden="false" customHeight="false" outlineLevel="0" collapsed="false">
      <c r="A58" s="0" t="s">
        <v>12</v>
      </c>
      <c r="B58" s="0" t="n">
        <v>2.03568456616044</v>
      </c>
      <c r="C58" s="0" t="s">
        <v>26</v>
      </c>
      <c r="D58" s="109" t="n">
        <v>7.50282118346147</v>
      </c>
    </row>
    <row r="59" customFormat="false" ht="15" hidden="false" customHeight="false" outlineLevel="0" collapsed="false">
      <c r="A59" s="0" t="s">
        <v>19</v>
      </c>
      <c r="B59" s="0" t="n">
        <v>1.60710021151703</v>
      </c>
      <c r="C59" s="0" t="s">
        <v>221</v>
      </c>
      <c r="D59" s="109" t="n">
        <f aca="false">SUM(D60:D68)</f>
        <v>9.9808447412666</v>
      </c>
    </row>
    <row r="60" customFormat="false" ht="15" hidden="false" customHeight="false" outlineLevel="0" collapsed="false">
      <c r="A60" s="0" t="s">
        <v>18</v>
      </c>
      <c r="B60" s="0" t="n">
        <v>1.25170994427064</v>
      </c>
      <c r="C60" s="0" t="s">
        <v>14</v>
      </c>
      <c r="D60" s="0" t="n">
        <v>2.79448020329299</v>
      </c>
    </row>
    <row r="61" customFormat="false" ht="15" hidden="false" customHeight="false" outlineLevel="0" collapsed="false">
      <c r="A61" s="0" t="s">
        <v>20</v>
      </c>
      <c r="B61" s="0" t="n">
        <v>1.21392843438943</v>
      </c>
      <c r="C61" s="0" t="s">
        <v>12</v>
      </c>
      <c r="D61" s="0" t="n">
        <v>1.87550190303533</v>
      </c>
    </row>
    <row r="62" customFormat="false" ht="15" hidden="false" customHeight="false" outlineLevel="0" collapsed="false">
      <c r="A62" s="0" t="s">
        <v>25</v>
      </c>
      <c r="B62" s="0" t="n">
        <v>1.07227244546617</v>
      </c>
      <c r="C62" s="0" t="s">
        <v>21</v>
      </c>
      <c r="D62" s="0" t="n">
        <v>1.60667166975525</v>
      </c>
    </row>
    <row r="63" customFormat="false" ht="15" hidden="false" customHeight="false" outlineLevel="0" collapsed="false">
      <c r="A63" s="0" t="s">
        <v>17</v>
      </c>
      <c r="B63" s="0" t="n">
        <v>0.180335360369367</v>
      </c>
      <c r="C63" s="0" t="s">
        <v>27</v>
      </c>
      <c r="D63" s="0" t="n">
        <v>1.36820335928717</v>
      </c>
    </row>
    <row r="64" customFormat="false" ht="15" hidden="false" customHeight="false" outlineLevel="0" collapsed="false">
      <c r="A64" s="0" t="s">
        <v>15</v>
      </c>
      <c r="B64" s="0" t="n">
        <v>0.0194119227882826</v>
      </c>
      <c r="C64" s="0" t="s">
        <v>25</v>
      </c>
      <c r="D64" s="0" t="n">
        <v>1.08235268453063</v>
      </c>
    </row>
    <row r="65" customFormat="false" ht="15" hidden="false" customHeight="false" outlineLevel="0" collapsed="false">
      <c r="A65" s="0" t="s">
        <v>23</v>
      </c>
      <c r="B65" s="0" t="n">
        <v>0.00232044856954081</v>
      </c>
      <c r="C65" s="0" t="s">
        <v>17</v>
      </c>
      <c r="D65" s="0" t="n">
        <v>0.722690940148383</v>
      </c>
    </row>
    <row r="66" customFormat="false" ht="15" hidden="false" customHeight="false" outlineLevel="0" collapsed="false">
      <c r="A66" s="0" t="s">
        <v>21</v>
      </c>
      <c r="B66" s="0" t="n">
        <v>0</v>
      </c>
      <c r="C66" s="0" t="s">
        <v>23</v>
      </c>
      <c r="D66" s="0" t="n">
        <v>0.510104423060118</v>
      </c>
    </row>
    <row r="67" customFormat="false" ht="15" hidden="false" customHeight="false" outlineLevel="0" collapsed="false">
      <c r="A67" s="0" t="s">
        <v>22</v>
      </c>
      <c r="B67" s="0" t="n">
        <v>0</v>
      </c>
      <c r="C67" s="0" t="s">
        <v>15</v>
      </c>
      <c r="D67" s="0" t="n">
        <v>0.0208395581567362</v>
      </c>
    </row>
    <row r="68" customFormat="false" ht="15" hidden="false" customHeight="false" outlineLevel="0" collapsed="false">
      <c r="A68" s="0" t="s">
        <v>27</v>
      </c>
      <c r="B68" s="0" t="n">
        <v>0</v>
      </c>
      <c r="C68" s="0" t="s">
        <v>22</v>
      </c>
      <c r="D68" s="0" t="n">
        <v>0</v>
      </c>
    </row>
    <row r="69" customFormat="false" ht="15" hidden="false" customHeight="false" outlineLevel="0" collapsed="false">
      <c r="A69" s="106" t="s">
        <v>24</v>
      </c>
      <c r="B69" s="107" t="n">
        <f aca="false">'%'!M56</f>
        <v>13.9110593873236</v>
      </c>
      <c r="C69" s="106" t="s">
        <v>24</v>
      </c>
      <c r="D69" s="107" t="n">
        <f aca="false">'%'!M58</f>
        <v>21.76697643498</v>
      </c>
    </row>
    <row r="70" customFormat="false" ht="15" hidden="false" customHeight="false" outlineLevel="0" collapsed="false">
      <c r="A70" s="106" t="s">
        <v>222</v>
      </c>
      <c r="B70" s="107" t="n">
        <f aca="false">'%'!Z56</f>
        <v>1.07351432353775</v>
      </c>
      <c r="C70" s="106" t="s">
        <v>221</v>
      </c>
      <c r="D70" s="107" t="n">
        <f aca="false">100-(D69+D71+D72)</f>
        <v>0.483561348708236</v>
      </c>
    </row>
    <row r="71" customFormat="false" ht="15" hidden="false" customHeight="false" outlineLevel="0" collapsed="false">
      <c r="A71" s="106" t="s">
        <v>223</v>
      </c>
      <c r="B71" s="107" t="n">
        <f aca="false">'%'!AA56</f>
        <v>39.7834718941912</v>
      </c>
      <c r="C71" s="106" t="s">
        <v>223</v>
      </c>
      <c r="D71" s="107" t="n">
        <f aca="false">'%'!AA58</f>
        <v>64.0558102647254</v>
      </c>
    </row>
    <row r="72" customFormat="false" ht="15" hidden="false" customHeight="false" outlineLevel="0" collapsed="false">
      <c r="A72" s="106" t="s">
        <v>221</v>
      </c>
      <c r="B72" s="107" t="n">
        <f aca="false">100-(SUM(B69:B71))</f>
        <v>45.2319543949475</v>
      </c>
      <c r="C72" s="106" t="s">
        <v>222</v>
      </c>
      <c r="D72" s="107" t="n">
        <f aca="false">'%'!Z58</f>
        <v>13.6936519515863</v>
      </c>
    </row>
    <row r="104" customFormat="false" ht="15" hidden="false" customHeight="false" outlineLevel="0" collapsed="false">
      <c r="C104" s="0" t="s">
        <v>224</v>
      </c>
      <c r="J104" s="0" t="s">
        <v>225</v>
      </c>
      <c r="Q104" s="0" t="s">
        <v>226</v>
      </c>
      <c r="X104" s="0" t="s">
        <v>227</v>
      </c>
    </row>
    <row r="121" customFormat="false" ht="15" hidden="false" customHeight="false" outlineLevel="0" collapsed="false">
      <c r="Q121" s="0" t="s">
        <v>228</v>
      </c>
      <c r="X121" s="0" t="s">
        <v>229</v>
      </c>
      <c r="AE121" s="0" t="s">
        <v>227</v>
      </c>
    </row>
    <row r="122" customFormat="false" ht="15" hidden="false" customHeight="false" outlineLevel="0" collapsed="false">
      <c r="B122" s="0" t="s">
        <v>230</v>
      </c>
      <c r="J122" s="0" t="s">
        <v>227</v>
      </c>
    </row>
    <row r="138" customFormat="false" ht="15" hidden="false" customHeight="false" outlineLevel="0" collapsed="false">
      <c r="AD138" s="0" t="s">
        <v>231</v>
      </c>
    </row>
    <row r="139" customFormat="false" ht="15" hidden="false" customHeight="false" outlineLevel="0" collapsed="false">
      <c r="B139" s="0" t="s">
        <v>232</v>
      </c>
      <c r="I139" s="0" t="s">
        <v>233</v>
      </c>
      <c r="P139" s="0" t="s">
        <v>234</v>
      </c>
      <c r="W139" s="0" t="s">
        <v>235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2016-02-25T18:15:34Z</dcterms:created>
  <dc:creator>Eric</dc:creator>
  <dc:language>en-US</dc:language>
  <dcterms:modified xsi:type="dcterms:W3CDTF">2016-11-10T07:04:13Z</dcterms:modified>
  <cp:revision>1</cp:revision>
</cp:coreProperties>
</file>