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B28" i="1"/>
  <c r="B34" i="2"/>
  <c r="A34" i="2"/>
  <c r="B30" i="2"/>
  <c r="B31" i="2"/>
  <c r="B33" i="2"/>
  <c r="A30" i="2"/>
  <c r="A31" i="2"/>
  <c r="A33" i="2"/>
  <c r="B32" i="2"/>
  <c r="A32" i="2"/>
  <c r="B4" i="2"/>
  <c r="A4" i="2"/>
  <c r="B29" i="1"/>
  <c r="B30" i="1"/>
  <c r="B4" i="1"/>
  <c r="C30" i="1"/>
  <c r="D30" i="1"/>
  <c r="E30" i="1"/>
  <c r="G30" i="1"/>
  <c r="H30" i="1"/>
  <c r="I30" i="1"/>
  <c r="F30" i="1"/>
  <c r="D4" i="1"/>
  <c r="E4" i="1"/>
  <c r="F4" i="1"/>
  <c r="G4" i="1"/>
  <c r="H4" i="1"/>
  <c r="I4" i="1"/>
  <c r="C4" i="1"/>
  <c r="C29" i="1"/>
  <c r="D29" i="1"/>
  <c r="E29" i="1"/>
  <c r="G29" i="1"/>
  <c r="H29" i="1"/>
  <c r="I29" i="1"/>
  <c r="F29" i="1"/>
</calcChain>
</file>

<file path=xl/comments1.xml><?xml version="1.0" encoding="utf-8"?>
<comments xmlns="http://schemas.openxmlformats.org/spreadsheetml/2006/main">
  <authors>
    <author>Eric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OEM Version - Prices are for GTX 650 (Non-OEM Version)</t>
        </r>
      </text>
    </comment>
    <comment ref="A3" authorId="0">
      <text>
        <r>
          <rPr>
            <b/>
            <sz val="9"/>
            <color indexed="81"/>
            <rFont val="Calibri"/>
            <family val="2"/>
          </rPr>
          <t>Wikipedia</t>
        </r>
      </text>
    </comment>
    <comment ref="A31" authorId="0">
      <text>
        <r>
          <rPr>
            <b/>
            <sz val="9"/>
            <color indexed="81"/>
            <rFont val="Calibri"/>
            <family val="2"/>
          </rPr>
          <t>http://www.videocardbenchmark.net/directCompute.html</t>
        </r>
      </text>
    </comment>
  </commentList>
</comments>
</file>

<file path=xl/sharedStrings.xml><?xml version="1.0" encoding="utf-8"?>
<sst xmlns="http://schemas.openxmlformats.org/spreadsheetml/2006/main" count="28" uniqueCount="23">
  <si>
    <t>Mean</t>
  </si>
  <si>
    <t>Deviation</t>
  </si>
  <si>
    <t>GTX Titan Black</t>
  </si>
  <si>
    <t>GPU</t>
  </si>
  <si>
    <t>Memory</t>
  </si>
  <si>
    <t>4GB</t>
  </si>
  <si>
    <t>GTX 980</t>
  </si>
  <si>
    <t>GTX 970</t>
  </si>
  <si>
    <t>GTX 780 TI</t>
  </si>
  <si>
    <t>GTX 780</t>
  </si>
  <si>
    <t>GTX 770</t>
  </si>
  <si>
    <t>2GB</t>
  </si>
  <si>
    <t>Release Date</t>
  </si>
  <si>
    <t>Quarter</t>
  </si>
  <si>
    <t>Passmark Direct Compute</t>
  </si>
  <si>
    <t>Rel. Compute Performance</t>
  </si>
  <si>
    <t>GTX 760</t>
  </si>
  <si>
    <t>GTX 645</t>
  </si>
  <si>
    <t>1GB (~700)</t>
  </si>
  <si>
    <t>2GB (~1300)</t>
  </si>
  <si>
    <t>3GB (~1700)</t>
  </si>
  <si>
    <t>4GB (~2000)</t>
  </si>
  <si>
    <t>6GB (~2500)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</si>
</sst>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[$€-407]"/>
    <numFmt numFmtId="165" formatCode="[$-409]mmmm\ d\,\ yyyy;@"/>
    <numFmt numFmtId="166" formatCode="0.0"/>
    <numFmt numFmtId="167" formatCode="\+0%;\-0%;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b/>
      <sz val="9"/>
      <color indexed="81"/>
      <name val="Calibri"/>
      <family val="2"/>
    </font>
    <font>
      <sz val="8"/>
      <name val="Calibri"/>
      <family val="2"/>
      <scheme val="minor"/>
    </font>
    <font>
      <sz val="12"/>
      <color theme="1"/>
      <name val="Fira Sans"/>
    </font>
    <font>
      <sz val="15"/>
      <color theme="1"/>
      <name val="Fira Sans"/>
    </font>
    <font>
      <sz val="15"/>
      <color rgb="FF000000"/>
      <name val="Fira San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164" fontId="4" fillId="0" borderId="1" xfId="0" applyNumberFormat="1" applyFont="1" applyBorder="1"/>
    <xf numFmtId="165" fontId="0" fillId="0" borderId="0" xfId="0" applyNumberFormat="1" applyBorder="1"/>
    <xf numFmtId="0" fontId="0" fillId="0" borderId="2" xfId="0" applyNumberFormat="1" applyBorder="1" applyAlignment="1">
      <alignment horizontal="right"/>
    </xf>
    <xf numFmtId="9" fontId="4" fillId="0" borderId="1" xfId="1" applyFont="1" applyBorder="1"/>
    <xf numFmtId="166" fontId="0" fillId="0" borderId="0" xfId="0" applyNumberFormat="1" applyBorder="1"/>
    <xf numFmtId="1" fontId="0" fillId="0" borderId="0" xfId="0" applyNumberFormat="1" applyBorder="1"/>
    <xf numFmtId="0" fontId="4" fillId="0" borderId="0" xfId="0" applyFont="1" applyBorder="1"/>
    <xf numFmtId="0" fontId="0" fillId="0" borderId="0" xfId="0" applyBorder="1"/>
    <xf numFmtId="167" fontId="4" fillId="0" borderId="0" xfId="1" applyNumberFormat="1" applyFont="1" applyBorder="1"/>
    <xf numFmtId="0" fontId="7" fillId="0" borderId="0" xfId="0" applyFont="1" applyBorder="1"/>
    <xf numFmtId="164" fontId="7" fillId="0" borderId="0" xfId="0" applyNumberFormat="1" applyFont="1" applyBorder="1"/>
    <xf numFmtId="165" fontId="7" fillId="0" borderId="0" xfId="0" applyNumberFormat="1" applyFont="1" applyBorder="1"/>
    <xf numFmtId="0" fontId="7" fillId="0" borderId="2" xfId="0" applyFont="1" applyBorder="1"/>
    <xf numFmtId="0" fontId="7" fillId="0" borderId="2" xfId="0" applyNumberFormat="1" applyFont="1" applyBorder="1" applyAlignment="1">
      <alignment horizontal="right"/>
    </xf>
    <xf numFmtId="166" fontId="7" fillId="0" borderId="0" xfId="0" applyNumberFormat="1" applyFont="1" applyBorder="1"/>
    <xf numFmtId="1" fontId="7" fillId="0" borderId="0" xfId="0" applyNumberFormat="1" applyFont="1" applyBorder="1"/>
    <xf numFmtId="0" fontId="7" fillId="0" borderId="3" xfId="0" applyFont="1" applyBorder="1"/>
    <xf numFmtId="165" fontId="7" fillId="0" borderId="3" xfId="0" applyNumberFormat="1" applyFont="1" applyBorder="1"/>
    <xf numFmtId="0" fontId="7" fillId="0" borderId="4" xfId="0" applyNumberFormat="1" applyFont="1" applyBorder="1" applyAlignment="1">
      <alignment horizontal="right"/>
    </xf>
    <xf numFmtId="164" fontId="7" fillId="0" borderId="3" xfId="0" applyNumberFormat="1" applyFont="1" applyBorder="1"/>
    <xf numFmtId="1" fontId="7" fillId="0" borderId="3" xfId="0" applyNumberFormat="1" applyFont="1" applyBorder="1"/>
    <xf numFmtId="164" fontId="7" fillId="0" borderId="6" xfId="0" applyNumberFormat="1" applyFont="1" applyBorder="1"/>
    <xf numFmtId="165" fontId="7" fillId="0" borderId="6" xfId="0" applyNumberFormat="1" applyFont="1" applyBorder="1"/>
    <xf numFmtId="0" fontId="7" fillId="0" borderId="7" xfId="0" applyNumberFormat="1" applyFont="1" applyBorder="1" applyAlignment="1">
      <alignment horizontal="right"/>
    </xf>
    <xf numFmtId="1" fontId="7" fillId="0" borderId="6" xfId="0" applyNumberFormat="1" applyFont="1" applyBorder="1"/>
    <xf numFmtId="0" fontId="8" fillId="0" borderId="0" xfId="0" applyFont="1" applyBorder="1"/>
    <xf numFmtId="0" fontId="8" fillId="0" borderId="3" xfId="0" applyFont="1" applyBorder="1"/>
    <xf numFmtId="164" fontId="8" fillId="0" borderId="6" xfId="0" applyNumberFormat="1" applyFont="1" applyBorder="1"/>
    <xf numFmtId="164" fontId="9" fillId="0" borderId="0" xfId="0" applyNumberFormat="1" applyFont="1" applyBorder="1"/>
    <xf numFmtId="167" fontId="8" fillId="0" borderId="1" xfId="1" applyNumberFormat="1" applyFont="1" applyBorder="1"/>
    <xf numFmtId="167" fontId="8" fillId="0" borderId="5" xfId="1" applyNumberFormat="1" applyFont="1" applyBorder="1"/>
    <xf numFmtId="167" fontId="8" fillId="0" borderId="8" xfId="1" applyNumberFormat="1" applyFont="1" applyBorder="1"/>
    <xf numFmtId="0" fontId="8" fillId="0" borderId="1" xfId="0" applyFont="1" applyBorder="1"/>
    <xf numFmtId="164" fontId="8" fillId="0" borderId="5" xfId="0" applyNumberFormat="1" applyFont="1" applyBorder="1"/>
    <xf numFmtId="164" fontId="8" fillId="0" borderId="8" xfId="0" applyNumberFormat="1" applyFont="1" applyBorder="1"/>
    <xf numFmtId="164" fontId="8" fillId="0" borderId="1" xfId="0" applyNumberFormat="1" applyFont="1" applyBorder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3"/>
  <sheetViews>
    <sheetView tabSelected="1" workbookViewId="0">
      <selection activeCell="A28" sqref="A28:I28"/>
    </sheetView>
  </sheetViews>
  <sheetFormatPr baseColWidth="10" defaultRowHeight="15" x14ac:dyDescent="0"/>
  <cols>
    <col min="1" max="1" width="31" bestFit="1" customWidth="1"/>
    <col min="2" max="2" width="16" customWidth="1"/>
    <col min="3" max="9" width="16" style="1" customWidth="1"/>
  </cols>
  <sheetData>
    <row r="1" spans="1:9" ht="18">
      <c r="A1" s="12" t="s">
        <v>3</v>
      </c>
      <c r="B1" s="19" t="s">
        <v>17</v>
      </c>
      <c r="C1" s="24" t="s">
        <v>10</v>
      </c>
      <c r="D1" s="24" t="s">
        <v>10</v>
      </c>
      <c r="E1" s="24" t="s">
        <v>9</v>
      </c>
      <c r="F1" s="24" t="s">
        <v>7</v>
      </c>
      <c r="G1" s="24" t="s">
        <v>8</v>
      </c>
      <c r="H1" s="24" t="s">
        <v>6</v>
      </c>
      <c r="I1" s="13" t="s">
        <v>2</v>
      </c>
    </row>
    <row r="2" spans="1:9" s="9" customFormat="1" ht="22">
      <c r="A2" s="28" t="s">
        <v>4</v>
      </c>
      <c r="B2" s="29" t="s">
        <v>18</v>
      </c>
      <c r="C2" s="30" t="s">
        <v>19</v>
      </c>
      <c r="D2" s="30" t="s">
        <v>21</v>
      </c>
      <c r="E2" s="30" t="s">
        <v>20</v>
      </c>
      <c r="F2" s="30" t="s">
        <v>21</v>
      </c>
      <c r="G2" s="30" t="s">
        <v>20</v>
      </c>
      <c r="H2" s="30" t="s">
        <v>21</v>
      </c>
      <c r="I2" s="31" t="s">
        <v>22</v>
      </c>
    </row>
    <row r="3" spans="1:9" s="4" customFormat="1" ht="18" hidden="1">
      <c r="A3" s="14" t="s">
        <v>12</v>
      </c>
      <c r="B3" s="20">
        <v>41386</v>
      </c>
      <c r="C3" s="25">
        <v>41424</v>
      </c>
      <c r="D3" s="25">
        <v>41424</v>
      </c>
      <c r="E3" s="25">
        <v>41417</v>
      </c>
      <c r="F3" s="25">
        <v>41900</v>
      </c>
      <c r="G3" s="25">
        <v>41585</v>
      </c>
      <c r="H3" s="25">
        <v>41900</v>
      </c>
      <c r="I3" s="14">
        <v>41688</v>
      </c>
    </row>
    <row r="4" spans="1:9" s="10" customFormat="1" ht="18">
      <c r="A4" s="15" t="s">
        <v>13</v>
      </c>
      <c r="B4" s="21" t="str">
        <f t="shared" ref="B4:I4" si="0">"Q"&amp;INT((MONTH(B3)-1)/3)+1&amp;" "&amp;RIGHT(YEAR(B3),2)</f>
        <v>Q2 13</v>
      </c>
      <c r="C4" s="26" t="str">
        <f t="shared" si="0"/>
        <v>Q2 13</v>
      </c>
      <c r="D4" s="26" t="str">
        <f t="shared" si="0"/>
        <v>Q2 13</v>
      </c>
      <c r="E4" s="26" t="str">
        <f t="shared" si="0"/>
        <v>Q2 13</v>
      </c>
      <c r="F4" s="26" t="str">
        <f t="shared" si="0"/>
        <v>Q3 14</v>
      </c>
      <c r="G4" s="26" t="str">
        <f t="shared" si="0"/>
        <v>Q4 13</v>
      </c>
      <c r="H4" s="26" t="str">
        <f t="shared" si="0"/>
        <v>Q3 14</v>
      </c>
      <c r="I4" s="16" t="str">
        <f t="shared" si="0"/>
        <v>Q1 14</v>
      </c>
    </row>
    <row r="5" spans="1:9" s="10" customFormat="1" ht="18">
      <c r="A5" s="12"/>
      <c r="B5" s="19">
        <v>80.849999999999994</v>
      </c>
      <c r="C5" s="24">
        <v>234.94</v>
      </c>
      <c r="D5" s="24">
        <v>272.98</v>
      </c>
      <c r="E5" s="24">
        <v>279</v>
      </c>
      <c r="F5" s="24">
        <v>304</v>
      </c>
      <c r="G5" s="24">
        <v>358.95</v>
      </c>
      <c r="H5" s="24">
        <v>514.74</v>
      </c>
      <c r="I5" s="13">
        <v>860.82</v>
      </c>
    </row>
    <row r="6" spans="1:9" s="10" customFormat="1" ht="18">
      <c r="A6" s="12"/>
      <c r="B6" s="19">
        <v>84.85</v>
      </c>
      <c r="C6" s="24">
        <v>243.85</v>
      </c>
      <c r="D6" s="24">
        <v>279</v>
      </c>
      <c r="E6" s="24">
        <v>278.98</v>
      </c>
      <c r="F6" s="24">
        <v>308.69</v>
      </c>
      <c r="G6" s="24">
        <v>392.97</v>
      </c>
      <c r="H6" s="24">
        <v>515.36</v>
      </c>
      <c r="I6" s="13">
        <v>886.46</v>
      </c>
    </row>
    <row r="7" spans="1:9" s="10" customFormat="1" ht="18">
      <c r="A7" s="12"/>
      <c r="B7" s="19"/>
      <c r="C7" s="24">
        <v>245.3</v>
      </c>
      <c r="D7" s="24">
        <v>279.85000000000002</v>
      </c>
      <c r="E7" s="24">
        <v>283.95</v>
      </c>
      <c r="F7" s="24">
        <v>318.95</v>
      </c>
      <c r="G7" s="24">
        <v>399.85</v>
      </c>
      <c r="H7" s="24">
        <v>518.95000000000005</v>
      </c>
      <c r="I7" s="13">
        <v>897.95</v>
      </c>
    </row>
    <row r="8" spans="1:9" s="10" customFormat="1" ht="18">
      <c r="A8" s="12"/>
      <c r="B8" s="19"/>
      <c r="C8" s="24">
        <v>248.71</v>
      </c>
      <c r="D8" s="24">
        <v>298.95</v>
      </c>
      <c r="E8" s="24">
        <v>288.95</v>
      </c>
      <c r="F8" s="24">
        <v>319.89999999999998</v>
      </c>
      <c r="G8" s="24">
        <v>420.83</v>
      </c>
      <c r="H8" s="24">
        <v>519.9</v>
      </c>
      <c r="I8" s="13">
        <v>897.95</v>
      </c>
    </row>
    <row r="9" spans="1:9" s="10" customFormat="1" ht="18">
      <c r="A9" s="12"/>
      <c r="B9" s="19"/>
      <c r="C9" s="24">
        <v>248.95</v>
      </c>
      <c r="D9" s="24">
        <v>314.85000000000002</v>
      </c>
      <c r="E9" s="24">
        <v>308.95</v>
      </c>
      <c r="F9" s="24">
        <v>321.49</v>
      </c>
      <c r="G9" s="24">
        <v>422.96</v>
      </c>
      <c r="H9" s="24">
        <v>528.30999999999995</v>
      </c>
      <c r="I9" s="13">
        <v>898.86</v>
      </c>
    </row>
    <row r="10" spans="1:9" s="10" customFormat="1" ht="18">
      <c r="A10" s="12"/>
      <c r="B10" s="19"/>
      <c r="C10" s="24">
        <v>249.93</v>
      </c>
      <c r="D10" s="24">
        <v>317.25</v>
      </c>
      <c r="E10" s="24">
        <v>314.52</v>
      </c>
      <c r="F10" s="24">
        <v>324.85000000000002</v>
      </c>
      <c r="G10" s="24">
        <v>429</v>
      </c>
      <c r="H10" s="24">
        <v>535.79999999999995</v>
      </c>
      <c r="I10" s="13">
        <v>911.12</v>
      </c>
    </row>
    <row r="11" spans="1:9" s="10" customFormat="1" ht="18">
      <c r="A11" s="12"/>
      <c r="B11" s="19"/>
      <c r="C11" s="24">
        <v>251.85</v>
      </c>
      <c r="D11" s="24">
        <v>339.85</v>
      </c>
      <c r="E11" s="24">
        <v>319.64999999999998</v>
      </c>
      <c r="F11" s="24">
        <v>329.9</v>
      </c>
      <c r="G11" s="24">
        <v>431.43</v>
      </c>
      <c r="H11" s="24">
        <v>539.95000000000005</v>
      </c>
      <c r="I11" s="13">
        <v>943.48</v>
      </c>
    </row>
    <row r="12" spans="1:9" s="10" customFormat="1" ht="18">
      <c r="A12" s="12"/>
      <c r="B12" s="19"/>
      <c r="C12" s="24">
        <v>252.85</v>
      </c>
      <c r="D12" s="24">
        <v>349.2</v>
      </c>
      <c r="E12" s="24">
        <v>334.89</v>
      </c>
      <c r="F12" s="24">
        <v>336.65</v>
      </c>
      <c r="G12" s="24">
        <v>438.95</v>
      </c>
      <c r="H12" s="24">
        <v>542.57000000000005</v>
      </c>
      <c r="I12" s="13">
        <v>958.95</v>
      </c>
    </row>
    <row r="13" spans="1:9" s="10" customFormat="1" ht="18">
      <c r="A13" s="12"/>
      <c r="B13" s="19"/>
      <c r="C13" s="24">
        <v>260.54000000000002</v>
      </c>
      <c r="D13" s="24">
        <v>349.85</v>
      </c>
      <c r="E13" s="24">
        <v>337.25</v>
      </c>
      <c r="F13" s="24">
        <v>338.95</v>
      </c>
      <c r="G13" s="24">
        <v>464.85</v>
      </c>
      <c r="H13" s="24">
        <v>548.89</v>
      </c>
      <c r="I13" s="13">
        <v>971.21</v>
      </c>
    </row>
    <row r="14" spans="1:9" s="10" customFormat="1" ht="18">
      <c r="A14" s="12"/>
      <c r="B14" s="19"/>
      <c r="C14" s="24">
        <v>256.8</v>
      </c>
      <c r="D14" s="24">
        <v>364.08</v>
      </c>
      <c r="E14" s="24">
        <v>339.79</v>
      </c>
      <c r="F14" s="24">
        <v>338.95</v>
      </c>
      <c r="G14" s="24">
        <v>468.63</v>
      </c>
      <c r="H14" s="24">
        <v>548.94000000000005</v>
      </c>
      <c r="I14" s="13">
        <v>996.12</v>
      </c>
    </row>
    <row r="15" spans="1:9" s="10" customFormat="1" ht="18">
      <c r="A15" s="12"/>
      <c r="B15" s="19"/>
      <c r="C15" s="24">
        <v>257.85000000000002</v>
      </c>
      <c r="D15" s="24">
        <v>370.99</v>
      </c>
      <c r="E15" s="24">
        <v>339.85</v>
      </c>
      <c r="F15" s="24">
        <v>339.85</v>
      </c>
      <c r="G15" s="24">
        <v>478.95</v>
      </c>
      <c r="H15" s="24">
        <v>549.85</v>
      </c>
      <c r="I15" s="13"/>
    </row>
    <row r="16" spans="1:9" s="10" customFormat="1" ht="18">
      <c r="A16" s="12"/>
      <c r="B16" s="19"/>
      <c r="C16" s="24">
        <v>267.82</v>
      </c>
      <c r="D16" s="24"/>
      <c r="E16" s="24">
        <v>349.85</v>
      </c>
      <c r="F16" s="24">
        <v>343.95</v>
      </c>
      <c r="G16" s="24">
        <v>482.65</v>
      </c>
      <c r="H16" s="24">
        <v>549.9</v>
      </c>
      <c r="I16" s="13"/>
    </row>
    <row r="17" spans="1:9" s="10" customFormat="1" ht="18">
      <c r="A17" s="12"/>
      <c r="B17" s="19"/>
      <c r="C17" s="24">
        <v>268.95</v>
      </c>
      <c r="D17" s="24"/>
      <c r="E17" s="24">
        <v>349.85</v>
      </c>
      <c r="F17" s="24">
        <v>347.95</v>
      </c>
      <c r="G17" s="24">
        <v>499.85</v>
      </c>
      <c r="H17" s="24">
        <v>559.85</v>
      </c>
      <c r="I17" s="13"/>
    </row>
    <row r="18" spans="1:9" s="10" customFormat="1" ht="18">
      <c r="A18" s="12"/>
      <c r="B18" s="19"/>
      <c r="C18" s="24">
        <v>269.85000000000002</v>
      </c>
      <c r="D18" s="24"/>
      <c r="E18" s="24">
        <v>364.85</v>
      </c>
      <c r="F18" s="24">
        <v>348.85</v>
      </c>
      <c r="G18" s="24">
        <v>499.85</v>
      </c>
      <c r="H18" s="24">
        <v>565.42999999999995</v>
      </c>
      <c r="I18" s="13"/>
    </row>
    <row r="19" spans="1:9" s="10" customFormat="1" ht="18">
      <c r="A19" s="12"/>
      <c r="B19" s="19"/>
      <c r="C19" s="24">
        <v>278.95</v>
      </c>
      <c r="D19" s="24"/>
      <c r="E19" s="24">
        <v>376.97</v>
      </c>
      <c r="F19" s="24">
        <v>348.85</v>
      </c>
      <c r="G19" s="24">
        <v>516.16999999999996</v>
      </c>
      <c r="H19" s="24">
        <v>568.94000000000005</v>
      </c>
      <c r="I19" s="13"/>
    </row>
    <row r="20" spans="1:9" s="10" customFormat="1" ht="18">
      <c r="A20" s="12"/>
      <c r="B20" s="19"/>
      <c r="C20" s="24">
        <v>279.85000000000002</v>
      </c>
      <c r="D20" s="24"/>
      <c r="E20" s="24">
        <v>401.4</v>
      </c>
      <c r="F20" s="24">
        <v>348.95</v>
      </c>
      <c r="G20" s="24">
        <v>540.61</v>
      </c>
      <c r="H20" s="24">
        <v>569</v>
      </c>
      <c r="I20" s="13"/>
    </row>
    <row r="21" spans="1:9" s="10" customFormat="1" ht="18">
      <c r="A21" s="12"/>
      <c r="B21" s="19"/>
      <c r="C21" s="24">
        <v>281.19</v>
      </c>
      <c r="D21" s="24"/>
      <c r="E21" s="24">
        <v>419.34</v>
      </c>
      <c r="F21" s="24">
        <v>348.95</v>
      </c>
      <c r="G21" s="24">
        <v>599.77</v>
      </c>
      <c r="H21" s="24">
        <v>579.32000000000005</v>
      </c>
      <c r="I21" s="13"/>
    </row>
    <row r="22" spans="1:9" s="10" customFormat="1" ht="18">
      <c r="A22" s="12"/>
      <c r="B22" s="19"/>
      <c r="C22" s="24">
        <v>284.85000000000002</v>
      </c>
      <c r="D22" s="24"/>
      <c r="E22" s="24">
        <v>460.34</v>
      </c>
      <c r="F22" s="24">
        <v>349.95</v>
      </c>
      <c r="G22" s="24"/>
      <c r="H22" s="24">
        <v>588.76</v>
      </c>
      <c r="I22" s="13"/>
    </row>
    <row r="23" spans="1:9" s="10" customFormat="1" ht="18">
      <c r="A23" s="12"/>
      <c r="B23" s="19"/>
      <c r="C23" s="24">
        <v>260.54000000000002</v>
      </c>
      <c r="D23" s="24"/>
      <c r="E23" s="24"/>
      <c r="F23" s="24">
        <v>358.95</v>
      </c>
      <c r="G23" s="24"/>
      <c r="H23" s="24">
        <v>589.85</v>
      </c>
      <c r="I23" s="13"/>
    </row>
    <row r="24" spans="1:9" s="10" customFormat="1" ht="18">
      <c r="A24" s="12"/>
      <c r="B24" s="19"/>
      <c r="C24" s="24">
        <v>304.13</v>
      </c>
      <c r="D24" s="24"/>
      <c r="E24" s="24"/>
      <c r="F24" s="24">
        <v>363.95</v>
      </c>
      <c r="G24" s="24"/>
      <c r="H24" s="24">
        <v>599.85</v>
      </c>
      <c r="I24" s="13"/>
    </row>
    <row r="25" spans="1:9" s="10" customFormat="1" ht="18">
      <c r="A25" s="12"/>
      <c r="B25" s="19"/>
      <c r="C25" s="24">
        <v>344.75</v>
      </c>
      <c r="D25" s="24"/>
      <c r="E25" s="24"/>
      <c r="F25" s="24">
        <v>379.95</v>
      </c>
      <c r="G25" s="24"/>
      <c r="H25" s="24">
        <v>607.95000000000005</v>
      </c>
      <c r="I25" s="13"/>
    </row>
    <row r="26" spans="1:9" s="10" customFormat="1" ht="18">
      <c r="A26" s="12"/>
      <c r="B26" s="19"/>
      <c r="C26" s="24"/>
      <c r="D26" s="24"/>
      <c r="E26" s="24"/>
      <c r="F26" s="24">
        <v>388.95</v>
      </c>
      <c r="G26" s="24"/>
      <c r="H26" s="24">
        <v>656.67</v>
      </c>
      <c r="I26" s="13"/>
    </row>
    <row r="27" spans="1:9" s="10" customFormat="1" ht="18">
      <c r="A27" s="12"/>
      <c r="B27" s="19"/>
      <c r="C27" s="24"/>
      <c r="D27" s="24"/>
      <c r="E27" s="24"/>
      <c r="F27" s="24">
        <v>389.65</v>
      </c>
      <c r="G27" s="24"/>
      <c r="H27" s="24"/>
      <c r="I27" s="13"/>
    </row>
    <row r="28" spans="1:9" s="9" customFormat="1" ht="23" thickBot="1">
      <c r="A28" s="35" t="s">
        <v>0</v>
      </c>
      <c r="B28" s="36">
        <f>CEILING(AVERAGE(B5:B27),5)</f>
        <v>85</v>
      </c>
      <c r="C28" s="37">
        <f t="shared" ref="C28:I28" si="1">CEILING(AVERAGE(C5:C27),5)</f>
        <v>270</v>
      </c>
      <c r="D28" s="37">
        <f t="shared" si="1"/>
        <v>325</v>
      </c>
      <c r="E28" s="37">
        <f t="shared" si="1"/>
        <v>345</v>
      </c>
      <c r="F28" s="37">
        <f t="shared" si="1"/>
        <v>345</v>
      </c>
      <c r="G28" s="37">
        <f t="shared" si="1"/>
        <v>465</v>
      </c>
      <c r="H28" s="37">
        <f t="shared" si="1"/>
        <v>560</v>
      </c>
      <c r="I28" s="38">
        <f t="shared" si="1"/>
        <v>925</v>
      </c>
    </row>
    <row r="29" spans="1:9" s="10" customFormat="1" ht="18">
      <c r="A29" s="12" t="s">
        <v>1</v>
      </c>
      <c r="B29" s="22">
        <f t="shared" ref="B29:I29" si="2">_xlfn.STDEV.P(B5:B27)</f>
        <v>2</v>
      </c>
      <c r="C29" s="24">
        <f t="shared" si="2"/>
        <v>23.84619129873327</v>
      </c>
      <c r="D29" s="24">
        <f t="shared" si="2"/>
        <v>33.892866993777496</v>
      </c>
      <c r="E29" s="24">
        <f t="shared" si="2"/>
        <v>48.26630743420607</v>
      </c>
      <c r="F29" s="24">
        <f t="shared" si="2"/>
        <v>22.272811046414024</v>
      </c>
      <c r="G29" s="24">
        <f t="shared" si="2"/>
        <v>57.773906293784677</v>
      </c>
      <c r="H29" s="24">
        <f t="shared" si="2"/>
        <v>34.095121715479891</v>
      </c>
      <c r="I29" s="13">
        <f t="shared" si="2"/>
        <v>40.691475470914042</v>
      </c>
    </row>
    <row r="30" spans="1:9" s="11" customFormat="1" ht="23" thickBot="1">
      <c r="A30" s="32" t="s">
        <v>15</v>
      </c>
      <c r="B30" s="33">
        <f t="shared" ref="B30:I30" si="3">B31/$F$31-1</f>
        <v>-0.77522716403634628</v>
      </c>
      <c r="C30" s="34">
        <f t="shared" si="3"/>
        <v>-0.27307508369201339</v>
      </c>
      <c r="D30" s="34">
        <f t="shared" si="3"/>
        <v>-0.27307508369201339</v>
      </c>
      <c r="E30" s="34">
        <f t="shared" si="3"/>
        <v>-4.4954567192730721E-2</v>
      </c>
      <c r="F30" s="34">
        <f t="shared" si="3"/>
        <v>0</v>
      </c>
      <c r="G30" s="34">
        <f t="shared" si="3"/>
        <v>0.11477761836441891</v>
      </c>
      <c r="H30" s="34">
        <f t="shared" si="3"/>
        <v>0.16068866571018647</v>
      </c>
      <c r="I30" s="32">
        <f t="shared" si="3"/>
        <v>1.2434241989478734E-2</v>
      </c>
    </row>
    <row r="31" spans="1:9" s="7" customFormat="1" ht="18">
      <c r="A31" s="17" t="s">
        <v>14</v>
      </c>
      <c r="B31" s="23">
        <v>940</v>
      </c>
      <c r="C31" s="27">
        <v>3040</v>
      </c>
      <c r="D31" s="27">
        <v>3040</v>
      </c>
      <c r="E31" s="27">
        <v>3994</v>
      </c>
      <c r="F31" s="27">
        <v>4182</v>
      </c>
      <c r="G31" s="27">
        <v>4662</v>
      </c>
      <c r="H31" s="27">
        <v>4854</v>
      </c>
      <c r="I31" s="18">
        <v>4234</v>
      </c>
    </row>
    <row r="32" spans="1:9" s="8" customFormat="1"/>
    <row r="33" spans="3:9">
      <c r="C33"/>
      <c r="D33"/>
      <c r="E33"/>
      <c r="F33"/>
      <c r="G33"/>
      <c r="H33"/>
      <c r="I33"/>
    </row>
  </sheetData>
  <phoneticPr fontId="6" type="noConversion"/>
  <pageMargins left="0.75000000000000011" right="0.75000000000000011" top="1" bottom="1" header="0.5" footer="0.5"/>
  <pageSetup paperSize="9" scale="76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D26" sqref="D26"/>
    </sheetView>
  </sheetViews>
  <sheetFormatPr baseColWidth="10" defaultRowHeight="15" x14ac:dyDescent="0"/>
  <cols>
    <col min="1" max="2" width="16" style="1" customWidth="1"/>
  </cols>
  <sheetData>
    <row r="1" spans="1:2">
      <c r="A1" s="1" t="s">
        <v>16</v>
      </c>
      <c r="B1" s="1" t="s">
        <v>16</v>
      </c>
    </row>
    <row r="2" spans="1:2" ht="20">
      <c r="A2" s="2" t="s">
        <v>11</v>
      </c>
      <c r="B2" s="2" t="s">
        <v>5</v>
      </c>
    </row>
    <row r="3" spans="1:2">
      <c r="A3" s="4">
        <v>41450</v>
      </c>
      <c r="B3" s="4">
        <v>41450</v>
      </c>
    </row>
    <row r="4" spans="1:2">
      <c r="A4" s="5" t="str">
        <f>"Q"&amp;INT((MONTH(A3)-1)/3)+1&amp;" "&amp;RIGHT(YEAR(A3),2)</f>
        <v>Q2 13</v>
      </c>
      <c r="B4" s="5" t="str">
        <f>"Q"&amp;INT((MONTH(B3)-1)/3)+1&amp;" "&amp;RIGHT(YEAR(B3),2)</f>
        <v>Q2 13</v>
      </c>
    </row>
    <row r="5" spans="1:2">
      <c r="A5" s="1">
        <v>173.02</v>
      </c>
      <c r="B5" s="1">
        <v>218.91</v>
      </c>
    </row>
    <row r="6" spans="1:2">
      <c r="A6" s="1">
        <v>177.84</v>
      </c>
      <c r="B6" s="1">
        <v>219.92</v>
      </c>
    </row>
    <row r="7" spans="1:2">
      <c r="A7" s="1">
        <v>179.62</v>
      </c>
      <c r="B7" s="1">
        <v>225.85</v>
      </c>
    </row>
    <row r="8" spans="1:2">
      <c r="A8" s="1">
        <v>184.27</v>
      </c>
      <c r="B8" s="1">
        <v>227.51</v>
      </c>
    </row>
    <row r="9" spans="1:2">
      <c r="A9" s="1">
        <v>185.61</v>
      </c>
      <c r="B9" s="1">
        <v>240.13</v>
      </c>
    </row>
    <row r="10" spans="1:2">
      <c r="A10" s="1">
        <v>188.5</v>
      </c>
      <c r="B10" s="1">
        <v>242.97</v>
      </c>
    </row>
    <row r="11" spans="1:2">
      <c r="A11" s="1">
        <v>189.65</v>
      </c>
      <c r="B11" s="1">
        <v>244.94</v>
      </c>
    </row>
    <row r="12" spans="1:2">
      <c r="A12" s="1">
        <v>189.82</v>
      </c>
      <c r="B12" s="1">
        <v>251.18</v>
      </c>
    </row>
    <row r="13" spans="1:2">
      <c r="A13" s="1">
        <v>190</v>
      </c>
      <c r="B13" s="1">
        <v>261.79000000000002</v>
      </c>
    </row>
    <row r="14" spans="1:2">
      <c r="A14" s="1">
        <v>190.98</v>
      </c>
      <c r="B14" s="1">
        <v>269.66000000000003</v>
      </c>
    </row>
    <row r="15" spans="1:2">
      <c r="A15" s="1">
        <v>191.38</v>
      </c>
      <c r="B15" s="1">
        <v>269.85000000000002</v>
      </c>
    </row>
    <row r="16" spans="1:2">
      <c r="A16" s="1">
        <v>191.67</v>
      </c>
      <c r="B16" s="1">
        <v>277.67</v>
      </c>
    </row>
    <row r="17" spans="1:2">
      <c r="A17" s="1">
        <v>195</v>
      </c>
    </row>
    <row r="18" spans="1:2">
      <c r="A18" s="1">
        <v>195.57</v>
      </c>
    </row>
    <row r="19" spans="1:2">
      <c r="A19" s="1">
        <v>195.66</v>
      </c>
    </row>
    <row r="20" spans="1:2">
      <c r="A20" s="1">
        <v>197.02</v>
      </c>
    </row>
    <row r="21" spans="1:2">
      <c r="A21" s="1">
        <v>197.69</v>
      </c>
    </row>
    <row r="22" spans="1:2">
      <c r="A22" s="1">
        <v>202.61</v>
      </c>
    </row>
    <row r="23" spans="1:2">
      <c r="A23" s="1">
        <v>204.08</v>
      </c>
    </row>
    <row r="24" spans="1:2">
      <c r="A24" s="1">
        <v>208.95</v>
      </c>
    </row>
    <row r="25" spans="1:2">
      <c r="A25" s="1">
        <v>209.28</v>
      </c>
    </row>
    <row r="26" spans="1:2">
      <c r="A26" s="1">
        <v>210.79</v>
      </c>
    </row>
    <row r="27" spans="1:2">
      <c r="A27" s="1">
        <v>211.11</v>
      </c>
    </row>
    <row r="28" spans="1:2">
      <c r="A28" s="1">
        <v>212.27</v>
      </c>
    </row>
    <row r="29" spans="1:2">
      <c r="A29" s="1">
        <v>214.12</v>
      </c>
    </row>
    <row r="30" spans="1:2" ht="21" thickBot="1">
      <c r="A30" s="3">
        <f>CEILING(AVERAGE(A5:A29),10)</f>
        <v>200</v>
      </c>
      <c r="B30" s="3">
        <f>CEILING(AVERAGE(B5:B29),10)</f>
        <v>250</v>
      </c>
    </row>
    <row r="31" spans="1:2">
      <c r="A31" s="1">
        <f>_xlfn.STDEV.P(A5:A29)</f>
        <v>11.133435581167207</v>
      </c>
      <c r="B31" s="1">
        <f>_xlfn.STDEV.P(B5:B27)</f>
        <v>19.609188534970038</v>
      </c>
    </row>
    <row r="32" spans="1:2">
      <c r="A32" s="1">
        <f>A30-A31</f>
        <v>188.86656441883278</v>
      </c>
      <c r="B32" s="1">
        <f>B30-B31</f>
        <v>230.39081146502997</v>
      </c>
    </row>
    <row r="33" spans="1:2">
      <c r="A33" s="1">
        <f>A30+A31</f>
        <v>211.13343558116722</v>
      </c>
      <c r="B33" s="1">
        <f>B30+B31</f>
        <v>269.60918853497003</v>
      </c>
    </row>
    <row r="34" spans="1:2" ht="21" thickBot="1">
      <c r="A34" s="6">
        <f>A35/Sheet1!$F$31-1</f>
        <v>-0.44141559062649449</v>
      </c>
      <c r="B34" s="6">
        <f>B35/Sheet1!$F$31-1</f>
        <v>-0.44141559062649449</v>
      </c>
    </row>
    <row r="35" spans="1:2">
      <c r="A35" s="8">
        <v>2336</v>
      </c>
      <c r="B35" s="8">
        <v>2336</v>
      </c>
    </row>
    <row r="36" spans="1:2">
      <c r="A36" s="8"/>
      <c r="B36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2014-10-20T09:20:29Z</cp:lastPrinted>
  <dcterms:created xsi:type="dcterms:W3CDTF">2014-10-16T09:04:25Z</dcterms:created>
  <dcterms:modified xsi:type="dcterms:W3CDTF">2014-10-20T09:21:10Z</dcterms:modified>
</cp:coreProperties>
</file>