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y239/Library/CloudStorage/Box-Box/ECOBEAN/Experiments/Interrow Mowing Trial/Data/"/>
    </mc:Choice>
  </mc:AlternateContent>
  <xr:revisionPtr revIDLastSave="0" documentId="13_ncr:1_{2025FADF-0A2D-1343-A592-5006A9A5F5C2}" xr6:coauthVersionLast="47" xr6:coauthVersionMax="47" xr10:uidLastSave="{00000000-0000-0000-0000-000000000000}"/>
  <bookViews>
    <workbookView xWindow="0" yWindow="760" windowWidth="34560" windowHeight="19960" xr2:uid="{D9C177FB-1461-5243-831C-27D0D02B7C1C}"/>
  </bookViews>
  <sheets>
    <sheet name="READMe" sheetId="6" r:id="rId1"/>
    <sheet name="cereal_rye_weed_biomass" sheetId="1" r:id="rId2"/>
    <sheet name="dry_bean_emergence" sheetId="2" r:id="rId3"/>
    <sheet name="dry_bean_biomass" sheetId="17" r:id="rId4"/>
    <sheet name="weeds_biomass" sheetId="18" r:id="rId5"/>
    <sheet name="harvest_data" sheetId="19" r:id="rId6"/>
    <sheet name="METADATA" sheetId="11" r:id="rId7"/>
    <sheet name="rbm" sheetId="20" r:id="rId8"/>
    <sheet name="Combined data" sheetId="10" r:id="rId9"/>
    <sheet name="m_sw" sheetId="12" r:id="rId10"/>
    <sheet name="wf" sheetId="15" r:id="rId11"/>
    <sheet name="100_seed_weigth" sheetId="9" r:id="rId12"/>
    <sheet name="seed_rain_density" sheetId="7" r:id="rId13"/>
  </sheets>
  <definedNames>
    <definedName name="_xlnm._FilterDatabase" localSheetId="8" hidden="1">'Combined data'!$A$1:$AG$37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1" i="19" l="1"/>
  <c r="P41" i="19"/>
  <c r="Q41" i="19" s="1"/>
  <c r="O41" i="19"/>
  <c r="J41" i="19"/>
  <c r="K41" i="19" s="1"/>
  <c r="L41" i="19" s="1"/>
  <c r="T40" i="19"/>
  <c r="P40" i="19"/>
  <c r="Q40" i="19" s="1"/>
  <c r="O40" i="19"/>
  <c r="J40" i="19"/>
  <c r="K40" i="19" s="1"/>
  <c r="L40" i="19" s="1"/>
  <c r="T39" i="19"/>
  <c r="P39" i="19"/>
  <c r="Q39" i="19" s="1"/>
  <c r="O39" i="19"/>
  <c r="J39" i="19"/>
  <c r="K39" i="19" s="1"/>
  <c r="L39" i="19" s="1"/>
  <c r="T38" i="19"/>
  <c r="P38" i="19"/>
  <c r="Q38" i="19" s="1"/>
  <c r="O38" i="19"/>
  <c r="J38" i="19"/>
  <c r="K38" i="19" s="1"/>
  <c r="L38" i="19" s="1"/>
  <c r="T37" i="19"/>
  <c r="P37" i="19"/>
  <c r="Q37" i="19" s="1"/>
  <c r="O37" i="19"/>
  <c r="J37" i="19"/>
  <c r="K37" i="19" s="1"/>
  <c r="L37" i="19" s="1"/>
  <c r="T36" i="19"/>
  <c r="P36" i="19"/>
  <c r="Q36" i="19" s="1"/>
  <c r="O36" i="19"/>
  <c r="J36" i="19"/>
  <c r="K36" i="19" s="1"/>
  <c r="L36" i="19" s="1"/>
  <c r="T35" i="19"/>
  <c r="Q35" i="19"/>
  <c r="V35" i="19" s="1"/>
  <c r="P35" i="19"/>
  <c r="O35" i="19"/>
  <c r="J35" i="19"/>
  <c r="K35" i="19" s="1"/>
  <c r="L35" i="19" s="1"/>
  <c r="T34" i="19"/>
  <c r="P34" i="19"/>
  <c r="Q34" i="19" s="1"/>
  <c r="O34" i="19"/>
  <c r="J34" i="19"/>
  <c r="K34" i="19" s="1"/>
  <c r="L34" i="19" s="1"/>
  <c r="T33" i="19"/>
  <c r="P33" i="19"/>
  <c r="Q33" i="19" s="1"/>
  <c r="O33" i="19"/>
  <c r="J33" i="19"/>
  <c r="K33" i="19" s="1"/>
  <c r="L33" i="19" s="1"/>
  <c r="T32" i="19"/>
  <c r="P32" i="19"/>
  <c r="Q32" i="19" s="1"/>
  <c r="O32" i="19"/>
  <c r="K32" i="19"/>
  <c r="L32" i="19" s="1"/>
  <c r="T31" i="19"/>
  <c r="P31" i="19"/>
  <c r="Q31" i="19" s="1"/>
  <c r="O31" i="19"/>
  <c r="J31" i="19"/>
  <c r="K31" i="19" s="1"/>
  <c r="L31" i="19" s="1"/>
  <c r="T30" i="19"/>
  <c r="P30" i="19"/>
  <c r="Q30" i="19" s="1"/>
  <c r="O30" i="19"/>
  <c r="J30" i="19"/>
  <c r="K30" i="19" s="1"/>
  <c r="L30" i="19" s="1"/>
  <c r="T29" i="19"/>
  <c r="P29" i="19"/>
  <c r="Q29" i="19" s="1"/>
  <c r="O29" i="19"/>
  <c r="J29" i="19"/>
  <c r="K29" i="19" s="1"/>
  <c r="L29" i="19" s="1"/>
  <c r="T28" i="19"/>
  <c r="P28" i="19"/>
  <c r="Q28" i="19" s="1"/>
  <c r="O28" i="19"/>
  <c r="J28" i="19"/>
  <c r="K28" i="19" s="1"/>
  <c r="L28" i="19" s="1"/>
  <c r="T27" i="19"/>
  <c r="P27" i="19"/>
  <c r="Q27" i="19" s="1"/>
  <c r="O27" i="19"/>
  <c r="J27" i="19"/>
  <c r="K27" i="19" s="1"/>
  <c r="L27" i="19" s="1"/>
  <c r="T26" i="19"/>
  <c r="P26" i="19"/>
  <c r="Q26" i="19" s="1"/>
  <c r="O26" i="19"/>
  <c r="J26" i="19"/>
  <c r="K26" i="19" s="1"/>
  <c r="L26" i="19" s="1"/>
  <c r="T25" i="19"/>
  <c r="P25" i="19"/>
  <c r="Q25" i="19" s="1"/>
  <c r="O25" i="19"/>
  <c r="J25" i="19"/>
  <c r="K25" i="19" s="1"/>
  <c r="L25" i="19" s="1"/>
  <c r="T24" i="19"/>
  <c r="P24" i="19"/>
  <c r="Q24" i="19" s="1"/>
  <c r="O24" i="19"/>
  <c r="J24" i="19"/>
  <c r="K24" i="19" s="1"/>
  <c r="L24" i="19" s="1"/>
  <c r="T23" i="19"/>
  <c r="P23" i="19"/>
  <c r="Q23" i="19" s="1"/>
  <c r="O23" i="19"/>
  <c r="L23" i="19"/>
  <c r="K23" i="19"/>
  <c r="T22" i="19"/>
  <c r="P22" i="19"/>
  <c r="Q22" i="19" s="1"/>
  <c r="O22" i="19"/>
  <c r="K22" i="19"/>
  <c r="L22" i="19" s="1"/>
  <c r="J22" i="19"/>
  <c r="T21" i="19"/>
  <c r="P21" i="19"/>
  <c r="Q21" i="19" s="1"/>
  <c r="O21" i="19"/>
  <c r="J21" i="19"/>
  <c r="K21" i="19" s="1"/>
  <c r="L21" i="19" s="1"/>
  <c r="T20" i="19"/>
  <c r="P20" i="19"/>
  <c r="Q20" i="19" s="1"/>
  <c r="O20" i="19"/>
  <c r="J20" i="19"/>
  <c r="K20" i="19" s="1"/>
  <c r="L20" i="19" s="1"/>
  <c r="T19" i="19"/>
  <c r="P19" i="19"/>
  <c r="Q19" i="19" s="1"/>
  <c r="O19" i="19"/>
  <c r="K19" i="19"/>
  <c r="L19" i="19" s="1"/>
  <c r="J19" i="19"/>
  <c r="T18" i="19"/>
  <c r="P18" i="19"/>
  <c r="Q18" i="19" s="1"/>
  <c r="O18" i="19"/>
  <c r="J18" i="19"/>
  <c r="K18" i="19" s="1"/>
  <c r="L18" i="19" s="1"/>
  <c r="T17" i="19"/>
  <c r="P17" i="19"/>
  <c r="Q17" i="19" s="1"/>
  <c r="O17" i="19"/>
  <c r="J17" i="19"/>
  <c r="K17" i="19" s="1"/>
  <c r="L17" i="19" s="1"/>
  <c r="T16" i="19"/>
  <c r="P16" i="19"/>
  <c r="Q16" i="19" s="1"/>
  <c r="O16" i="19"/>
  <c r="J16" i="19"/>
  <c r="K16" i="19" s="1"/>
  <c r="L16" i="19" s="1"/>
  <c r="T15" i="19"/>
  <c r="P15" i="19"/>
  <c r="Q15" i="19" s="1"/>
  <c r="O15" i="19"/>
  <c r="J15" i="19"/>
  <c r="K15" i="19" s="1"/>
  <c r="L15" i="19" s="1"/>
  <c r="T14" i="19"/>
  <c r="P14" i="19"/>
  <c r="Q14" i="19" s="1"/>
  <c r="O14" i="19"/>
  <c r="J14" i="19"/>
  <c r="K14" i="19" s="1"/>
  <c r="L14" i="19" s="1"/>
  <c r="T13" i="19"/>
  <c r="P13" i="19"/>
  <c r="Q13" i="19" s="1"/>
  <c r="O13" i="19"/>
  <c r="J13" i="19"/>
  <c r="K13" i="19" s="1"/>
  <c r="L13" i="19" s="1"/>
  <c r="T12" i="19"/>
  <c r="P12" i="19"/>
  <c r="Q12" i="19" s="1"/>
  <c r="O12" i="19"/>
  <c r="K12" i="19"/>
  <c r="L12" i="19" s="1"/>
  <c r="J12" i="19"/>
  <c r="T11" i="19"/>
  <c r="P11" i="19"/>
  <c r="Q11" i="19" s="1"/>
  <c r="O11" i="19"/>
  <c r="J11" i="19"/>
  <c r="K11" i="19" s="1"/>
  <c r="L11" i="19" s="1"/>
  <c r="T10" i="19"/>
  <c r="P10" i="19"/>
  <c r="Q10" i="19" s="1"/>
  <c r="O10" i="19"/>
  <c r="K10" i="19"/>
  <c r="L10" i="19" s="1"/>
  <c r="J10" i="19"/>
  <c r="T9" i="19"/>
  <c r="P9" i="19"/>
  <c r="Q9" i="19" s="1"/>
  <c r="O9" i="19"/>
  <c r="J9" i="19"/>
  <c r="K9" i="19" s="1"/>
  <c r="L9" i="19" s="1"/>
  <c r="T8" i="19"/>
  <c r="P8" i="19"/>
  <c r="Q8" i="19" s="1"/>
  <c r="O8" i="19"/>
  <c r="J8" i="19"/>
  <c r="K8" i="19" s="1"/>
  <c r="L8" i="19" s="1"/>
  <c r="T7" i="19"/>
  <c r="P7" i="19"/>
  <c r="Q7" i="19" s="1"/>
  <c r="O7" i="19"/>
  <c r="K7" i="19"/>
  <c r="L7" i="19" s="1"/>
  <c r="J7" i="19"/>
  <c r="T6" i="19"/>
  <c r="P6" i="19"/>
  <c r="Q6" i="19" s="1"/>
  <c r="O6" i="19"/>
  <c r="J6" i="19"/>
  <c r="K6" i="19" s="1"/>
  <c r="L6" i="19" s="1"/>
  <c r="P5" i="18"/>
  <c r="P6" i="18"/>
  <c r="R6" i="18" s="1"/>
  <c r="S6" i="18" s="1"/>
  <c r="P7" i="18"/>
  <c r="R7" i="18" s="1"/>
  <c r="S7" i="18" s="1"/>
  <c r="P8" i="18"/>
  <c r="P9" i="18"/>
  <c r="P10" i="18"/>
  <c r="P11" i="18"/>
  <c r="P12" i="18"/>
  <c r="R12" i="18" s="1"/>
  <c r="S12" i="18" s="1"/>
  <c r="P13" i="18"/>
  <c r="P14" i="18"/>
  <c r="Q14" i="18" s="1"/>
  <c r="P15" i="18"/>
  <c r="Q15" i="18" s="1"/>
  <c r="P16" i="18"/>
  <c r="R16" i="18" s="1"/>
  <c r="S16" i="18" s="1"/>
  <c r="P17" i="18"/>
  <c r="R17" i="18" s="1"/>
  <c r="S17" i="18" s="1"/>
  <c r="P18" i="18"/>
  <c r="P19" i="18"/>
  <c r="P20" i="18"/>
  <c r="P21" i="18"/>
  <c r="P22" i="18"/>
  <c r="P23" i="18"/>
  <c r="P24" i="18"/>
  <c r="P25" i="18"/>
  <c r="R25" i="18" s="1"/>
  <c r="S25" i="18" s="1"/>
  <c r="P26" i="18"/>
  <c r="P27" i="18"/>
  <c r="Q27" i="18" s="1"/>
  <c r="P28" i="18"/>
  <c r="R28" i="18" s="1"/>
  <c r="S28" i="18" s="1"/>
  <c r="P29" i="18"/>
  <c r="R29" i="18" s="1"/>
  <c r="S29" i="18" s="1"/>
  <c r="P30" i="18"/>
  <c r="Q30" i="18" s="1"/>
  <c r="P31" i="18"/>
  <c r="P32" i="18"/>
  <c r="P33" i="18"/>
  <c r="P34" i="18"/>
  <c r="P35" i="18"/>
  <c r="P36" i="18"/>
  <c r="Q36" i="18" s="1"/>
  <c r="P37" i="18"/>
  <c r="P38" i="18"/>
  <c r="R38" i="18" s="1"/>
  <c r="S38" i="18" s="1"/>
  <c r="P39" i="18"/>
  <c r="Q39" i="18" s="1"/>
  <c r="P40" i="18"/>
  <c r="R40" i="18" s="1"/>
  <c r="S40" i="18" s="1"/>
  <c r="R35" i="18"/>
  <c r="S35" i="18" s="1"/>
  <c r="Q33" i="18"/>
  <c r="Q32" i="18"/>
  <c r="R23" i="18"/>
  <c r="S23" i="18" s="1"/>
  <c r="Q21" i="18"/>
  <c r="Q20" i="18"/>
  <c r="Q18" i="18"/>
  <c r="R11" i="18"/>
  <c r="S11" i="18" s="1"/>
  <c r="Q9" i="18"/>
  <c r="Q8" i="18"/>
  <c r="N40" i="18"/>
  <c r="O40" i="18" s="1"/>
  <c r="M40" i="18"/>
  <c r="J40" i="18"/>
  <c r="K40" i="18" s="1"/>
  <c r="I40" i="18"/>
  <c r="N39" i="18"/>
  <c r="O39" i="18" s="1"/>
  <c r="M39" i="18"/>
  <c r="J39" i="18"/>
  <c r="K39" i="18" s="1"/>
  <c r="I39" i="18"/>
  <c r="N38" i="18"/>
  <c r="O38" i="18" s="1"/>
  <c r="M38" i="18"/>
  <c r="J38" i="18"/>
  <c r="K38" i="18" s="1"/>
  <c r="I38" i="18"/>
  <c r="Q37" i="18"/>
  <c r="N37" i="18"/>
  <c r="O37" i="18" s="1"/>
  <c r="M37" i="18"/>
  <c r="J37" i="18"/>
  <c r="K37" i="18" s="1"/>
  <c r="I37" i="18"/>
  <c r="N36" i="18"/>
  <c r="O36" i="18" s="1"/>
  <c r="M36" i="18"/>
  <c r="J36" i="18"/>
  <c r="K36" i="18" s="1"/>
  <c r="I36" i="18"/>
  <c r="N35" i="18"/>
  <c r="O35" i="18" s="1"/>
  <c r="M35" i="18"/>
  <c r="J35" i="18"/>
  <c r="K35" i="18" s="1"/>
  <c r="I35" i="18"/>
  <c r="R34" i="18"/>
  <c r="S34" i="18" s="1"/>
  <c r="N34" i="18"/>
  <c r="O34" i="18" s="1"/>
  <c r="M34" i="18"/>
  <c r="J34" i="18"/>
  <c r="K34" i="18" s="1"/>
  <c r="I34" i="18"/>
  <c r="N33" i="18"/>
  <c r="O33" i="18" s="1"/>
  <c r="M33" i="18"/>
  <c r="J33" i="18"/>
  <c r="K33" i="18" s="1"/>
  <c r="I33" i="18"/>
  <c r="N32" i="18"/>
  <c r="O32" i="18" s="1"/>
  <c r="M32" i="18"/>
  <c r="J32" i="18"/>
  <c r="K32" i="18" s="1"/>
  <c r="I32" i="18"/>
  <c r="R31" i="18"/>
  <c r="S31" i="18" s="1"/>
  <c r="N31" i="18"/>
  <c r="O31" i="18" s="1"/>
  <c r="M31" i="18"/>
  <c r="J31" i="18"/>
  <c r="K31" i="18" s="1"/>
  <c r="I31" i="18"/>
  <c r="N30" i="18"/>
  <c r="O30" i="18" s="1"/>
  <c r="M30" i="18"/>
  <c r="K30" i="18"/>
  <c r="J30" i="18"/>
  <c r="I30" i="18"/>
  <c r="N29" i="18"/>
  <c r="O29" i="18" s="1"/>
  <c r="M29" i="18"/>
  <c r="J29" i="18"/>
  <c r="K29" i="18" s="1"/>
  <c r="I29" i="18"/>
  <c r="N28" i="18"/>
  <c r="O28" i="18" s="1"/>
  <c r="M28" i="18"/>
  <c r="J28" i="18"/>
  <c r="K28" i="18" s="1"/>
  <c r="I28" i="18"/>
  <c r="N27" i="18"/>
  <c r="O27" i="18" s="1"/>
  <c r="M27" i="18"/>
  <c r="J27" i="18"/>
  <c r="K27" i="18" s="1"/>
  <c r="I27" i="18"/>
  <c r="Q26" i="18"/>
  <c r="N26" i="18"/>
  <c r="O26" i="18" s="1"/>
  <c r="M26" i="18"/>
  <c r="J26" i="18"/>
  <c r="K26" i="18" s="1"/>
  <c r="I26" i="18"/>
  <c r="N25" i="18"/>
  <c r="O25" i="18" s="1"/>
  <c r="M25" i="18"/>
  <c r="J25" i="18"/>
  <c r="K25" i="18" s="1"/>
  <c r="I25" i="18"/>
  <c r="Q24" i="18"/>
  <c r="N24" i="18"/>
  <c r="O24" i="18" s="1"/>
  <c r="M24" i="18"/>
  <c r="J24" i="18"/>
  <c r="K24" i="18" s="1"/>
  <c r="I24" i="18"/>
  <c r="N23" i="18"/>
  <c r="O23" i="18" s="1"/>
  <c r="M23" i="18"/>
  <c r="J23" i="18"/>
  <c r="K23" i="18" s="1"/>
  <c r="I23" i="18"/>
  <c r="R22" i="18"/>
  <c r="S22" i="18" s="1"/>
  <c r="N22" i="18"/>
  <c r="O22" i="18" s="1"/>
  <c r="M22" i="18"/>
  <c r="J22" i="18"/>
  <c r="K22" i="18" s="1"/>
  <c r="I22" i="18"/>
  <c r="N21" i="18"/>
  <c r="O21" i="18" s="1"/>
  <c r="M21" i="18"/>
  <c r="J21" i="18"/>
  <c r="K21" i="18" s="1"/>
  <c r="I21" i="18"/>
  <c r="N20" i="18"/>
  <c r="O20" i="18" s="1"/>
  <c r="M20" i="18"/>
  <c r="J20" i="18"/>
  <c r="K20" i="18" s="1"/>
  <c r="I20" i="18"/>
  <c r="Q19" i="18"/>
  <c r="N19" i="18"/>
  <c r="O19" i="18" s="1"/>
  <c r="M19" i="18"/>
  <c r="J19" i="18"/>
  <c r="K19" i="18" s="1"/>
  <c r="I19" i="18"/>
  <c r="N18" i="18"/>
  <c r="O18" i="18" s="1"/>
  <c r="M18" i="18"/>
  <c r="J18" i="18"/>
  <c r="K18" i="18" s="1"/>
  <c r="I18" i="18"/>
  <c r="N17" i="18"/>
  <c r="O17" i="18" s="1"/>
  <c r="M17" i="18"/>
  <c r="J17" i="18"/>
  <c r="K17" i="18" s="1"/>
  <c r="I17" i="18"/>
  <c r="N16" i="18"/>
  <c r="O16" i="18" s="1"/>
  <c r="M16" i="18"/>
  <c r="J16" i="18"/>
  <c r="K16" i="18" s="1"/>
  <c r="I16" i="18"/>
  <c r="N15" i="18"/>
  <c r="O15" i="18" s="1"/>
  <c r="M15" i="18"/>
  <c r="J15" i="18"/>
  <c r="K15" i="18" s="1"/>
  <c r="I15" i="18"/>
  <c r="N14" i="18"/>
  <c r="O14" i="18" s="1"/>
  <c r="M14" i="18"/>
  <c r="J14" i="18"/>
  <c r="K14" i="18" s="1"/>
  <c r="I14" i="18"/>
  <c r="R13" i="18"/>
  <c r="S13" i="18" s="1"/>
  <c r="N13" i="18"/>
  <c r="O13" i="18" s="1"/>
  <c r="M13" i="18"/>
  <c r="J13" i="18"/>
  <c r="K13" i="18" s="1"/>
  <c r="I13" i="18"/>
  <c r="N12" i="18"/>
  <c r="O12" i="18" s="1"/>
  <c r="M12" i="18"/>
  <c r="J12" i="18"/>
  <c r="K12" i="18" s="1"/>
  <c r="I12" i="18"/>
  <c r="N11" i="18"/>
  <c r="O11" i="18" s="1"/>
  <c r="M11" i="18"/>
  <c r="K11" i="18"/>
  <c r="J11" i="18"/>
  <c r="I11" i="18"/>
  <c r="R10" i="18"/>
  <c r="S10" i="18" s="1"/>
  <c r="N10" i="18"/>
  <c r="O10" i="18" s="1"/>
  <c r="M10" i="18"/>
  <c r="J10" i="18"/>
  <c r="K10" i="18" s="1"/>
  <c r="I10" i="18"/>
  <c r="N9" i="18"/>
  <c r="O9" i="18" s="1"/>
  <c r="M9" i="18"/>
  <c r="J9" i="18"/>
  <c r="K9" i="18" s="1"/>
  <c r="I9" i="18"/>
  <c r="N8" i="18"/>
  <c r="O8" i="18" s="1"/>
  <c r="M8" i="18"/>
  <c r="J8" i="18"/>
  <c r="K8" i="18" s="1"/>
  <c r="I8" i="18"/>
  <c r="N7" i="18"/>
  <c r="O7" i="18" s="1"/>
  <c r="M7" i="18"/>
  <c r="J7" i="18"/>
  <c r="K7" i="18" s="1"/>
  <c r="I7" i="18"/>
  <c r="N6" i="18"/>
  <c r="O6" i="18" s="1"/>
  <c r="M6" i="18"/>
  <c r="J6" i="18"/>
  <c r="K6" i="18" s="1"/>
  <c r="I6" i="18"/>
  <c r="R5" i="18"/>
  <c r="S5" i="18" s="1"/>
  <c r="N5" i="18"/>
  <c r="O5" i="18" s="1"/>
  <c r="M5" i="18"/>
  <c r="J5" i="18"/>
  <c r="K5" i="18" s="1"/>
  <c r="I5" i="18"/>
  <c r="J41" i="17"/>
  <c r="K41" i="17" s="1"/>
  <c r="I41" i="17"/>
  <c r="J40" i="17"/>
  <c r="K40" i="17" s="1"/>
  <c r="I40" i="17"/>
  <c r="J39" i="17"/>
  <c r="K39" i="17" s="1"/>
  <c r="I39" i="17"/>
  <c r="J38" i="17"/>
  <c r="K38" i="17" s="1"/>
  <c r="I38" i="17"/>
  <c r="J37" i="17"/>
  <c r="K37" i="17" s="1"/>
  <c r="I37" i="17"/>
  <c r="J36" i="17"/>
  <c r="K36" i="17" s="1"/>
  <c r="I36" i="17"/>
  <c r="J35" i="17"/>
  <c r="K35" i="17" s="1"/>
  <c r="I35" i="17"/>
  <c r="J34" i="17"/>
  <c r="K34" i="17" s="1"/>
  <c r="I34" i="17"/>
  <c r="J33" i="17"/>
  <c r="K33" i="17" s="1"/>
  <c r="I33" i="17"/>
  <c r="J32" i="17"/>
  <c r="K32" i="17" s="1"/>
  <c r="I32" i="17"/>
  <c r="J31" i="17"/>
  <c r="K31" i="17" s="1"/>
  <c r="I31" i="17"/>
  <c r="J30" i="17"/>
  <c r="K30" i="17" s="1"/>
  <c r="I30" i="17"/>
  <c r="J29" i="17"/>
  <c r="K29" i="17" s="1"/>
  <c r="I29" i="17"/>
  <c r="J28" i="17"/>
  <c r="K28" i="17" s="1"/>
  <c r="I28" i="17"/>
  <c r="J27" i="17"/>
  <c r="K27" i="17" s="1"/>
  <c r="I27" i="17"/>
  <c r="J26" i="17"/>
  <c r="K26" i="17" s="1"/>
  <c r="I26" i="17"/>
  <c r="J25" i="17"/>
  <c r="K25" i="17" s="1"/>
  <c r="I25" i="17"/>
  <c r="J24" i="17"/>
  <c r="K24" i="17" s="1"/>
  <c r="I24" i="17"/>
  <c r="J23" i="17"/>
  <c r="K23" i="17" s="1"/>
  <c r="I23" i="17"/>
  <c r="J22" i="17"/>
  <c r="K22" i="17" s="1"/>
  <c r="I22" i="17"/>
  <c r="J21" i="17"/>
  <c r="K21" i="17" s="1"/>
  <c r="I21" i="17"/>
  <c r="J20" i="17"/>
  <c r="K20" i="17" s="1"/>
  <c r="I20" i="17"/>
  <c r="J19" i="17"/>
  <c r="K19" i="17" s="1"/>
  <c r="I19" i="17"/>
  <c r="J18" i="17"/>
  <c r="K18" i="17" s="1"/>
  <c r="I18" i="17"/>
  <c r="J17" i="17"/>
  <c r="K17" i="17" s="1"/>
  <c r="I17" i="17"/>
  <c r="J16" i="17"/>
  <c r="K16" i="17" s="1"/>
  <c r="I16" i="17"/>
  <c r="J15" i="17"/>
  <c r="K15" i="17" s="1"/>
  <c r="I15" i="17"/>
  <c r="J14" i="17"/>
  <c r="K14" i="17" s="1"/>
  <c r="I14" i="17"/>
  <c r="J13" i="17"/>
  <c r="K13" i="17" s="1"/>
  <c r="I13" i="17"/>
  <c r="J12" i="17"/>
  <c r="K12" i="17" s="1"/>
  <c r="I12" i="17"/>
  <c r="J11" i="17"/>
  <c r="K11" i="17" s="1"/>
  <c r="I11" i="17"/>
  <c r="J10" i="17"/>
  <c r="K10" i="17" s="1"/>
  <c r="I10" i="17"/>
  <c r="J9" i="17"/>
  <c r="K9" i="17" s="1"/>
  <c r="I9" i="17"/>
  <c r="J8" i="17"/>
  <c r="K8" i="17" s="1"/>
  <c r="I8" i="17"/>
  <c r="J7" i="17"/>
  <c r="K7" i="17" s="1"/>
  <c r="I7" i="17"/>
  <c r="J6" i="17"/>
  <c r="K6" i="17" s="1"/>
  <c r="I6" i="17"/>
  <c r="I6" i="2"/>
  <c r="J6" i="2" s="1"/>
  <c r="K6" i="2" s="1"/>
  <c r="I7" i="2"/>
  <c r="J7" i="2" s="1"/>
  <c r="K7" i="2" s="1"/>
  <c r="I8" i="2"/>
  <c r="J8" i="2"/>
  <c r="K8" i="2"/>
  <c r="I9" i="2"/>
  <c r="J9" i="2"/>
  <c r="K9" i="2"/>
  <c r="I10" i="2"/>
  <c r="J10" i="2" s="1"/>
  <c r="K10" i="2" s="1"/>
  <c r="I11" i="2"/>
  <c r="J11" i="2" s="1"/>
  <c r="K11" i="2" s="1"/>
  <c r="I12" i="2"/>
  <c r="J12" i="2"/>
  <c r="K12" i="2" s="1"/>
  <c r="I13" i="2"/>
  <c r="J13" i="2"/>
  <c r="K13" i="2"/>
  <c r="I14" i="2"/>
  <c r="J14" i="2" s="1"/>
  <c r="K14" i="2" s="1"/>
  <c r="I15" i="2"/>
  <c r="J15" i="2" s="1"/>
  <c r="K15" i="2" s="1"/>
  <c r="I16" i="2"/>
  <c r="J16" i="2"/>
  <c r="K16" i="2"/>
  <c r="I17" i="2"/>
  <c r="J17" i="2"/>
  <c r="K17" i="2"/>
  <c r="I18" i="2"/>
  <c r="J18" i="2" s="1"/>
  <c r="K18" i="2" s="1"/>
  <c r="I19" i="2"/>
  <c r="J19" i="2" s="1"/>
  <c r="K19" i="2" s="1"/>
  <c r="I20" i="2"/>
  <c r="J20" i="2"/>
  <c r="K20" i="2"/>
  <c r="I21" i="2"/>
  <c r="J21" i="2"/>
  <c r="K21" i="2"/>
  <c r="I22" i="2"/>
  <c r="J22" i="2" s="1"/>
  <c r="K22" i="2" s="1"/>
  <c r="I23" i="2"/>
  <c r="J23" i="2" s="1"/>
  <c r="K23" i="2" s="1"/>
  <c r="I24" i="2"/>
  <c r="J24" i="2"/>
  <c r="K24" i="2"/>
  <c r="I25" i="2"/>
  <c r="J25" i="2"/>
  <c r="K25" i="2"/>
  <c r="I26" i="2"/>
  <c r="J26" i="2" s="1"/>
  <c r="K26" i="2" s="1"/>
  <c r="I27" i="2"/>
  <c r="J27" i="2" s="1"/>
  <c r="K27" i="2" s="1"/>
  <c r="I28" i="2"/>
  <c r="J28" i="2"/>
  <c r="K28" i="2"/>
  <c r="I29" i="2"/>
  <c r="J29" i="2"/>
  <c r="K29" i="2"/>
  <c r="I30" i="2"/>
  <c r="J30" i="2" s="1"/>
  <c r="K30" i="2" s="1"/>
  <c r="I31" i="2"/>
  <c r="J31" i="2" s="1"/>
  <c r="K31" i="2" s="1"/>
  <c r="I32" i="2"/>
  <c r="J32" i="2"/>
  <c r="K32" i="2"/>
  <c r="I33" i="2"/>
  <c r="J33" i="2"/>
  <c r="K33" i="2" s="1"/>
  <c r="I34" i="2"/>
  <c r="J34" i="2" s="1"/>
  <c r="K34" i="2" s="1"/>
  <c r="I35" i="2"/>
  <c r="J35" i="2" s="1"/>
  <c r="K35" i="2" s="1"/>
  <c r="I36" i="2"/>
  <c r="J36" i="2"/>
  <c r="K36" i="2"/>
  <c r="I37" i="2"/>
  <c r="J37" i="2"/>
  <c r="K37" i="2"/>
  <c r="I38" i="2"/>
  <c r="J38" i="2" s="1"/>
  <c r="K38" i="2" s="1"/>
  <c r="I39" i="2"/>
  <c r="J39" i="2" s="1"/>
  <c r="K39" i="2" s="1"/>
  <c r="I40" i="2"/>
  <c r="J40" i="2"/>
  <c r="K40" i="2"/>
  <c r="I5" i="2"/>
  <c r="J5" i="2" s="1"/>
  <c r="K5" i="2" s="1"/>
  <c r="F6" i="1"/>
  <c r="G6" i="1"/>
  <c r="H6" i="1" s="1"/>
  <c r="F7" i="1"/>
  <c r="G7" i="1"/>
  <c r="H7" i="1" s="1"/>
  <c r="F8" i="1"/>
  <c r="G8" i="1"/>
  <c r="H8" i="1" s="1"/>
  <c r="F9" i="1"/>
  <c r="G9" i="1"/>
  <c r="H9" i="1"/>
  <c r="F10" i="1"/>
  <c r="G10" i="1"/>
  <c r="H10" i="1" s="1"/>
  <c r="F11" i="1"/>
  <c r="G11" i="1"/>
  <c r="H11" i="1" s="1"/>
  <c r="F12" i="1"/>
  <c r="G12" i="1"/>
  <c r="H12" i="1"/>
  <c r="G5" i="1"/>
  <c r="H5" i="1" s="1"/>
  <c r="F5" i="1"/>
  <c r="U14" i="19" l="1"/>
  <c r="S14" i="19"/>
  <c r="W14" i="19" s="1"/>
  <c r="R14" i="19"/>
  <c r="V14" i="19"/>
  <c r="U7" i="19"/>
  <c r="S7" i="19"/>
  <c r="W7" i="19" s="1"/>
  <c r="V7" i="19"/>
  <c r="R7" i="19"/>
  <c r="U19" i="19"/>
  <c r="S19" i="19"/>
  <c r="W19" i="19" s="1"/>
  <c r="R19" i="19"/>
  <c r="V19" i="19"/>
  <c r="V24" i="19"/>
  <c r="U24" i="19"/>
  <c r="S24" i="19"/>
  <c r="W24" i="19" s="1"/>
  <c r="R24" i="19"/>
  <c r="V27" i="19"/>
  <c r="U27" i="19"/>
  <c r="S27" i="19"/>
  <c r="W27" i="19" s="1"/>
  <c r="R27" i="19"/>
  <c r="V30" i="19"/>
  <c r="U30" i="19"/>
  <c r="R30" i="19"/>
  <c r="S30" i="19"/>
  <c r="W30" i="19" s="1"/>
  <c r="V33" i="19"/>
  <c r="R33" i="19"/>
  <c r="U33" i="19"/>
  <c r="S33" i="19"/>
  <c r="W33" i="19" s="1"/>
  <c r="U12" i="19"/>
  <c r="V12" i="19"/>
  <c r="S12" i="19"/>
  <c r="W12" i="19" s="1"/>
  <c r="R12" i="19"/>
  <c r="R36" i="19"/>
  <c r="V36" i="19"/>
  <c r="U36" i="19"/>
  <c r="S36" i="19"/>
  <c r="W36" i="19" s="1"/>
  <c r="V39" i="19"/>
  <c r="S39" i="19"/>
  <c r="W39" i="19" s="1"/>
  <c r="R39" i="19"/>
  <c r="U39" i="19"/>
  <c r="V40" i="19"/>
  <c r="U40" i="19"/>
  <c r="S40" i="19"/>
  <c r="W40" i="19" s="1"/>
  <c r="R40" i="19"/>
  <c r="U10" i="19"/>
  <c r="S10" i="19"/>
  <c r="W10" i="19" s="1"/>
  <c r="R10" i="19"/>
  <c r="V10" i="19"/>
  <c r="V28" i="19"/>
  <c r="R28" i="19"/>
  <c r="U28" i="19"/>
  <c r="S28" i="19"/>
  <c r="W28" i="19" s="1"/>
  <c r="U13" i="19"/>
  <c r="S13" i="19"/>
  <c r="W13" i="19" s="1"/>
  <c r="V13" i="19"/>
  <c r="R13" i="19"/>
  <c r="U17" i="19"/>
  <c r="S17" i="19"/>
  <c r="W17" i="19" s="1"/>
  <c r="V17" i="19"/>
  <c r="R17" i="19"/>
  <c r="V25" i="19"/>
  <c r="U25" i="19"/>
  <c r="R25" i="19"/>
  <c r="S25" i="19"/>
  <c r="W25" i="19" s="1"/>
  <c r="U6" i="19"/>
  <c r="S6" i="19"/>
  <c r="W6" i="19" s="1"/>
  <c r="R6" i="19"/>
  <c r="V6" i="19"/>
  <c r="U18" i="19"/>
  <c r="S18" i="19"/>
  <c r="W18" i="19" s="1"/>
  <c r="R18" i="19"/>
  <c r="V18" i="19"/>
  <c r="U22" i="19"/>
  <c r="S22" i="19"/>
  <c r="W22" i="19" s="1"/>
  <c r="R22" i="19"/>
  <c r="V22" i="19"/>
  <c r="V31" i="19"/>
  <c r="U31" i="19"/>
  <c r="S31" i="19"/>
  <c r="W31" i="19" s="1"/>
  <c r="R31" i="19"/>
  <c r="U11" i="19"/>
  <c r="S11" i="19"/>
  <c r="W11" i="19" s="1"/>
  <c r="V11" i="19"/>
  <c r="R11" i="19"/>
  <c r="V23" i="19"/>
  <c r="R23" i="19"/>
  <c r="U23" i="19"/>
  <c r="S23" i="19"/>
  <c r="W23" i="19" s="1"/>
  <c r="V26" i="19"/>
  <c r="U26" i="19"/>
  <c r="R26" i="19"/>
  <c r="S26" i="19"/>
  <c r="W26" i="19" s="1"/>
  <c r="V29" i="19"/>
  <c r="U29" i="19"/>
  <c r="S29" i="19"/>
  <c r="W29" i="19" s="1"/>
  <c r="R29" i="19"/>
  <c r="S32" i="19"/>
  <c r="W32" i="19" s="1"/>
  <c r="R32" i="19"/>
  <c r="V32" i="19"/>
  <c r="U32" i="19"/>
  <c r="V34" i="19"/>
  <c r="S34" i="19"/>
  <c r="W34" i="19" s="1"/>
  <c r="U34" i="19"/>
  <c r="R34" i="19"/>
  <c r="V37" i="19"/>
  <c r="R37" i="19"/>
  <c r="U37" i="19"/>
  <c r="S37" i="19"/>
  <c r="W37" i="19" s="1"/>
  <c r="U16" i="19"/>
  <c r="V16" i="19"/>
  <c r="S16" i="19"/>
  <c r="W16" i="19" s="1"/>
  <c r="R16" i="19"/>
  <c r="S38" i="19"/>
  <c r="W38" i="19" s="1"/>
  <c r="V38" i="19"/>
  <c r="U38" i="19"/>
  <c r="R38" i="19"/>
  <c r="R41" i="19"/>
  <c r="V41" i="19"/>
  <c r="U41" i="19"/>
  <c r="S41" i="19"/>
  <c r="W41" i="19" s="1"/>
  <c r="U15" i="19"/>
  <c r="S15" i="19"/>
  <c r="W15" i="19" s="1"/>
  <c r="V15" i="19"/>
  <c r="R15" i="19"/>
  <c r="U8" i="19"/>
  <c r="S8" i="19"/>
  <c r="W8" i="19" s="1"/>
  <c r="R8" i="19"/>
  <c r="V8" i="19"/>
  <c r="U20" i="19"/>
  <c r="S20" i="19"/>
  <c r="W20" i="19" s="1"/>
  <c r="V20" i="19"/>
  <c r="R20" i="19"/>
  <c r="U9" i="19"/>
  <c r="S9" i="19"/>
  <c r="W9" i="19" s="1"/>
  <c r="V9" i="19"/>
  <c r="R9" i="19"/>
  <c r="U21" i="19"/>
  <c r="S21" i="19"/>
  <c r="W21" i="19" s="1"/>
  <c r="R21" i="19"/>
  <c r="V21" i="19"/>
  <c r="S35" i="19"/>
  <c r="W35" i="19" s="1"/>
  <c r="U35" i="19"/>
  <c r="R35" i="19"/>
  <c r="Q38" i="18"/>
  <c r="R21" i="18"/>
  <c r="S21" i="18" s="1"/>
  <c r="R15" i="18"/>
  <c r="S15" i="18" s="1"/>
  <c r="R14" i="18"/>
  <c r="S14" i="18" s="1"/>
  <c r="R33" i="18"/>
  <c r="S33" i="18" s="1"/>
  <c r="R32" i="18"/>
  <c r="S32" i="18" s="1"/>
  <c r="R9" i="18"/>
  <c r="S9" i="18" s="1"/>
  <c r="R26" i="18"/>
  <c r="S26" i="18" s="1"/>
  <c r="R39" i="18"/>
  <c r="S39" i="18" s="1"/>
  <c r="R8" i="18"/>
  <c r="S8" i="18" s="1"/>
  <c r="R27" i="18"/>
  <c r="S27" i="18" s="1"/>
  <c r="R20" i="18"/>
  <c r="S20" i="18" s="1"/>
  <c r="Q13" i="18"/>
  <c r="Q25" i="18"/>
  <c r="Q31" i="18"/>
  <c r="Q7" i="18"/>
  <c r="Q12" i="18"/>
  <c r="R18" i="18"/>
  <c r="S18" i="18" s="1"/>
  <c r="R24" i="18"/>
  <c r="S24" i="18" s="1"/>
  <c r="R30" i="18"/>
  <c r="S30" i="18" s="1"/>
  <c r="Q5" i="18"/>
  <c r="Q11" i="18"/>
  <c r="Q17" i="18"/>
  <c r="Q23" i="18"/>
  <c r="Q29" i="18"/>
  <c r="Q35" i="18"/>
  <c r="R19" i="18"/>
  <c r="S19" i="18" s="1"/>
  <c r="Q6" i="18"/>
  <c r="R36" i="18"/>
  <c r="S36" i="18" s="1"/>
  <c r="R37" i="18"/>
  <c r="S37" i="18" s="1"/>
  <c r="Q10" i="18"/>
  <c r="Q16" i="18"/>
  <c r="Q22" i="18"/>
  <c r="Q28" i="18"/>
  <c r="Q34" i="18"/>
  <c r="Q40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tc={B73209E2-55D9-324E-B37A-50DFF6098B6F}</author>
    <author>tc={3FA8BE67-BF69-564B-8414-F7C7EBAC6F89}</author>
    <author>tc={AF0048F3-BF77-8040-98CA-F0ABA4E369F8}</author>
  </authors>
  <commentList>
    <comment ref="F4" authorId="0" shapeId="0" xr:uid="{B73209E2-55D9-324E-B37A-50DFF6098B6F}">
      <text>
        <t>[Threaded comment]
Your version of Excel allows you to read this threaded comment; however, any edits to it will get removed if the file is opened in a newer version of Excel. Learn more: https://go.microsoft.com/fwlink/?linkid=870924
Comment:
    Convert biomass of 0.5 m^2 to 1 m^2 by multiplying by 2</t>
      </text>
    </comment>
    <comment ref="G4" authorId="1" shapeId="0" xr:uid="{3FA8BE67-BF69-564B-8414-F7C7EBAC6F8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Convert g to to Kg by dividing by 1000. Convert 0.5m^2 to ha by multiplying by 0.5/10000.  Or multiply your g by 20
</t>
      </text>
    </comment>
    <comment ref="H4" authorId="2" shapeId="0" xr:uid="{AF0048F3-BF77-8040-98CA-F0ABA4E369F8}">
      <text>
        <t>[Threaded comment]
Your version of Excel allows you to read this threaded comment; however, any edits to it will get removed if the file is opened in a newer version of Excel. Learn more: https://go.microsoft.com/fwlink/?linkid=870924
Comment:
    Convert kg/ha to lbs/ac by multiplying by 0.82179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tc={AE23CA19-5C1E-FA49-BDFD-58FB38160BB8}</author>
    <author>tc={1C870BC2-9974-604A-B64B-16B0FBBCE462}</author>
    <author>tc={F0D0F333-6093-A841-87EC-BF0324D468A8}</author>
  </authors>
  <commentList>
    <comment ref="I4" authorId="0" shapeId="0" xr:uid="{AE23CA19-5C1E-FA49-BDFD-58FB38160BB8}">
      <text>
        <t>[Threaded comment]
Your version of Excel allows you to read this threaded comment; however, any edits to it will get removed if the file is opened in a newer version of Excel. Learn more: https://go.microsoft.com/fwlink/?linkid=870924
Comment:
    Calculated by taking the number of plants per m, divided by row spacing (in this case, 0.762m) and multiplying by 10000</t>
      </text>
    </comment>
    <comment ref="J4" authorId="1" shapeId="0" xr:uid="{1C870BC2-9974-604A-B64B-16B0FBBCE46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Convert ha to ac by a conversion factor of 2.471</t>
      </text>
    </comment>
    <comment ref="K4" authorId="2" shapeId="0" xr:uid="{F0D0F333-6093-A841-87EC-BF0324D468A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percent emergence of dry beans as compared to the seeding rate.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tc={564BAB65-33D5-F941-85FF-C9484C4A0E63}</author>
    <author>tc={97CCA10B-0AA9-FD4D-B571-016CBC57D0BD}</author>
    <author>tc={21D13938-64E7-FA47-BA8B-441DDEBE9A6B}</author>
    <author>tc={5EA90C2E-854F-EB4B-A50A-B4F5186225C0}</author>
  </authors>
  <commentList>
    <comment ref="J4" authorId="0" shapeId="0" xr:uid="{564BAB65-33D5-F941-85FF-C9484C4A0E63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intrarow 
Weed Biomass in kg/ha</t>
      </text>
    </comment>
    <comment ref="K4" authorId="1" shapeId="0" xr:uid="{97CCA10B-0AA9-FD4D-B571-016CBC57D0BD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Intrarow Weed Biomass in lbs/ac</t>
      </text>
    </comment>
    <comment ref="N4" authorId="2" shapeId="0" xr:uid="{21D13938-64E7-FA47-BA8B-441DDEBE9A6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interrow 
Weed Biomass in kg/ha</t>
      </text>
    </comment>
    <comment ref="O4" authorId="3" shapeId="0" xr:uid="{5EA90C2E-854F-EB4B-A50A-B4F5186225C0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Interrow Weed Biomass in lbs/ac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tc={0A8E5188-9126-C94A-BBB6-B983D0314248}</author>
    <author>tc={9ADF3DB8-2248-EA42-B6A8-18F13A499EBE}</author>
    <author>tc={F7EB74C2-C58C-034E-8D09-C1DDFFE82153}</author>
    <author>tc={F661ACAF-E10A-724F-AC89-B84DC5D66D98}</author>
    <author>tc={A256A6BD-7599-4741-96FB-EB5B258A3D06}</author>
    <author>Sandra Wayman</author>
  </authors>
  <commentList>
    <comment ref="K5" authorId="0" shapeId="0" xr:uid="{0A8E5188-9126-C94A-BBB6-B983D0314248}">
      <text>
        <t>[Threaded comment]
Your version of Excel allows you to read this threaded comment; however, any edits to it will get removed if the file is opened in a newer version of Excel. Learn more: https://go.microsoft.com/fwlink/?linkid=870924
Comment:
    Stand Counts at harvest on a per hectare basis.</t>
      </text>
    </comment>
    <comment ref="O5" authorId="1" shapeId="0" xr:uid="{9ADF3DB8-2248-EA42-B6A8-18F13A499EBE}">
      <text>
        <t>[Threaded comment]
Your version of Excel allows you to read this threaded comment; however, any edits to it will get removed if the file is opened in a newer version of Excel. Learn more: https://go.microsoft.com/fwlink/?linkid=870924
Comment:
    3.28 = convert 1 meter to feet
2 = two meter row lengths
2.5 = row spacing (30 in) expressed in feet</t>
      </text>
    </comment>
    <comment ref="P5" authorId="2" shapeId="0" xr:uid="{F7EB74C2-C58C-034E-8D09-C1DDFFE82153}">
      <text>
        <t>[Threaded comment]
Your version of Excel allows you to read this threaded comment; however, any edits to it will get removed if the file is opened in a newer version of Excel. Learn more: https://go.microsoft.com/fwlink/?linkid=870924
Comment:
    1 lb = 454 grams</t>
      </text>
    </comment>
    <comment ref="Q5" authorId="3" shapeId="0" xr:uid="{F661ACAF-E10A-724F-AC89-B84DC5D66D98}">
      <text>
        <t>[Threaded comment]
Your version of Excel allows you to read this threaded comment; however, any edits to it will get removed if the file is opened in a newer version of Excel. Learn more: https://go.microsoft.com/fwlink/?linkid=870924
Comment:
    43560 ft2 per 1 acre
Reply:
    The “2 meter row length” is accounted for in the harvested area cell</t>
      </text>
    </comment>
    <comment ref="T5" authorId="4" shapeId="0" xr:uid="{A256A6BD-7599-4741-96FB-EB5B258A3D06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 the grain moisture is very close to zero (thus the 0.00001 in numerator). 13% moisture is standard for soybean 
Reply:
    We are using 14% for dry beans</t>
      </text>
    </comment>
    <comment ref="U5" authorId="5" shapeId="0" xr:uid="{E96EE46F-CB10-F24F-AA79-BBDB00C53BB9}">
      <text>
        <r>
          <rPr>
            <b/>
            <sz val="10"/>
            <color rgb="FF000000"/>
            <rFont val="Tahoma"/>
            <family val="2"/>
          </rPr>
          <t>Sandra Wayman: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60 lb/bu is soybean test weight standard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J1" authorId="0" shapeId="0" xr:uid="{F7DC0DFE-DC1C-7446-9A4B-E2BEC18F34E9}">
      <text>
        <r>
          <rPr>
            <b/>
            <sz val="9"/>
            <color rgb="FF000000"/>
            <rFont val="Tahoma"/>
            <family val="2"/>
          </rPr>
          <t xml:space="preserve">Write the Bayer code, scientific name with attribution, and the common name for the weed species. Find those things here: http://wssa.net/wssa/weed/composite-list-of-weeds/
</t>
        </r>
        <r>
          <rPr>
            <b/>
            <sz val="9"/>
            <color rgb="FF000000"/>
            <rFont val="Tahoma"/>
            <family val="2"/>
          </rPr>
          <t xml:space="preserve">Write new species starting in column AZ. The raw template is linked to the formatted template up to column CB , if you have more weed species than that, make a note in the weed species header and color it red. 
</t>
        </r>
        <r>
          <rPr>
            <b/>
            <sz val="9"/>
            <color rgb="FF000000"/>
            <rFont val="Tahoma"/>
            <family val="2"/>
          </rPr>
          <t xml:space="preserve">Units: g
</t>
        </r>
      </text>
    </comment>
  </commentList>
</comments>
</file>

<file path=xl/sharedStrings.xml><?xml version="1.0" encoding="utf-8"?>
<sst xmlns="http://schemas.openxmlformats.org/spreadsheetml/2006/main" count="2567" uniqueCount="454">
  <si>
    <t>identification</t>
  </si>
  <si>
    <t>sample_id</t>
  </si>
  <si>
    <t>location</t>
  </si>
  <si>
    <t>block</t>
  </si>
  <si>
    <t>treatment</t>
  </si>
  <si>
    <t>plot</t>
  </si>
  <si>
    <t>date</t>
  </si>
  <si>
    <t>Measurement</t>
  </si>
  <si>
    <t>Plot</t>
  </si>
  <si>
    <t>Microplot</t>
  </si>
  <si>
    <t>Surrogate Weed</t>
  </si>
  <si>
    <t>Weed free</t>
  </si>
  <si>
    <t># of seedlings per m</t>
  </si>
  <si>
    <t>Treatment</t>
  </si>
  <si>
    <t>Date</t>
  </si>
  <si>
    <t>EWC</t>
  </si>
  <si>
    <t>LWC</t>
  </si>
  <si>
    <t>AWC</t>
  </si>
  <si>
    <t>NWC</t>
  </si>
  <si>
    <t>Biomass (g/ 0.5m-2)</t>
  </si>
  <si>
    <t>Sampling Date</t>
  </si>
  <si>
    <t>velvetleaf</t>
  </si>
  <si>
    <t>copperleaf, Virginia</t>
  </si>
  <si>
    <t>quackgrass</t>
  </si>
  <si>
    <t>pigweed spp.</t>
  </si>
  <si>
    <t>ragweed, common</t>
  </si>
  <si>
    <t>sandwort, thymeleaf</t>
  </si>
  <si>
    <t>brome, downy</t>
  </si>
  <si>
    <t>mustard, birdsrape</t>
  </si>
  <si>
    <t>shepherd's-purse</t>
  </si>
  <si>
    <t>chickweed, mouseear</t>
  </si>
  <si>
    <t>lambsquarters, common</t>
  </si>
  <si>
    <t>bindweed, field</t>
  </si>
  <si>
    <t>nutsedge, yellow</t>
  </si>
  <si>
    <t>orchardgrass</t>
  </si>
  <si>
    <t>crabgrass, smooth</t>
  </si>
  <si>
    <t>crabgrass, large</t>
  </si>
  <si>
    <t>barnyardgrass</t>
  </si>
  <si>
    <t>lovegrass, tufted</t>
  </si>
  <si>
    <t>horseweed</t>
  </si>
  <si>
    <t>galinsoga, hairy</t>
  </si>
  <si>
    <t>ivy, ground</t>
  </si>
  <si>
    <t>mallow, Venice</t>
  </si>
  <si>
    <t>St. Johnswort, common</t>
  </si>
  <si>
    <t>henbit</t>
  </si>
  <si>
    <t>deadnettle, purple</t>
  </si>
  <si>
    <t>common mallow</t>
  </si>
  <si>
    <t>medic, black</t>
  </si>
  <si>
    <t>campion, white</t>
  </si>
  <si>
    <t>woodsorrel, yellow</t>
  </si>
  <si>
    <t>witchgrass</t>
  </si>
  <si>
    <t>plantain, broadleaf</t>
  </si>
  <si>
    <t>bluegrass, annual</t>
  </si>
  <si>
    <t>knotweed, prostrate</t>
  </si>
  <si>
    <t>ladysthumb</t>
  </si>
  <si>
    <t>smartweed, Pennsylvania</t>
  </si>
  <si>
    <t>purslane, common</t>
  </si>
  <si>
    <t>dock, curly</t>
  </si>
  <si>
    <t>rye, cereal</t>
  </si>
  <si>
    <t>groundsel, common</t>
  </si>
  <si>
    <t>foxtail, giant</t>
  </si>
  <si>
    <t>foxtail, yellow</t>
  </si>
  <si>
    <t>foxtail, green</t>
  </si>
  <si>
    <t>nightshade, eastern black</t>
  </si>
  <si>
    <t>sowthistle, perennial</t>
  </si>
  <si>
    <t>sowthistle, annual</t>
  </si>
  <si>
    <t>chickweed, common</t>
  </si>
  <si>
    <t>dandelion</t>
  </si>
  <si>
    <t>pennycress, thoroughwort</t>
  </si>
  <si>
    <t>clover, crimson</t>
  </si>
  <si>
    <t>clover, red</t>
  </si>
  <si>
    <t>clover, white</t>
  </si>
  <si>
    <t>speedwell, Persian</t>
  </si>
  <si>
    <t>Abutilon theophrasti Medik.</t>
  </si>
  <si>
    <t>Acalypha virginica L.</t>
  </si>
  <si>
    <t>Elymus repens (L.) Gould</t>
  </si>
  <si>
    <t>Amaranthus retroflexus L.; A. hybridus</t>
  </si>
  <si>
    <t>Ambrosia artemisiifolia L.</t>
  </si>
  <si>
    <t>Arenaria serpyllifolia L.</t>
  </si>
  <si>
    <t>Bromus tectorum L.</t>
  </si>
  <si>
    <t>Brassica rapa L.</t>
  </si>
  <si>
    <t>Capsella bursa-pastoris (L.) Medik.</t>
  </si>
  <si>
    <t>Cerastium fontanum Baumg. ssp. vulgare (Hartm.) Greuter &amp; Burdet</t>
  </si>
  <si>
    <t>Chenopodium album L.</t>
  </si>
  <si>
    <t>Convolvulus arvensis L</t>
  </si>
  <si>
    <t>Cyperus esculentus L.</t>
  </si>
  <si>
    <t>Dactylis glomerata L.</t>
  </si>
  <si>
    <t>Digitaria ischaemum (Schreb.) Schreb. ex Muhl.</t>
  </si>
  <si>
    <t>Digitaria sanguinalis (L.) Scop.</t>
  </si>
  <si>
    <t>Echinochloa crus-galli (L.) P. Beauv.</t>
  </si>
  <si>
    <t>Eragrostis pectinacea (Michx.) Nees ex Jedwabn.</t>
  </si>
  <si>
    <t>Erigeron canadensis L.</t>
  </si>
  <si>
    <t>Galinsoga quadriradiata Cav.</t>
  </si>
  <si>
    <t>Glechoma hederacea L.</t>
  </si>
  <si>
    <t>Hibiscus trionum L.</t>
  </si>
  <si>
    <t>Hypericum perforatum L.</t>
  </si>
  <si>
    <t>Lamium amplexicaule L.</t>
  </si>
  <si>
    <t>Lamium purpureum L.</t>
  </si>
  <si>
    <t>Malva neglecta Wallr.</t>
  </si>
  <si>
    <t>Medicago lupulina L.</t>
  </si>
  <si>
    <t>Silene latifolia Poir.</t>
  </si>
  <si>
    <t>Oxalis stricta L.</t>
  </si>
  <si>
    <t>Panicum capillare L.</t>
  </si>
  <si>
    <t>Plantago major L.</t>
  </si>
  <si>
    <t>Poa annua L.</t>
  </si>
  <si>
    <t>Polygonum aviculare L.</t>
  </si>
  <si>
    <t>Persicaria maculosa Gray</t>
  </si>
  <si>
    <t>Polygonum pensylvanicum L.</t>
  </si>
  <si>
    <t>Portulaca oleracea L.</t>
  </si>
  <si>
    <t>Rumex crispus L.</t>
  </si>
  <si>
    <t>Secale cereale L.</t>
  </si>
  <si>
    <t>Senecio vulgaris L.</t>
  </si>
  <si>
    <t>Setaria faberi Herrm.</t>
  </si>
  <si>
    <t>Setaria pumila (Poir.) Roem. &amp; Schult.</t>
  </si>
  <si>
    <t>Setaria viridis (L.) P. Beauv.</t>
  </si>
  <si>
    <t>Solanum ptychanthum Dunal</t>
  </si>
  <si>
    <t>Sonchus arvensis L.</t>
  </si>
  <si>
    <t>Sonchus oleraceus L.</t>
  </si>
  <si>
    <t>Stellaria media (L.) Vill.</t>
  </si>
  <si>
    <t>Taraxacum officinale F. H. Wigg.</t>
  </si>
  <si>
    <t>Noccaea perfoliata (L.) Al-Shehbaz</t>
  </si>
  <si>
    <t>Trifolium incarnatum L.</t>
  </si>
  <si>
    <t>Trifolium pratense L.</t>
  </si>
  <si>
    <t>Trifolium repens L.</t>
  </si>
  <si>
    <t>Veronica persica Poir.</t>
  </si>
  <si>
    <t>ABUTH </t>
  </si>
  <si>
    <t>ACCVI </t>
  </si>
  <si>
    <t>AGRRE</t>
  </si>
  <si>
    <t>AMA spp</t>
  </si>
  <si>
    <t>AMBEL</t>
  </si>
  <si>
    <t>ARISE </t>
  </si>
  <si>
    <t>BROTE</t>
  </si>
  <si>
    <t>BRSRR</t>
  </si>
  <si>
    <t>CAPBP</t>
  </si>
  <si>
    <t>CERVU</t>
  </si>
  <si>
    <t>CHEAL</t>
  </si>
  <si>
    <t>CONAR</t>
  </si>
  <si>
    <t>CYPES</t>
  </si>
  <si>
    <t>DACGL</t>
  </si>
  <si>
    <t>DIGIS</t>
  </si>
  <si>
    <t>DIGSA</t>
  </si>
  <si>
    <t>ECHCG </t>
  </si>
  <si>
    <t>ERAPE</t>
  </si>
  <si>
    <t>ERICA</t>
  </si>
  <si>
    <t>GASCI</t>
  </si>
  <si>
    <t>GLEHE </t>
  </si>
  <si>
    <t>HIBTR </t>
  </si>
  <si>
    <t>HYPPE</t>
  </si>
  <si>
    <t>LAMAM </t>
  </si>
  <si>
    <t>LAMPU</t>
  </si>
  <si>
    <t>MALNE </t>
  </si>
  <si>
    <t>MEDLU </t>
  </si>
  <si>
    <t>MELAL</t>
  </si>
  <si>
    <t>OXAST</t>
  </si>
  <si>
    <t>PANCA </t>
  </si>
  <si>
    <t>PLAMA</t>
  </si>
  <si>
    <t>POAAN</t>
  </si>
  <si>
    <t>POLAV</t>
  </si>
  <si>
    <t>POLPE</t>
  </si>
  <si>
    <t>POLPY</t>
  </si>
  <si>
    <t>POROL</t>
  </si>
  <si>
    <t>RUMCR</t>
  </si>
  <si>
    <t>SECCE</t>
  </si>
  <si>
    <t>SENVU </t>
  </si>
  <si>
    <t>SETFA </t>
  </si>
  <si>
    <t>SETPU </t>
  </si>
  <si>
    <t>SETVI </t>
  </si>
  <si>
    <t xml:space="preserve">SOPT7 </t>
  </si>
  <si>
    <t>SONAR </t>
  </si>
  <si>
    <t>SONOL </t>
  </si>
  <si>
    <t>STEME</t>
  </si>
  <si>
    <t>TAROF</t>
  </si>
  <si>
    <t>THLPE</t>
  </si>
  <si>
    <t>TRFIN</t>
  </si>
  <si>
    <t>TRFPR</t>
  </si>
  <si>
    <t>TRFRE </t>
  </si>
  <si>
    <t>VERPE</t>
  </si>
  <si>
    <t>Identification</t>
  </si>
  <si>
    <t>weed species seed density (seeds/m-2</t>
  </si>
  <si>
    <t>microplot</t>
  </si>
  <si>
    <t>FH</t>
  </si>
  <si>
    <t>FH_B1_Rye</t>
  </si>
  <si>
    <t>FH_B1_Weeds</t>
  </si>
  <si>
    <t>FH_B2_Rye</t>
  </si>
  <si>
    <t>FH_B2_Weeds</t>
  </si>
  <si>
    <t>FH_B3_Rye</t>
  </si>
  <si>
    <t>FH_B3_Weeds</t>
  </si>
  <si>
    <t>FH_B4_Rye</t>
  </si>
  <si>
    <t>FH_B4_Weeds</t>
  </si>
  <si>
    <t>FH_B1_P101</t>
  </si>
  <si>
    <t>FH_B1_P101_SW</t>
  </si>
  <si>
    <t>FH_B1_P102</t>
  </si>
  <si>
    <t>FH_B1_P102_SW</t>
  </si>
  <si>
    <t>FH_B1_P103</t>
  </si>
  <si>
    <t>FH_B1_P103_SW</t>
  </si>
  <si>
    <t>FH_B1_P104</t>
  </si>
  <si>
    <t>FH_B1_P104_WF</t>
  </si>
  <si>
    <t>FH_B1_P104_SW</t>
  </si>
  <si>
    <t>FH_B1_P201</t>
  </si>
  <si>
    <t>FH_B1_P201_SW</t>
  </si>
  <si>
    <t>FH_B1_P202</t>
  </si>
  <si>
    <t>FH_B1_P202_WF</t>
  </si>
  <si>
    <t>FH_B1_P202_SW</t>
  </si>
  <si>
    <t>FH_B1_P203</t>
  </si>
  <si>
    <t>FH_B1_P203_SW</t>
  </si>
  <si>
    <t>FH_B1_P204</t>
  </si>
  <si>
    <t>FH_B1_P204_SW</t>
  </si>
  <si>
    <t>FH_B1_P301</t>
  </si>
  <si>
    <t>FH_B1_P301_WF</t>
  </si>
  <si>
    <t>FH_B1_P301_SW</t>
  </si>
  <si>
    <t>FH_B1_P302</t>
  </si>
  <si>
    <t>FH_B1_P302_SW</t>
  </si>
  <si>
    <t>FH_B1_P303</t>
  </si>
  <si>
    <t>FH_B1_P303_SW</t>
  </si>
  <si>
    <t>FH_B1_P304</t>
  </si>
  <si>
    <t>FH_B1_P304_SW</t>
  </si>
  <si>
    <t>FH_B1_P401</t>
  </si>
  <si>
    <t>FH_B1_P401_SW</t>
  </si>
  <si>
    <t>FH_B1_P402</t>
  </si>
  <si>
    <t>FH_B1_P402_SW</t>
  </si>
  <si>
    <t>FH_B1_P403</t>
  </si>
  <si>
    <t>FHU_B1_P403_WF</t>
  </si>
  <si>
    <t>FH_B1_P403_SW</t>
  </si>
  <si>
    <t>FH_B1_P404</t>
  </si>
  <si>
    <t>FH_B1_P404_SW</t>
  </si>
  <si>
    <t>Measurment</t>
  </si>
  <si>
    <t>g/100 seeds</t>
  </si>
  <si>
    <t>Notes</t>
  </si>
  <si>
    <t xml:space="preserve">Inter and Intra bags are molded together so the samples ar combined, I tried my best to recover the weeds from the bag </t>
  </si>
  <si>
    <t>not too moldy</t>
  </si>
  <si>
    <t>very moldy</t>
  </si>
  <si>
    <t>moldy</t>
  </si>
  <si>
    <t>Dominant Weed Species by Block, observed 8-22-23 on day of Peak Weed Sampling</t>
  </si>
  <si>
    <t>Block</t>
  </si>
  <si>
    <t xml:space="preserve">Weed </t>
  </si>
  <si>
    <t>Percent make-up of up to half of weed cover</t>
  </si>
  <si>
    <t>Block 1</t>
  </si>
  <si>
    <t>Block 2</t>
  </si>
  <si>
    <t>Block 3</t>
  </si>
  <si>
    <t>Block 4</t>
  </si>
  <si>
    <t>Curly Dock</t>
  </si>
  <si>
    <t>Total Weed Biomass (g/0.5m-2)</t>
  </si>
  <si>
    <t>Total Density (plants with pods/2m length)</t>
  </si>
  <si>
    <t>FH_B1_P101_A</t>
  </si>
  <si>
    <t>FH_B1_P101_B</t>
  </si>
  <si>
    <t>FH_B1_P101_C</t>
  </si>
  <si>
    <t>FH_B1_P102_A</t>
  </si>
  <si>
    <t>FH_B1_P102_B</t>
  </si>
  <si>
    <t>FH_B1_P102_C</t>
  </si>
  <si>
    <t>FH_B1_P103_A</t>
  </si>
  <si>
    <t>FH_B1_P103_B</t>
  </si>
  <si>
    <t>FH_B1_P103_C</t>
  </si>
  <si>
    <t>FH_B1_P104_A</t>
  </si>
  <si>
    <t>FH_B1_P104_B</t>
  </si>
  <si>
    <t>FH_B1_P104_C</t>
  </si>
  <si>
    <t>FH_B2_P201_A</t>
  </si>
  <si>
    <t>FH_B2_P201_B</t>
  </si>
  <si>
    <t>FH_B2_P201_C</t>
  </si>
  <si>
    <t>FH_B2_P202_A</t>
  </si>
  <si>
    <t>FH_B2_P202_B</t>
  </si>
  <si>
    <t>FH_B2_P202_C</t>
  </si>
  <si>
    <t>FH_B2_P203_A</t>
  </si>
  <si>
    <t>FH_B2_P203_B</t>
  </si>
  <si>
    <t>FH_B2_P203_C</t>
  </si>
  <si>
    <t>FH_B2_P204_A</t>
  </si>
  <si>
    <t>FH_B2_P204_B</t>
  </si>
  <si>
    <t>FH_B2_P204_C</t>
  </si>
  <si>
    <t>FH_B3_P301_A</t>
  </si>
  <si>
    <t>FH_B3_P301_B</t>
  </si>
  <si>
    <t>FH_B3_P301_C</t>
  </si>
  <si>
    <t>FH_B3_P302_A</t>
  </si>
  <si>
    <t>FH_B3_P302_B</t>
  </si>
  <si>
    <t>FH_B3_P302_C</t>
  </si>
  <si>
    <t>FH_B3_P303_A</t>
  </si>
  <si>
    <t>FH_B3_P303_B</t>
  </si>
  <si>
    <t>FH_B3_P303_C</t>
  </si>
  <si>
    <t>FH_B3_P304_A</t>
  </si>
  <si>
    <t>FH_B3_P304_B</t>
  </si>
  <si>
    <t>FH_B3_P304_C</t>
  </si>
  <si>
    <t>FH_B4_P401_A</t>
  </si>
  <si>
    <t>FH_B4_P401_B</t>
  </si>
  <si>
    <t>FH_B4_P401_C</t>
  </si>
  <si>
    <t>FH_B4_P402_A</t>
  </si>
  <si>
    <t>FH_B4_P402_B</t>
  </si>
  <si>
    <t>FH_B4_P402_C</t>
  </si>
  <si>
    <t>FH_B4_P403_A</t>
  </si>
  <si>
    <t>FH_B4_P403_B</t>
  </si>
  <si>
    <t>FH_B4_P403_C</t>
  </si>
  <si>
    <t>FH_B4_P404_A</t>
  </si>
  <si>
    <t>FH_B4_P404_B</t>
  </si>
  <si>
    <t>FH_B4_P404_C</t>
  </si>
  <si>
    <t>Sampling Week</t>
  </si>
  <si>
    <t>Total weed seed density (seeds/trap)</t>
  </si>
  <si>
    <t>Invertebrates present (Y/N)?</t>
  </si>
  <si>
    <t>ID</t>
  </si>
  <si>
    <t>LOC</t>
  </si>
  <si>
    <t>TRT</t>
  </si>
  <si>
    <t>BLOCK</t>
  </si>
  <si>
    <t>PLOT</t>
  </si>
  <si>
    <t>EMERG</t>
  </si>
  <si>
    <t>BEANYD</t>
  </si>
  <si>
    <t>BEANYD1</t>
  </si>
  <si>
    <t>BEANYD2</t>
  </si>
  <si>
    <t>BEANYD3</t>
  </si>
  <si>
    <t>Bean biomass (g/ 0.5m-2)</t>
  </si>
  <si>
    <t>harvest.area.ft2</t>
  </si>
  <si>
    <t>lbs.dry.2m.row</t>
  </si>
  <si>
    <t>Yield.dry.lb.ac</t>
  </si>
  <si>
    <t>Yield.dry.bu.ac</t>
  </si>
  <si>
    <t>Yield.dry.kg.ha</t>
  </si>
  <si>
    <t>Grain.moisture.correction</t>
  </si>
  <si>
    <t>Adj.Yield.bu.ac</t>
  </si>
  <si>
    <t>Adj.Yield.lb.ac</t>
  </si>
  <si>
    <t>Adj.Yield.kg.ha</t>
  </si>
  <si>
    <t>ID = Sample Id</t>
  </si>
  <si>
    <t>consists of site location, block number, and plot number</t>
  </si>
  <si>
    <t>TRT = Treatment</t>
  </si>
  <si>
    <t>BLOCK = Block #</t>
  </si>
  <si>
    <t>1, 2, 3, 4</t>
  </si>
  <si>
    <t>PLOT = Plot #</t>
  </si>
  <si>
    <t>101, 102, 103, 104, 201, 202, 203, 204, 301, 302, 303, 304, 401, 402, 403, 404</t>
  </si>
  <si>
    <t>g/0.5m^2 at peak weed biomass collection</t>
  </si>
  <si>
    <t>g/1 m^2 at peak weed biomass collection</t>
  </si>
  <si>
    <t># of plants per 2m</t>
  </si>
  <si>
    <t>kg/ha</t>
  </si>
  <si>
    <t>adjusted lbs per acre</t>
  </si>
  <si>
    <t>adjusted bu per acre</t>
  </si>
  <si>
    <t>adjusted kg per ha</t>
  </si>
  <si>
    <t>EMERG = Dry bean emergence</t>
  </si>
  <si>
    <t>EMERG1 = Dry bean emergence</t>
  </si>
  <si>
    <t xml:space="preserve">LOC = Site location </t>
  </si>
  <si>
    <t>BEANYD - Dry bean yield</t>
  </si>
  <si>
    <t>BEANYD1 - Dry bean yield</t>
  </si>
  <si>
    <t>BEANYD2 - Dry bean yield</t>
  </si>
  <si>
    <t>BEANYD3 = Dry bean yield</t>
  </si>
  <si>
    <t>AWC (As-needed weed control), EWC (Early weed control), LWC (Late weed control), NWC (No weed control)</t>
  </si>
  <si>
    <t>MICROPLOT</t>
  </si>
  <si>
    <t>M (Main), SW (Surrogate Weed), WF (Weed-Free)</t>
  </si>
  <si>
    <t>WF</t>
  </si>
  <si>
    <t>SW</t>
  </si>
  <si>
    <t>M</t>
  </si>
  <si>
    <t>GUIDANCE KEY FOR PAGES IN SPREADSHEET</t>
  </si>
  <si>
    <t>This worksheet.  Guidance through database</t>
  </si>
  <si>
    <t>cereal_rye_weed_biomass</t>
  </si>
  <si>
    <t xml:space="preserve">Rye biomass and weeds were measured at the block levle prior to terminating rye and planting dry beans. </t>
  </si>
  <si>
    <t>dry_bean_emergence</t>
  </si>
  <si>
    <t xml:space="preserve">Counted all plants in 1m of row length in each of the main plots and each of the subplots. </t>
  </si>
  <si>
    <t>dry_bean_biomass</t>
  </si>
  <si>
    <t>Collected bean biomass from all plots/subplots from 1 cut of 0.5m2.</t>
  </si>
  <si>
    <t>weeds_biomass</t>
  </si>
  <si>
    <t>Collected weed biomass divided by intrarow and interrow weed biomass from 1 0.5m2 cut per each plot/subplot.</t>
  </si>
  <si>
    <t>harvest_data</t>
  </si>
  <si>
    <t>Plant stands and grain weights from harvesting black bean plants in 2m total row length of each plot/subplot.</t>
  </si>
  <si>
    <t>combined_data</t>
  </si>
  <si>
    <t>Combined data from all sampling events for analysis. See METADATA for decsriptions</t>
  </si>
  <si>
    <t>METADATA</t>
  </si>
  <si>
    <t>Descriptions for all abbreviated terms</t>
  </si>
  <si>
    <t>m_sw</t>
  </si>
  <si>
    <t>Data set excluded weed free microplots</t>
  </si>
  <si>
    <t>wf</t>
  </si>
  <si>
    <t>data set with only weed-free microplots</t>
  </si>
  <si>
    <t>RYEBM</t>
  </si>
  <si>
    <t>RYEBM1</t>
  </si>
  <si>
    <t>RYEBM2</t>
  </si>
  <si>
    <t>RYEBM3</t>
  </si>
  <si>
    <t>Biomass (g/m-2)</t>
  </si>
  <si>
    <t>Biomass_kgha</t>
  </si>
  <si>
    <t>Biomass_lbac</t>
  </si>
  <si>
    <t>EMERG1</t>
  </si>
  <si>
    <t>EMERG2</t>
  </si>
  <si>
    <t>EMERG3</t>
  </si>
  <si>
    <t>StandCount_ha</t>
  </si>
  <si>
    <t>StandCount_ac</t>
  </si>
  <si>
    <t>%Emergence</t>
  </si>
  <si>
    <t>BBM</t>
  </si>
  <si>
    <t>BBM1</t>
  </si>
  <si>
    <t>BBM2</t>
  </si>
  <si>
    <t>BBM3</t>
  </si>
  <si>
    <t>Bean biomass (g/ 1m-2)</t>
  </si>
  <si>
    <t>Biomass kg/ha</t>
  </si>
  <si>
    <t>Biomass lb/ac</t>
  </si>
  <si>
    <t>INTRAWBM</t>
  </si>
  <si>
    <t>INTRAWBM1</t>
  </si>
  <si>
    <t>INTRAWBM2</t>
  </si>
  <si>
    <t>INTRAWBM3</t>
  </si>
  <si>
    <t>INTERWBM</t>
  </si>
  <si>
    <t>INTERWBM1</t>
  </si>
  <si>
    <t>INTERWBM2</t>
  </si>
  <si>
    <t>INTERWBM3</t>
  </si>
  <si>
    <t>WBM</t>
  </si>
  <si>
    <t>WBM1</t>
  </si>
  <si>
    <t>WMB2</t>
  </si>
  <si>
    <t>WMB3</t>
  </si>
  <si>
    <t>Intrarow weed biomass (g/ 0.5m-2)</t>
  </si>
  <si>
    <t>Intrarow weed biomass (g/ 1m-2)</t>
  </si>
  <si>
    <t>Intrarow weed biomass kg/ha</t>
  </si>
  <si>
    <t>Intrarow weed biomass lbs/ac</t>
  </si>
  <si>
    <t>Interrow weed biomass (g/ 0.5m-2)</t>
  </si>
  <si>
    <t>Interrow weed biomass (g/ 1m-2)</t>
  </si>
  <si>
    <t>Interrow weed biomass kg/ha</t>
  </si>
  <si>
    <t>Interrow weed biomass lbs/ac</t>
  </si>
  <si>
    <t>Total Weed Biomass (g/1m-2)</t>
  </si>
  <si>
    <t>Total Weed Biomass kg/ha</t>
  </si>
  <si>
    <t>Total Weed Biomass lbs/ac</t>
  </si>
  <si>
    <t>DEN</t>
  </si>
  <si>
    <t>DEN1</t>
  </si>
  <si>
    <t>DEN2</t>
  </si>
  <si>
    <t>Count of plants Row-length 1</t>
  </si>
  <si>
    <t>Count of plants Row-length 2</t>
  </si>
  <si>
    <t>Stand_ha</t>
  </si>
  <si>
    <t>Stand_ac</t>
  </si>
  <si>
    <t>Total Threshed Dry bean yield (g/2m length)</t>
  </si>
  <si>
    <t xml:space="preserve">seed % moisture </t>
  </si>
  <si>
    <t>RYEBM = Cereal rye biomass</t>
  </si>
  <si>
    <t>g/ 0.5m^2</t>
  </si>
  <si>
    <t>RYEBM1 = Cereal rye biomass</t>
  </si>
  <si>
    <t>g/ 1m^2</t>
  </si>
  <si>
    <t>RYEBM2 = Cereal rye biomass</t>
  </si>
  <si>
    <t>RYEBM3 = Cereal rye biomass</t>
  </si>
  <si>
    <t>lbs/ac</t>
  </si>
  <si>
    <t># of plants per 1m, sometimes average of two 1m counts</t>
  </si>
  <si>
    <t># of plants per hectare</t>
  </si>
  <si>
    <t>EMERG2 = Dry bean emergence</t>
  </si>
  <si>
    <t># of planter per acre</t>
  </si>
  <si>
    <t>EMERG3 = dry bean percent emergence</t>
  </si>
  <si>
    <t>The percent emergence of dry beans as compared to the seeding rate</t>
  </si>
  <si>
    <t xml:space="preserve">BBM -Dry bean biomass </t>
  </si>
  <si>
    <t xml:space="preserve">BBM1 -Dry bean biomass </t>
  </si>
  <si>
    <t xml:space="preserve">BBM2 -Dry bean biomass </t>
  </si>
  <si>
    <t>kg/ha at peak weed biomass collection</t>
  </si>
  <si>
    <t xml:space="preserve">BBM3 -Dry bean biomass </t>
  </si>
  <si>
    <t>lbs/ac at peak weed biomass collection</t>
  </si>
  <si>
    <t>INTRAWBM - Intrarow weed biomass</t>
  </si>
  <si>
    <t>g/0.5 m^2 at peak weed biomass collection</t>
  </si>
  <si>
    <t>INTRAWBM1 - Intrarow weed biomass</t>
  </si>
  <si>
    <t>INTRAWBM2 - Intrarow weed biomass</t>
  </si>
  <si>
    <t>INTRAWBM3 - Intrarow weed biomass</t>
  </si>
  <si>
    <t>INTERWBM - Interrow weed biomass</t>
  </si>
  <si>
    <t>INTERWBM1 - Interrow weed biomass</t>
  </si>
  <si>
    <t>INTERWBM2 - Interrow weed biomass</t>
  </si>
  <si>
    <t>INTERWBM3 - Interrow weed biomass</t>
  </si>
  <si>
    <t>WBM - Total weed biomass</t>
  </si>
  <si>
    <t>WBM1 - Total weed Biomass</t>
  </si>
  <si>
    <t>WBM2 - Total weed Biomass</t>
  </si>
  <si>
    <t>WBM3 - Total weed Biomass</t>
  </si>
  <si>
    <t>DEN - Dry bean density</t>
  </si>
  <si>
    <t>DEN1 - Dry bean density</t>
  </si>
  <si>
    <t>DEN2 - Dry bean density</t>
  </si>
  <si>
    <t># or plants per acre</t>
  </si>
  <si>
    <t xml:space="preserve">g/2m </t>
  </si>
  <si>
    <t>FH (Hudson Valley Farm Hub in  Hurley, NY)</t>
  </si>
  <si>
    <t>READMe</t>
  </si>
  <si>
    <t>rbm</t>
  </si>
  <si>
    <t>cereal rye biomass datat before termination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</si>
</sst>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2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9"/>
      <color rgb="FF000000"/>
      <name val="Tahoma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Arial"/>
      <family val="2"/>
    </font>
    <font>
      <sz val="11"/>
      <color rgb="FF000000"/>
      <name val="Consolas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2EFDA"/>
        <bgColor rgb="FF00000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wrapText="1"/>
    </xf>
    <xf numFmtId="0" fontId="0" fillId="2" borderId="1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2" borderId="12" xfId="0" applyFill="1" applyBorder="1"/>
    <xf numFmtId="0" fontId="0" fillId="2" borderId="13" xfId="0" applyFill="1" applyBorder="1" applyAlignment="1">
      <alignment wrapText="1"/>
    </xf>
    <xf numFmtId="0" fontId="0" fillId="2" borderId="13" xfId="0" applyFill="1" applyBorder="1"/>
    <xf numFmtId="0" fontId="0" fillId="2" borderId="0" xfId="0" applyFill="1"/>
    <xf numFmtId="0" fontId="0" fillId="2" borderId="10" xfId="0" applyFill="1" applyBorder="1"/>
    <xf numFmtId="0" fontId="1" fillId="0" borderId="13" xfId="0" applyFont="1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2" borderId="6" xfId="0" applyFill="1" applyBorder="1" applyAlignment="1">
      <alignment horizontal="center" wrapText="1"/>
    </xf>
    <xf numFmtId="0" fontId="1" fillId="0" borderId="0" xfId="0" applyFont="1" applyAlignment="1">
      <alignment vertical="top" wrapText="1"/>
    </xf>
    <xf numFmtId="0" fontId="0" fillId="2" borderId="13" xfId="0" applyFill="1" applyBorder="1" applyAlignment="1">
      <alignment horizontal="center" wrapText="1"/>
    </xf>
    <xf numFmtId="0" fontId="0" fillId="0" borderId="13" xfId="0" applyBorder="1" applyAlignment="1">
      <alignment horizontal="left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5" xfId="0" applyFill="1" applyBorder="1"/>
    <xf numFmtId="0" fontId="0" fillId="0" borderId="13" xfId="0" applyBorder="1"/>
    <xf numFmtId="0" fontId="3" fillId="3" borderId="10" xfId="0" applyFont="1" applyFill="1" applyBorder="1"/>
    <xf numFmtId="0" fontId="3" fillId="3" borderId="13" xfId="0" applyFont="1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5" fillId="0" borderId="0" xfId="0" applyFont="1"/>
    <xf numFmtId="0" fontId="4" fillId="0" borderId="0" xfId="0" applyFont="1"/>
    <xf numFmtId="0" fontId="0" fillId="2" borderId="0" xfId="0" applyFill="1" applyAlignment="1">
      <alignment wrapText="1"/>
    </xf>
    <xf numFmtId="14" fontId="0" fillId="0" borderId="0" xfId="0" applyNumberFormat="1"/>
    <xf numFmtId="0" fontId="0" fillId="2" borderId="5" xfId="0" applyFill="1" applyBorder="1" applyAlignment="1">
      <alignment horizontal="center" wrapText="1"/>
    </xf>
    <xf numFmtId="0" fontId="3" fillId="0" borderId="0" xfId="0" applyFont="1"/>
    <xf numFmtId="0" fontId="0" fillId="0" borderId="0" xfId="0" applyAlignment="1">
      <alignment horizontal="center"/>
    </xf>
    <xf numFmtId="0" fontId="0" fillId="4" borderId="13" xfId="0" applyFill="1" applyBorder="1" applyAlignment="1">
      <alignment wrapText="1"/>
    </xf>
    <xf numFmtId="0" fontId="0" fillId="4" borderId="0" xfId="0" applyFill="1"/>
    <xf numFmtId="0" fontId="0" fillId="5" borderId="13" xfId="0" applyFill="1" applyBorder="1" applyAlignment="1">
      <alignment wrapText="1"/>
    </xf>
    <xf numFmtId="0" fontId="0" fillId="5" borderId="0" xfId="0" applyFill="1"/>
    <xf numFmtId="0" fontId="0" fillId="6" borderId="0" xfId="0" applyFill="1"/>
    <xf numFmtId="0" fontId="0" fillId="7" borderId="13" xfId="0" applyFill="1" applyBorder="1" applyAlignment="1">
      <alignment wrapText="1"/>
    </xf>
    <xf numFmtId="0" fontId="0" fillId="7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9" fillId="0" borderId="0" xfId="0" applyFont="1"/>
    <xf numFmtId="0" fontId="0" fillId="0" borderId="0" xfId="0" applyAlignment="1">
      <alignment horizontal="left" wrapText="1"/>
    </xf>
    <xf numFmtId="0" fontId="0" fillId="2" borderId="5" xfId="0" applyFill="1" applyBorder="1" applyAlignment="1">
      <alignment horizontal="center"/>
    </xf>
    <xf numFmtId="0" fontId="11" fillId="0" borderId="0" xfId="0" applyFont="1"/>
    <xf numFmtId="0" fontId="10" fillId="0" borderId="0" xfId="0" applyFont="1"/>
    <xf numFmtId="0" fontId="3" fillId="0" borderId="3" xfId="0" applyFont="1" applyBorder="1"/>
    <xf numFmtId="0" fontId="3" fillId="0" borderId="9" xfId="0" applyFont="1" applyBorder="1"/>
    <xf numFmtId="1" fontId="0" fillId="0" borderId="0" xfId="0" applyNumberFormat="1"/>
    <xf numFmtId="164" fontId="0" fillId="0" borderId="0" xfId="0" applyNumberForma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8" borderId="13" xfId="0" applyFont="1" applyFill="1" applyBorder="1" applyAlignment="1">
      <alignment wrapText="1"/>
    </xf>
    <xf numFmtId="0" fontId="0" fillId="7" borderId="6" xfId="0" applyFill="1" applyBorder="1" applyAlignment="1">
      <alignment wrapText="1"/>
    </xf>
    <xf numFmtId="0" fontId="0" fillId="5" borderId="13" xfId="0" applyFill="1" applyBorder="1" applyAlignment="1">
      <alignment horizontal="center" wrapText="1"/>
    </xf>
    <xf numFmtId="0" fontId="0" fillId="6" borderId="13" xfId="0" applyFill="1" applyBorder="1" applyAlignment="1">
      <alignment horizontal="center" wrapText="1"/>
    </xf>
    <xf numFmtId="2" fontId="0" fillId="0" borderId="0" xfId="0" applyNumberFormat="1"/>
    <xf numFmtId="0" fontId="3" fillId="0" borderId="13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3" borderId="9" xfId="0" applyFont="1" applyFill="1" applyBorder="1"/>
    <xf numFmtId="0" fontId="3" fillId="0" borderId="9" xfId="0" applyFont="1" applyBorder="1" applyAlignment="1">
      <alignment horizontal="center"/>
    </xf>
    <xf numFmtId="0" fontId="0" fillId="0" borderId="11" xfId="0" applyBorder="1"/>
    <xf numFmtId="14" fontId="5" fillId="0" borderId="0" xfId="0" applyNumberFormat="1" applyFont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ric Youngerman" id="{2570E58F-F559-7E48-8265-2294DBB22EB5}" userId="S::ey239@cornell.edu::107cffae-951d-4dbd-9376-679231abff60" providerId="AD"/>
  <person displayName="Sandra Wayman" id="{53C584F8-4F1F-DB43-B1A0-2A35B2AA3BD6}" userId="S::sw783@cornell.edu::c8e2008c-7f06-40a0-8cd3-8622ce8dd6ef" providerId="AD"/>
  <person displayName="Ben Brockmueller" id="{21F227FA-38A4-354C-8C1D-E1E0DF1118D0}" userId="S::brockmueller@wisc.edu::8b01302e-3767-4abb-a649-2715cb04be9c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4" dT="2024-04-04T19:13:06.02" personId="{2570E58F-F559-7E48-8265-2294DBB22EB5}" id="{B73209E2-55D9-324E-B37A-50DFF6098B6F}">
    <text>Convert biomass of 0.5 m^2 to 1 m^2 by multiplying by 2</text>
  </threadedComment>
  <threadedComment ref="G4" dT="2024-04-04T18:04:53.96" personId="{2570E58F-F559-7E48-8265-2294DBB22EB5}" id="{3FA8BE67-BF69-564B-8414-F7C7EBAC6F89}">
    <text xml:space="preserve">Convert g to to Kg by dividing by 1000. Convert 0.5m^2 to ha by multiplying by 0.5/10000.  Or multiply your g by 20
</text>
  </threadedComment>
  <threadedComment ref="H4" dT="2024-04-04T17:58:12.19" personId="{2570E58F-F559-7E48-8265-2294DBB22EB5}" id="{AF0048F3-BF77-8040-98CA-F0ABA4E369F8}">
    <text>Convert kg/ha to lbs/ac by multiplying by 0.82179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4" dT="2024-04-04T18:18:40.04" personId="{2570E58F-F559-7E48-8265-2294DBB22EB5}" id="{AE23CA19-5C1E-FA49-BDFD-58FB38160BB8}">
    <text>Calculated by taking the number of plants per m, divided by row spacing (in this case, 0.762m) and multiplying by 10000</text>
  </threadedComment>
  <threadedComment ref="J4" dT="2024-04-04T18:20:02.69" personId="{2570E58F-F559-7E48-8265-2294DBB22EB5}" id="{1C870BC2-9974-604A-B64B-16B0FBBCE462}">
    <text>Convert ha to ac by a conversion factor of 2.471</text>
  </threadedComment>
  <threadedComment ref="K4" dT="2024-01-08T19:31:56.86" personId="{21F227FA-38A4-354C-8C1D-E1E0DF1118D0}" id="{F0D0F333-6093-A841-87EC-BF0324D468A8}">
    <text>The percent emergence of dry beans as compared to the seeding rate.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J4" dT="2024-04-04T19:00:34.88" personId="{2570E58F-F559-7E48-8265-2294DBB22EB5}" id="{564BAB65-33D5-F941-85FF-C9484C4A0E63}">
    <text>Total intrarow 
Weed Biomass in kg/ha</text>
  </threadedComment>
  <threadedComment ref="K4" dT="2024-04-04T19:04:16.99" personId="{2570E58F-F559-7E48-8265-2294DBB22EB5}" id="{97CCA10B-0AA9-FD4D-B571-016CBC57D0BD}">
    <text>Total Intrarow Weed Biomass in lbs/ac</text>
  </threadedComment>
  <threadedComment ref="N4" dT="2024-04-04T19:00:34.88" personId="{2570E58F-F559-7E48-8265-2294DBB22EB5}" id="{21D13938-64E7-FA47-BA8B-441DDEBE9A6B}">
    <text>Total interrow 
Weed Biomass in kg/ha</text>
  </threadedComment>
  <threadedComment ref="O4" dT="2024-04-04T19:04:16.99" personId="{2570E58F-F559-7E48-8265-2294DBB22EB5}" id="{5EA90C2E-854F-EB4B-A50A-B4F5186225C0}">
    <text>Total Interrow Weed Biomass in lbs/ac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K5" dT="2024-01-08T20:23:45.10" personId="{21F227FA-38A4-354C-8C1D-E1E0DF1118D0}" id="{0A8E5188-9126-C94A-BBB6-B983D0314248}">
    <text>Stand Counts at harvest on a per hectare basis.</text>
  </threadedComment>
  <threadedComment ref="O5" dT="2023-02-10T14:06:22.92" personId="{53C584F8-4F1F-DB43-B1A0-2A35B2AA3BD6}" id="{9ADF3DB8-2248-EA42-B6A8-18F13A499EBE}">
    <text>3.28 = convert 1 meter to feet
2 = two meter row lengths
2.5 = row spacing (30 in) expressed in feet</text>
  </threadedComment>
  <threadedComment ref="P5" dT="2023-02-10T14:07:30.14" personId="{53C584F8-4F1F-DB43-B1A0-2A35B2AA3BD6}" id="{F7EB74C2-C58C-034E-8D09-C1DDFFE82153}">
    <text>1 lb = 454 grams</text>
  </threadedComment>
  <threadedComment ref="Q5" dT="2023-02-10T14:26:56.20" personId="{53C584F8-4F1F-DB43-B1A0-2A35B2AA3BD6}" id="{F661ACAF-E10A-724F-AC89-B84DC5D66D98}">
    <text>43560 ft2 per 1 acre</text>
  </threadedComment>
  <threadedComment ref="Q5" dT="2023-02-10T14:29:10.46" personId="{53C584F8-4F1F-DB43-B1A0-2A35B2AA3BD6}" id="{7C39D123-A70D-9245-8101-F818E0AD3087}" parentId="{F661ACAF-E10A-724F-AC89-B84DC5D66D98}">
    <text>The “2 meter row length” is accounted for in the harvested area cell</text>
  </threadedComment>
  <threadedComment ref="T5" dT="2023-02-10T14:31:01.64" personId="{53C584F8-4F1F-DB43-B1A0-2A35B2AA3BD6}" id="{A256A6BD-7599-4741-96FB-EB5B258A3D06}">
    <text xml:space="preserve">Assume the grain moisture is very close to zero (thus the 0.00001 in numerator). 13% moisture is standard for soybean </text>
  </threadedComment>
  <threadedComment ref="T5" dT="2024-04-02T21:47:01.81" personId="{2570E58F-F559-7E48-8265-2294DBB22EB5}" id="{5D6AEA2E-43E3-4F45-9058-4700B1B27718}" parentId="{A256A6BD-7599-4741-96FB-EB5B258A3D06}">
    <text>We are using 14% for dry beans</text>
  </threadedComment>
</ThreadedComment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63C6D-BDF6-424B-A4AE-A143AF121699}">
  <dimension ref="A1:B13"/>
  <sheetViews>
    <sheetView tabSelected="1" zoomScale="150" workbookViewId="0">
      <selection activeCell="B10" sqref="B10"/>
    </sheetView>
  </sheetViews>
  <sheetFormatPr baseColWidth="10" defaultColWidth="11.1640625" defaultRowHeight="16" x14ac:dyDescent="0.2"/>
  <cols>
    <col min="1" max="1" width="34.83203125" customWidth="1"/>
  </cols>
  <sheetData>
    <row r="1" spans="1:2" x14ac:dyDescent="0.2">
      <c r="A1" s="49" t="s">
        <v>341</v>
      </c>
    </row>
    <row r="3" spans="1:2" x14ac:dyDescent="0.2">
      <c r="A3" t="s">
        <v>451</v>
      </c>
      <c r="B3" t="s">
        <v>342</v>
      </c>
    </row>
    <row r="4" spans="1:2" x14ac:dyDescent="0.2">
      <c r="A4" t="s">
        <v>343</v>
      </c>
      <c r="B4" t="s">
        <v>344</v>
      </c>
    </row>
    <row r="5" spans="1:2" x14ac:dyDescent="0.2">
      <c r="A5" t="s">
        <v>345</v>
      </c>
      <c r="B5" t="s">
        <v>346</v>
      </c>
    </row>
    <row r="6" spans="1:2" x14ac:dyDescent="0.2">
      <c r="A6" t="s">
        <v>347</v>
      </c>
      <c r="B6" t="s">
        <v>348</v>
      </c>
    </row>
    <row r="7" spans="1:2" x14ac:dyDescent="0.2">
      <c r="A7" t="s">
        <v>349</v>
      </c>
      <c r="B7" t="s">
        <v>350</v>
      </c>
    </row>
    <row r="8" spans="1:2" x14ac:dyDescent="0.2">
      <c r="A8" s="50" t="s">
        <v>351</v>
      </c>
      <c r="B8" s="50" t="s">
        <v>352</v>
      </c>
    </row>
    <row r="9" spans="1:2" x14ac:dyDescent="0.2">
      <c r="A9" t="s">
        <v>355</v>
      </c>
      <c r="B9" t="s">
        <v>356</v>
      </c>
    </row>
    <row r="10" spans="1:2" x14ac:dyDescent="0.2">
      <c r="A10" t="s">
        <v>452</v>
      </c>
      <c r="B10" t="s">
        <v>453</v>
      </c>
    </row>
    <row r="11" spans="1:2" x14ac:dyDescent="0.2">
      <c r="A11" t="s">
        <v>353</v>
      </c>
      <c r="B11" t="s">
        <v>354</v>
      </c>
    </row>
    <row r="12" spans="1:2" x14ac:dyDescent="0.2">
      <c r="A12" t="s">
        <v>357</v>
      </c>
      <c r="B12" t="s">
        <v>358</v>
      </c>
    </row>
    <row r="13" spans="1:2" x14ac:dyDescent="0.2">
      <c r="A13" t="s">
        <v>359</v>
      </c>
      <c r="B13" t="s">
        <v>360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CD0FA-FB5B-C344-A528-26D663449384}">
  <dimension ref="A1:AG33"/>
  <sheetViews>
    <sheetView workbookViewId="0">
      <selection activeCell="S45" sqref="S45"/>
    </sheetView>
  </sheetViews>
  <sheetFormatPr baseColWidth="10" defaultRowHeight="16" x14ac:dyDescent="0.2"/>
  <cols>
    <col min="6" max="6" width="22.1640625" customWidth="1"/>
  </cols>
  <sheetData>
    <row r="1" spans="1:33" ht="17" x14ac:dyDescent="0.2">
      <c r="A1" s="62" t="s">
        <v>294</v>
      </c>
      <c r="B1" s="63" t="s">
        <v>295</v>
      </c>
      <c r="C1" s="63" t="s">
        <v>296</v>
      </c>
      <c r="D1" s="63" t="s">
        <v>297</v>
      </c>
      <c r="E1" s="52" t="s">
        <v>298</v>
      </c>
      <c r="F1" s="63" t="s">
        <v>336</v>
      </c>
      <c r="G1" s="64" t="s">
        <v>299</v>
      </c>
      <c r="H1" s="52" t="s">
        <v>368</v>
      </c>
      <c r="I1" s="52" t="s">
        <v>369</v>
      </c>
      <c r="J1" s="52" t="s">
        <v>370</v>
      </c>
      <c r="K1" s="65" t="s">
        <v>374</v>
      </c>
      <c r="L1" s="65" t="s">
        <v>375</v>
      </c>
      <c r="M1" s="65" t="s">
        <v>376</v>
      </c>
      <c r="N1" s="65" t="s">
        <v>377</v>
      </c>
      <c r="O1" s="64" t="s">
        <v>381</v>
      </c>
      <c r="P1" s="64" t="s">
        <v>382</v>
      </c>
      <c r="Q1" s="64" t="s">
        <v>383</v>
      </c>
      <c r="R1" s="64" t="s">
        <v>384</v>
      </c>
      <c r="S1" s="64" t="s">
        <v>385</v>
      </c>
      <c r="T1" s="64" t="s">
        <v>386</v>
      </c>
      <c r="U1" s="64" t="s">
        <v>387</v>
      </c>
      <c r="V1" s="64" t="s">
        <v>388</v>
      </c>
      <c r="W1" s="64" t="s">
        <v>389</v>
      </c>
      <c r="X1" s="64" t="s">
        <v>390</v>
      </c>
      <c r="Y1" s="64" t="s">
        <v>391</v>
      </c>
      <c r="Z1" s="64" t="s">
        <v>392</v>
      </c>
      <c r="AA1" s="64" t="s">
        <v>404</v>
      </c>
      <c r="AB1" s="64" t="s">
        <v>405</v>
      </c>
      <c r="AC1" s="64" t="s">
        <v>406</v>
      </c>
      <c r="AD1" s="64" t="s">
        <v>300</v>
      </c>
      <c r="AE1" s="52" t="s">
        <v>301</v>
      </c>
      <c r="AF1" s="52" t="s">
        <v>302</v>
      </c>
      <c r="AG1" s="52" t="s">
        <v>303</v>
      </c>
    </row>
    <row r="2" spans="1:33" x14ac:dyDescent="0.2">
      <c r="A2" t="s">
        <v>189</v>
      </c>
      <c r="B2" t="s">
        <v>180</v>
      </c>
      <c r="C2" t="s">
        <v>15</v>
      </c>
      <c r="D2">
        <v>1</v>
      </c>
      <c r="E2">
        <v>101</v>
      </c>
      <c r="F2" t="s">
        <v>340</v>
      </c>
      <c r="G2" s="30">
        <v>21</v>
      </c>
      <c r="H2">
        <v>275590.55118110235</v>
      </c>
      <c r="I2">
        <v>111529.96810242911</v>
      </c>
      <c r="J2">
        <v>74.353312068286073</v>
      </c>
      <c r="K2">
        <v>87.18</v>
      </c>
      <c r="L2">
        <v>174.36</v>
      </c>
      <c r="M2">
        <v>1743.6000000000001</v>
      </c>
      <c r="N2">
        <v>1555.6033044000003</v>
      </c>
      <c r="O2">
        <v>0.75</v>
      </c>
      <c r="P2">
        <v>1.5</v>
      </c>
      <c r="Q2">
        <v>15</v>
      </c>
      <c r="R2">
        <v>13.382685</v>
      </c>
      <c r="S2" s="35">
        <v>16.5</v>
      </c>
      <c r="T2">
        <v>33</v>
      </c>
      <c r="U2">
        <v>330</v>
      </c>
      <c r="V2">
        <v>294.41907000000003</v>
      </c>
      <c r="W2">
        <v>17.25</v>
      </c>
      <c r="X2">
        <v>34.5</v>
      </c>
      <c r="Y2">
        <v>345</v>
      </c>
      <c r="Z2">
        <v>307.80175500000001</v>
      </c>
      <c r="AA2">
        <v>44</v>
      </c>
      <c r="AB2">
        <v>288713.91076115484</v>
      </c>
      <c r="AC2">
        <v>116840.91896444955</v>
      </c>
      <c r="AD2">
        <v>367.79</v>
      </c>
      <c r="AE2">
        <v>41.700219592536946</v>
      </c>
      <c r="AF2">
        <v>2502.0131755522166</v>
      </c>
      <c r="AG2">
        <v>2804.3814678177018</v>
      </c>
    </row>
    <row r="3" spans="1:33" x14ac:dyDescent="0.2">
      <c r="A3" t="s">
        <v>190</v>
      </c>
      <c r="B3" t="s">
        <v>180</v>
      </c>
      <c r="C3" t="s">
        <v>15</v>
      </c>
      <c r="D3">
        <v>1</v>
      </c>
      <c r="E3">
        <v>101</v>
      </c>
      <c r="F3" t="s">
        <v>339</v>
      </c>
      <c r="G3" s="30">
        <v>24</v>
      </c>
      <c r="H3">
        <v>314960.62992125982</v>
      </c>
      <c r="I3">
        <v>127462.82068849042</v>
      </c>
      <c r="J3">
        <v>84.97521379232694</v>
      </c>
      <c r="K3">
        <v>40.32</v>
      </c>
      <c r="L3">
        <v>80.64</v>
      </c>
      <c r="M3">
        <v>806.4</v>
      </c>
      <c r="N3">
        <v>719.45314559999997</v>
      </c>
      <c r="O3">
        <v>3.54</v>
      </c>
      <c r="P3">
        <v>7.08</v>
      </c>
      <c r="Q3">
        <v>70.8</v>
      </c>
      <c r="R3">
        <v>63.166273199999999</v>
      </c>
      <c r="S3" s="35">
        <v>37.65</v>
      </c>
      <c r="T3">
        <v>75.3</v>
      </c>
      <c r="U3">
        <v>753</v>
      </c>
      <c r="V3">
        <v>671.810787</v>
      </c>
      <c r="W3">
        <v>41.19</v>
      </c>
      <c r="X3">
        <v>82.38</v>
      </c>
      <c r="Y3">
        <v>823.8</v>
      </c>
      <c r="Z3">
        <v>734.97706019999998</v>
      </c>
      <c r="AA3">
        <v>45</v>
      </c>
      <c r="AB3">
        <v>295275.59055118111</v>
      </c>
      <c r="AC3">
        <v>119496.39439545978</v>
      </c>
      <c r="AD3">
        <v>218</v>
      </c>
      <c r="AE3">
        <v>24.716952258552578</v>
      </c>
      <c r="AF3">
        <v>1483.0171355131547</v>
      </c>
      <c r="AG3">
        <v>1662.2397563399195</v>
      </c>
    </row>
    <row r="4" spans="1:33" x14ac:dyDescent="0.2">
      <c r="A4" t="s">
        <v>191</v>
      </c>
      <c r="B4" t="s">
        <v>180</v>
      </c>
      <c r="C4" t="s">
        <v>16</v>
      </c>
      <c r="D4">
        <v>1</v>
      </c>
      <c r="E4">
        <v>102</v>
      </c>
      <c r="F4" t="s">
        <v>340</v>
      </c>
      <c r="G4" s="30">
        <v>24</v>
      </c>
      <c r="H4">
        <v>314960.62992125982</v>
      </c>
      <c r="I4">
        <v>127462.82068849042</v>
      </c>
      <c r="J4">
        <v>84.97521379232694</v>
      </c>
      <c r="K4">
        <v>72.37</v>
      </c>
      <c r="L4">
        <v>144.74</v>
      </c>
      <c r="M4">
        <v>1447.4</v>
      </c>
      <c r="N4">
        <v>1291.3398846000002</v>
      </c>
      <c r="O4">
        <v>6.47</v>
      </c>
      <c r="P4">
        <v>12.94</v>
      </c>
      <c r="Q4">
        <v>129.4</v>
      </c>
      <c r="R4">
        <v>115.44796260000001</v>
      </c>
      <c r="S4" s="35">
        <v>12.71</v>
      </c>
      <c r="T4">
        <v>25.42</v>
      </c>
      <c r="U4">
        <v>254.20000000000002</v>
      </c>
      <c r="V4">
        <v>226.79190180000003</v>
      </c>
      <c r="W4">
        <v>19.18</v>
      </c>
      <c r="X4">
        <v>38.36</v>
      </c>
      <c r="Y4">
        <v>383.6</v>
      </c>
      <c r="Z4">
        <v>342.23986440000004</v>
      </c>
      <c r="AA4">
        <v>52</v>
      </c>
      <c r="AB4">
        <v>341207.34908136487</v>
      </c>
      <c r="AC4">
        <v>138084.72241253129</v>
      </c>
      <c r="AD4">
        <v>268</v>
      </c>
      <c r="AE4">
        <v>30.385978005927022</v>
      </c>
      <c r="AF4">
        <v>1823.1586803556213</v>
      </c>
      <c r="AG4">
        <v>2043.487406876598</v>
      </c>
    </row>
    <row r="5" spans="1:33" x14ac:dyDescent="0.2">
      <c r="A5" t="s">
        <v>192</v>
      </c>
      <c r="B5" t="s">
        <v>180</v>
      </c>
      <c r="C5" t="s">
        <v>16</v>
      </c>
      <c r="D5">
        <v>1</v>
      </c>
      <c r="E5">
        <v>102</v>
      </c>
      <c r="F5" t="s">
        <v>339</v>
      </c>
      <c r="G5" s="30">
        <v>24</v>
      </c>
      <c r="H5">
        <v>314960.62992125982</v>
      </c>
      <c r="I5">
        <v>127462.82068849042</v>
      </c>
      <c r="J5">
        <v>84.97521379232694</v>
      </c>
      <c r="K5">
        <v>63.33</v>
      </c>
      <c r="L5">
        <v>126.66</v>
      </c>
      <c r="M5">
        <v>1266.5999999999999</v>
      </c>
      <c r="N5">
        <v>1130.0339214000001</v>
      </c>
      <c r="O5">
        <v>7.54</v>
      </c>
      <c r="P5">
        <v>15.08</v>
      </c>
      <c r="Q5">
        <v>150.80000000000001</v>
      </c>
      <c r="R5">
        <v>134.54059320000002</v>
      </c>
      <c r="S5" s="35">
        <v>11.33</v>
      </c>
      <c r="T5">
        <v>22.66</v>
      </c>
      <c r="U5">
        <v>226.6</v>
      </c>
      <c r="V5">
        <v>202.16776140000002</v>
      </c>
      <c r="W5">
        <v>18.87</v>
      </c>
      <c r="X5">
        <v>37.74</v>
      </c>
      <c r="Y5">
        <v>377.4</v>
      </c>
      <c r="Z5">
        <v>336.70835460000001</v>
      </c>
      <c r="AA5">
        <v>49</v>
      </c>
      <c r="AB5">
        <v>321522.3097112861</v>
      </c>
      <c r="AC5">
        <v>130118.29611950065</v>
      </c>
      <c r="AD5">
        <v>177.3</v>
      </c>
      <c r="AE5">
        <v>20.102365300189781</v>
      </c>
      <c r="AF5">
        <v>1206.1419180113871</v>
      </c>
      <c r="AG5">
        <v>1351.9041688030632</v>
      </c>
    </row>
    <row r="6" spans="1:33" x14ac:dyDescent="0.2">
      <c r="A6" t="s">
        <v>193</v>
      </c>
      <c r="B6" t="s">
        <v>180</v>
      </c>
      <c r="C6" t="s">
        <v>17</v>
      </c>
      <c r="D6">
        <v>1</v>
      </c>
      <c r="E6">
        <v>103</v>
      </c>
      <c r="F6" t="s">
        <v>340</v>
      </c>
      <c r="G6" s="30">
        <v>23</v>
      </c>
      <c r="H6">
        <v>301837.27034120733</v>
      </c>
      <c r="I6">
        <v>122151.86982646998</v>
      </c>
      <c r="J6">
        <v>81.434579884313322</v>
      </c>
      <c r="K6">
        <v>148.62</v>
      </c>
      <c r="L6">
        <v>297.24</v>
      </c>
      <c r="M6">
        <v>2972.4</v>
      </c>
      <c r="N6">
        <v>2651.9128596</v>
      </c>
      <c r="O6">
        <v>4.22</v>
      </c>
      <c r="P6">
        <v>8.44</v>
      </c>
      <c r="Q6">
        <v>84.4</v>
      </c>
      <c r="R6">
        <v>75.299907600000012</v>
      </c>
      <c r="S6" s="35">
        <v>0</v>
      </c>
      <c r="T6">
        <v>0</v>
      </c>
      <c r="U6">
        <v>0</v>
      </c>
      <c r="V6">
        <v>0</v>
      </c>
      <c r="W6">
        <v>4.22</v>
      </c>
      <c r="X6">
        <v>8.44</v>
      </c>
      <c r="Y6">
        <v>84.4</v>
      </c>
      <c r="Z6">
        <v>75.299907600000012</v>
      </c>
      <c r="AA6">
        <v>43</v>
      </c>
      <c r="AB6">
        <v>282152.23097112862</v>
      </c>
      <c r="AC6">
        <v>114185.44353343933</v>
      </c>
      <c r="AD6">
        <v>290</v>
      </c>
      <c r="AE6">
        <v>32.880349334771772</v>
      </c>
      <c r="AF6">
        <v>1972.8209600863065</v>
      </c>
      <c r="AG6">
        <v>2211.2363731127366</v>
      </c>
    </row>
    <row r="7" spans="1:33" x14ac:dyDescent="0.2">
      <c r="A7" t="s">
        <v>194</v>
      </c>
      <c r="B7" t="s">
        <v>180</v>
      </c>
      <c r="C7" t="s">
        <v>17</v>
      </c>
      <c r="D7">
        <v>1</v>
      </c>
      <c r="E7">
        <v>103</v>
      </c>
      <c r="F7" t="s">
        <v>339</v>
      </c>
      <c r="G7" s="30">
        <v>26</v>
      </c>
      <c r="H7">
        <v>341207.34908136487</v>
      </c>
      <c r="I7">
        <v>138084.72241253129</v>
      </c>
      <c r="J7">
        <v>92.05648160835419</v>
      </c>
      <c r="K7">
        <v>84.27</v>
      </c>
      <c r="L7">
        <v>168.54</v>
      </c>
      <c r="M7">
        <v>1685.4</v>
      </c>
      <c r="N7">
        <v>1503.6784866000003</v>
      </c>
      <c r="O7">
        <v>2.9</v>
      </c>
      <c r="P7">
        <v>5.8</v>
      </c>
      <c r="Q7">
        <v>58</v>
      </c>
      <c r="R7">
        <v>51.746382000000004</v>
      </c>
      <c r="S7" s="35">
        <v>8.1300000000000008</v>
      </c>
      <c r="T7">
        <v>16.260000000000002</v>
      </c>
      <c r="U7">
        <v>162.60000000000002</v>
      </c>
      <c r="V7">
        <v>145.06830540000004</v>
      </c>
      <c r="W7">
        <v>11.030000000000001</v>
      </c>
      <c r="X7">
        <v>22.060000000000002</v>
      </c>
      <c r="Y7">
        <v>220.60000000000002</v>
      </c>
      <c r="Z7">
        <v>196.81468740000003</v>
      </c>
      <c r="AA7">
        <v>39</v>
      </c>
      <c r="AB7">
        <v>255905.51181102364</v>
      </c>
      <c r="AC7">
        <v>103563.54180939848</v>
      </c>
      <c r="AD7">
        <v>236</v>
      </c>
      <c r="AE7">
        <v>26.757801527607377</v>
      </c>
      <c r="AF7">
        <v>1605.4680916564428</v>
      </c>
      <c r="AG7">
        <v>1799.4889105331238</v>
      </c>
    </row>
    <row r="8" spans="1:33" x14ac:dyDescent="0.2">
      <c r="A8" t="s">
        <v>195</v>
      </c>
      <c r="B8" t="s">
        <v>180</v>
      </c>
      <c r="C8" t="s">
        <v>18</v>
      </c>
      <c r="D8">
        <v>1</v>
      </c>
      <c r="E8">
        <v>104</v>
      </c>
      <c r="F8" t="s">
        <v>340</v>
      </c>
      <c r="G8" s="30">
        <v>25</v>
      </c>
      <c r="H8">
        <v>328083.98950131232</v>
      </c>
      <c r="I8">
        <v>132773.77155051084</v>
      </c>
      <c r="J8">
        <v>88.515847700340558</v>
      </c>
      <c r="K8">
        <v>189.99</v>
      </c>
      <c r="L8">
        <v>379.98</v>
      </c>
      <c r="M8">
        <v>3799.8</v>
      </c>
      <c r="N8">
        <v>3390.1017642000002</v>
      </c>
      <c r="O8">
        <v>0</v>
      </c>
      <c r="P8">
        <v>0</v>
      </c>
      <c r="Q8">
        <v>0</v>
      </c>
      <c r="R8">
        <v>0</v>
      </c>
      <c r="S8" s="35">
        <v>5.45</v>
      </c>
      <c r="T8">
        <v>10.9</v>
      </c>
      <c r="U8">
        <v>109</v>
      </c>
      <c r="V8">
        <v>97.247511000000003</v>
      </c>
      <c r="W8">
        <v>5.45</v>
      </c>
      <c r="X8">
        <v>10.9</v>
      </c>
      <c r="Y8">
        <v>109</v>
      </c>
      <c r="Z8">
        <v>97.247511000000003</v>
      </c>
      <c r="AA8">
        <v>48</v>
      </c>
      <c r="AB8">
        <v>314960.62992125982</v>
      </c>
      <c r="AC8">
        <v>127462.82068849042</v>
      </c>
      <c r="AD8">
        <v>321.38</v>
      </c>
      <c r="AE8">
        <v>36.43822989382398</v>
      </c>
      <c r="AF8">
        <v>2186.2937936294384</v>
      </c>
      <c r="AG8">
        <v>2450.507398589556</v>
      </c>
    </row>
    <row r="9" spans="1:33" x14ac:dyDescent="0.2">
      <c r="A9" t="s">
        <v>197</v>
      </c>
      <c r="B9" t="s">
        <v>180</v>
      </c>
      <c r="C9" t="s">
        <v>18</v>
      </c>
      <c r="D9">
        <v>1</v>
      </c>
      <c r="E9">
        <v>104</v>
      </c>
      <c r="F9" t="s">
        <v>339</v>
      </c>
      <c r="G9" s="30">
        <v>24</v>
      </c>
      <c r="H9">
        <v>314960.62992125982</v>
      </c>
      <c r="I9">
        <v>127462.82068849042</v>
      </c>
      <c r="J9">
        <v>84.97521379232694</v>
      </c>
      <c r="K9">
        <v>67.150000000000006</v>
      </c>
      <c r="L9">
        <v>134.30000000000001</v>
      </c>
      <c r="M9">
        <v>1343</v>
      </c>
      <c r="N9">
        <v>1198.1963970000002</v>
      </c>
      <c r="O9">
        <v>2.04</v>
      </c>
      <c r="P9">
        <v>4.08</v>
      </c>
      <c r="Q9">
        <v>40.799999999999997</v>
      </c>
      <c r="R9">
        <v>36.400903200000002</v>
      </c>
      <c r="S9" s="35">
        <v>8.4499999999999993</v>
      </c>
      <c r="T9">
        <v>16.899999999999999</v>
      </c>
      <c r="U9">
        <v>169</v>
      </c>
      <c r="V9">
        <v>150.77825100000001</v>
      </c>
      <c r="W9">
        <v>10.489999999999998</v>
      </c>
      <c r="X9">
        <v>20.979999999999997</v>
      </c>
      <c r="Y9">
        <v>209.79999999999998</v>
      </c>
      <c r="Z9">
        <v>187.1791542</v>
      </c>
      <c r="AA9">
        <v>49</v>
      </c>
      <c r="AB9">
        <v>321522.3097112861</v>
      </c>
      <c r="AC9">
        <v>130118.29611950065</v>
      </c>
      <c r="AD9">
        <v>274.25</v>
      </c>
      <c r="AE9">
        <v>31.094606224348823</v>
      </c>
      <c r="AF9">
        <v>1865.6763734609294</v>
      </c>
      <c r="AG9">
        <v>2091.1433631936829</v>
      </c>
    </row>
    <row r="10" spans="1:33" x14ac:dyDescent="0.2">
      <c r="A10" t="s">
        <v>198</v>
      </c>
      <c r="B10" t="s">
        <v>180</v>
      </c>
      <c r="C10" t="s">
        <v>17</v>
      </c>
      <c r="D10">
        <v>2</v>
      </c>
      <c r="E10">
        <v>201</v>
      </c>
      <c r="F10" t="s">
        <v>340</v>
      </c>
      <c r="G10" s="30">
        <v>25</v>
      </c>
      <c r="H10">
        <v>328083.98950131232</v>
      </c>
      <c r="I10">
        <v>132773.77155051084</v>
      </c>
      <c r="J10">
        <v>88.515847700340558</v>
      </c>
      <c r="K10">
        <v>112.48</v>
      </c>
      <c r="L10">
        <v>224.96</v>
      </c>
      <c r="M10">
        <v>2249.6</v>
      </c>
      <c r="N10">
        <v>2007.0458784</v>
      </c>
      <c r="O10">
        <v>0.9</v>
      </c>
      <c r="P10">
        <v>1.8</v>
      </c>
      <c r="Q10">
        <v>18</v>
      </c>
      <c r="R10">
        <v>16.059222000000002</v>
      </c>
      <c r="S10" s="35">
        <v>1.33</v>
      </c>
      <c r="T10">
        <v>2.66</v>
      </c>
      <c r="U10">
        <v>26.6</v>
      </c>
      <c r="V10">
        <v>23.731961400000003</v>
      </c>
      <c r="W10">
        <v>2.23</v>
      </c>
      <c r="X10">
        <v>4.46</v>
      </c>
      <c r="Y10">
        <v>44.6</v>
      </c>
      <c r="Z10">
        <v>39.791183400000001</v>
      </c>
      <c r="AA10">
        <v>54</v>
      </c>
      <c r="AB10">
        <v>354330.70866141736</v>
      </c>
      <c r="AC10">
        <v>143395.67327455175</v>
      </c>
      <c r="AD10">
        <v>308.62</v>
      </c>
      <c r="AE10">
        <v>34.991494523094019</v>
      </c>
      <c r="AF10">
        <v>2099.489671385641</v>
      </c>
      <c r="AG10">
        <v>2353.2129981725957</v>
      </c>
    </row>
    <row r="11" spans="1:33" x14ac:dyDescent="0.2">
      <c r="A11" t="s">
        <v>199</v>
      </c>
      <c r="B11" t="s">
        <v>180</v>
      </c>
      <c r="C11" t="s">
        <v>17</v>
      </c>
      <c r="D11">
        <v>2</v>
      </c>
      <c r="E11">
        <v>201</v>
      </c>
      <c r="F11" t="s">
        <v>339</v>
      </c>
      <c r="G11" s="30">
        <v>29</v>
      </c>
      <c r="H11">
        <v>380577.42782152235</v>
      </c>
      <c r="I11">
        <v>154017.57499859261</v>
      </c>
      <c r="J11">
        <v>102.67838333239507</v>
      </c>
      <c r="K11">
        <v>108.85</v>
      </c>
      <c r="L11">
        <v>217.7</v>
      </c>
      <c r="M11">
        <v>2177</v>
      </c>
      <c r="N11">
        <v>1942.2736830000001</v>
      </c>
      <c r="O11">
        <v>2.85</v>
      </c>
      <c r="P11">
        <v>5.7</v>
      </c>
      <c r="Q11">
        <v>57</v>
      </c>
      <c r="R11">
        <v>50.854203000000005</v>
      </c>
      <c r="S11" s="35">
        <v>3.46</v>
      </c>
      <c r="T11">
        <v>6.92</v>
      </c>
      <c r="U11">
        <v>69.2</v>
      </c>
      <c r="V11">
        <v>61.738786800000007</v>
      </c>
      <c r="W11">
        <v>6.3100000000000005</v>
      </c>
      <c r="X11">
        <v>12.620000000000001</v>
      </c>
      <c r="Y11">
        <v>126.20000000000002</v>
      </c>
      <c r="Z11">
        <v>112.59298980000003</v>
      </c>
      <c r="AA11">
        <v>55</v>
      </c>
      <c r="AB11">
        <v>360892.38845144358</v>
      </c>
      <c r="AC11">
        <v>146051.14870556194</v>
      </c>
      <c r="AD11">
        <v>382</v>
      </c>
      <c r="AE11">
        <v>43.311356709940753</v>
      </c>
      <c r="AF11">
        <v>2598.6814025964454</v>
      </c>
      <c r="AG11">
        <v>2912.7320501002255</v>
      </c>
    </row>
    <row r="12" spans="1:33" x14ac:dyDescent="0.2">
      <c r="A12" t="s">
        <v>200</v>
      </c>
      <c r="B12" t="s">
        <v>180</v>
      </c>
      <c r="C12" t="s">
        <v>18</v>
      </c>
      <c r="D12">
        <v>2</v>
      </c>
      <c r="E12">
        <v>202</v>
      </c>
      <c r="F12" t="s">
        <v>340</v>
      </c>
      <c r="G12" s="30">
        <v>25</v>
      </c>
      <c r="H12">
        <v>328083.98950131232</v>
      </c>
      <c r="I12">
        <v>132773.77155051084</v>
      </c>
      <c r="J12">
        <v>88.515847700340558</v>
      </c>
      <c r="K12">
        <v>63.74</v>
      </c>
      <c r="L12">
        <v>127.48</v>
      </c>
      <c r="M12">
        <v>1274.8</v>
      </c>
      <c r="N12">
        <v>1137.3497892</v>
      </c>
      <c r="O12">
        <v>0</v>
      </c>
      <c r="P12">
        <v>0</v>
      </c>
      <c r="Q12">
        <v>0</v>
      </c>
      <c r="R12">
        <v>0</v>
      </c>
      <c r="S12" s="35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46</v>
      </c>
      <c r="AB12">
        <v>301837.27034120733</v>
      </c>
      <c r="AC12">
        <v>122151.86982646998</v>
      </c>
      <c r="AD12">
        <v>265</v>
      </c>
      <c r="AE12">
        <v>30.045836461084551</v>
      </c>
      <c r="AF12">
        <v>1802.7501876650731</v>
      </c>
      <c r="AG12">
        <v>2020.6125478443971</v>
      </c>
    </row>
    <row r="13" spans="1:33" x14ac:dyDescent="0.2">
      <c r="A13" t="s">
        <v>202</v>
      </c>
      <c r="B13" t="s">
        <v>180</v>
      </c>
      <c r="C13" t="s">
        <v>18</v>
      </c>
      <c r="D13">
        <v>2</v>
      </c>
      <c r="E13">
        <v>202</v>
      </c>
      <c r="F13" t="s">
        <v>339</v>
      </c>
      <c r="G13" s="30">
        <v>26</v>
      </c>
      <c r="H13">
        <v>341207.34908136487</v>
      </c>
      <c r="I13">
        <v>138084.72241253129</v>
      </c>
      <c r="J13">
        <v>92.05648160835419</v>
      </c>
      <c r="K13">
        <v>109.7</v>
      </c>
      <c r="L13">
        <v>219.4</v>
      </c>
      <c r="M13">
        <v>2194</v>
      </c>
      <c r="N13">
        <v>1957.440726</v>
      </c>
      <c r="O13">
        <v>5.56</v>
      </c>
      <c r="P13">
        <v>11.12</v>
      </c>
      <c r="Q13">
        <v>111.19999999999999</v>
      </c>
      <c r="R13">
        <v>99.210304800000003</v>
      </c>
      <c r="S13" s="35">
        <v>37.28</v>
      </c>
      <c r="T13">
        <v>74.56</v>
      </c>
      <c r="U13">
        <v>745.6</v>
      </c>
      <c r="V13">
        <v>665.20866240000009</v>
      </c>
      <c r="W13">
        <v>42.84</v>
      </c>
      <c r="X13">
        <v>85.68</v>
      </c>
      <c r="Y13">
        <v>856.80000000000007</v>
      </c>
      <c r="Z13">
        <v>764.41896720000011</v>
      </c>
      <c r="AA13">
        <v>50</v>
      </c>
      <c r="AB13">
        <v>328083.98950131232</v>
      </c>
      <c r="AC13">
        <v>132773.77155051084</v>
      </c>
      <c r="AD13">
        <v>291</v>
      </c>
      <c r="AE13">
        <v>32.993729849719266</v>
      </c>
      <c r="AF13">
        <v>1979.6237909831559</v>
      </c>
      <c r="AG13">
        <v>2218.86132612347</v>
      </c>
    </row>
    <row r="14" spans="1:33" x14ac:dyDescent="0.2">
      <c r="A14" t="s">
        <v>203</v>
      </c>
      <c r="B14" t="s">
        <v>180</v>
      </c>
      <c r="C14" t="s">
        <v>15</v>
      </c>
      <c r="D14">
        <v>2</v>
      </c>
      <c r="E14">
        <v>203</v>
      </c>
      <c r="F14" t="s">
        <v>340</v>
      </c>
      <c r="G14" s="30">
        <v>30</v>
      </c>
      <c r="H14">
        <v>393700.78740157484</v>
      </c>
      <c r="I14">
        <v>159328.52586061304</v>
      </c>
      <c r="J14">
        <v>106.2190172404087</v>
      </c>
      <c r="K14">
        <v>170.66</v>
      </c>
      <c r="L14">
        <v>341.32</v>
      </c>
      <c r="M14">
        <v>3413.2</v>
      </c>
      <c r="N14">
        <v>3045.1853627999999</v>
      </c>
      <c r="O14">
        <v>0</v>
      </c>
      <c r="P14">
        <v>0</v>
      </c>
      <c r="Q14">
        <v>0</v>
      </c>
      <c r="R14">
        <v>0</v>
      </c>
      <c r="S14" s="35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53</v>
      </c>
      <c r="AB14">
        <v>347769.02887139108</v>
      </c>
      <c r="AC14">
        <v>140740.19784354151</v>
      </c>
      <c r="AD14">
        <v>436</v>
      </c>
      <c r="AE14">
        <v>49.433904517105155</v>
      </c>
      <c r="AF14">
        <v>2966.0342710263094</v>
      </c>
      <c r="AG14">
        <v>3324.479512679839</v>
      </c>
    </row>
    <row r="15" spans="1:33" x14ac:dyDescent="0.2">
      <c r="A15" t="s">
        <v>204</v>
      </c>
      <c r="B15" t="s">
        <v>180</v>
      </c>
      <c r="C15" t="s">
        <v>15</v>
      </c>
      <c r="D15">
        <v>2</v>
      </c>
      <c r="E15">
        <v>203</v>
      </c>
      <c r="F15" t="s">
        <v>339</v>
      </c>
      <c r="G15" s="30">
        <v>26</v>
      </c>
      <c r="H15">
        <v>341207.34908136487</v>
      </c>
      <c r="I15">
        <v>138084.72241253129</v>
      </c>
      <c r="J15">
        <v>92.05648160835419</v>
      </c>
      <c r="K15">
        <v>100.61</v>
      </c>
      <c r="L15">
        <v>201.22</v>
      </c>
      <c r="M15">
        <v>2012.2</v>
      </c>
      <c r="N15">
        <v>1795.2425838000001</v>
      </c>
      <c r="O15">
        <v>0.42</v>
      </c>
      <c r="P15">
        <v>0.84</v>
      </c>
      <c r="Q15">
        <v>8.4</v>
      </c>
      <c r="R15">
        <v>7.4943036000000012</v>
      </c>
      <c r="S15" s="35">
        <v>50.46</v>
      </c>
      <c r="T15">
        <v>100.92</v>
      </c>
      <c r="U15">
        <v>1009.2</v>
      </c>
      <c r="V15">
        <v>900.38704680000012</v>
      </c>
      <c r="W15">
        <v>50.88</v>
      </c>
      <c r="X15">
        <v>101.76</v>
      </c>
      <c r="Y15">
        <v>1017.6</v>
      </c>
      <c r="Z15">
        <v>907.88135040000009</v>
      </c>
      <c r="AA15">
        <v>44</v>
      </c>
      <c r="AB15">
        <v>288713.91076115484</v>
      </c>
      <c r="AC15">
        <v>116840.91896444955</v>
      </c>
      <c r="AD15">
        <v>342.2</v>
      </c>
      <c r="AE15">
        <v>38.798812215030694</v>
      </c>
      <c r="AF15">
        <v>2327.9287329018416</v>
      </c>
      <c r="AG15">
        <v>2609.2589202730292</v>
      </c>
    </row>
    <row r="16" spans="1:33" x14ac:dyDescent="0.2">
      <c r="A16" t="s">
        <v>205</v>
      </c>
      <c r="B16" t="s">
        <v>180</v>
      </c>
      <c r="C16" t="s">
        <v>16</v>
      </c>
      <c r="D16">
        <v>2</v>
      </c>
      <c r="E16">
        <v>204</v>
      </c>
      <c r="F16" t="s">
        <v>340</v>
      </c>
      <c r="G16" s="30">
        <v>32</v>
      </c>
      <c r="H16">
        <v>419947.50656167982</v>
      </c>
      <c r="I16">
        <v>169950.42758465389</v>
      </c>
      <c r="J16">
        <v>113.30028505643592</v>
      </c>
      <c r="K16">
        <v>109.51</v>
      </c>
      <c r="L16">
        <v>219.02</v>
      </c>
      <c r="M16">
        <v>2190.1999999999998</v>
      </c>
      <c r="N16">
        <v>1954.0504458</v>
      </c>
      <c r="O16">
        <v>0</v>
      </c>
      <c r="P16">
        <v>0</v>
      </c>
      <c r="Q16">
        <v>0</v>
      </c>
      <c r="R16">
        <v>0</v>
      </c>
      <c r="S16" s="35">
        <v>2.34</v>
      </c>
      <c r="T16">
        <v>4.68</v>
      </c>
      <c r="U16">
        <v>46.8</v>
      </c>
      <c r="V16">
        <v>41.753977200000001</v>
      </c>
      <c r="W16">
        <v>2.34</v>
      </c>
      <c r="X16">
        <v>4.68</v>
      </c>
      <c r="Y16">
        <v>46.8</v>
      </c>
      <c r="Z16">
        <v>41.753977200000001</v>
      </c>
      <c r="AA16">
        <v>43</v>
      </c>
      <c r="AB16">
        <v>282152.23097112862</v>
      </c>
      <c r="AC16">
        <v>114185.44353343933</v>
      </c>
      <c r="AD16">
        <v>368</v>
      </c>
      <c r="AE16">
        <v>41.724029500675904</v>
      </c>
      <c r="AF16">
        <v>2503.4417700405543</v>
      </c>
      <c r="AG16">
        <v>2805.9827079499555</v>
      </c>
    </row>
    <row r="17" spans="1:33" x14ac:dyDescent="0.2">
      <c r="A17" t="s">
        <v>206</v>
      </c>
      <c r="B17" t="s">
        <v>180</v>
      </c>
      <c r="C17" t="s">
        <v>16</v>
      </c>
      <c r="D17">
        <v>2</v>
      </c>
      <c r="E17">
        <v>204</v>
      </c>
      <c r="F17" t="s">
        <v>339</v>
      </c>
      <c r="G17" s="30">
        <v>28</v>
      </c>
      <c r="H17">
        <v>367454.06824146985</v>
      </c>
      <c r="I17">
        <v>148706.62413657218</v>
      </c>
      <c r="J17">
        <v>99.137749424381454</v>
      </c>
      <c r="K17">
        <v>88.85</v>
      </c>
      <c r="L17">
        <v>177.7</v>
      </c>
      <c r="M17">
        <v>1777</v>
      </c>
      <c r="N17">
        <v>1585.4020830000002</v>
      </c>
      <c r="O17">
        <v>2.42</v>
      </c>
      <c r="P17">
        <v>4.84</v>
      </c>
      <c r="Q17">
        <v>48.4</v>
      </c>
      <c r="R17">
        <v>43.181463600000001</v>
      </c>
      <c r="S17" s="35">
        <v>8.4600000000000009</v>
      </c>
      <c r="T17">
        <v>16.920000000000002</v>
      </c>
      <c r="U17">
        <v>169.20000000000002</v>
      </c>
      <c r="V17">
        <v>150.95668680000003</v>
      </c>
      <c r="W17">
        <v>10.88</v>
      </c>
      <c r="X17">
        <v>21.76</v>
      </c>
      <c r="Y17">
        <v>217.60000000000002</v>
      </c>
      <c r="Z17">
        <v>194.13815040000003</v>
      </c>
      <c r="AA17">
        <v>21</v>
      </c>
      <c r="AB17">
        <v>137795.27559055117</v>
      </c>
      <c r="AC17">
        <v>55764.984051214553</v>
      </c>
      <c r="AD17">
        <v>316</v>
      </c>
      <c r="AE17">
        <v>35.828242723406483</v>
      </c>
      <c r="AF17">
        <v>2149.6945634043891</v>
      </c>
      <c r="AG17">
        <v>2409.4851513918093</v>
      </c>
    </row>
    <row r="18" spans="1:33" x14ac:dyDescent="0.2">
      <c r="A18" t="s">
        <v>207</v>
      </c>
      <c r="B18" t="s">
        <v>180</v>
      </c>
      <c r="C18" t="s">
        <v>18</v>
      </c>
      <c r="D18">
        <v>3</v>
      </c>
      <c r="E18">
        <v>301</v>
      </c>
      <c r="F18" t="s">
        <v>340</v>
      </c>
      <c r="G18" s="30">
        <v>23</v>
      </c>
      <c r="H18">
        <v>301837.27034120733</v>
      </c>
      <c r="I18">
        <v>122151.86982646998</v>
      </c>
      <c r="J18">
        <v>81.434579884313322</v>
      </c>
      <c r="K18">
        <v>140.47</v>
      </c>
      <c r="L18">
        <v>280.94</v>
      </c>
      <c r="M18">
        <v>2809.4</v>
      </c>
      <c r="N18">
        <v>2506.4876826000004</v>
      </c>
      <c r="O18">
        <v>0</v>
      </c>
      <c r="P18">
        <v>0</v>
      </c>
      <c r="Q18">
        <v>0</v>
      </c>
      <c r="R18">
        <v>0</v>
      </c>
      <c r="S18" s="35">
        <v>8.35</v>
      </c>
      <c r="T18">
        <v>16.7</v>
      </c>
      <c r="U18">
        <v>167</v>
      </c>
      <c r="V18">
        <v>148.99389300000001</v>
      </c>
      <c r="W18">
        <v>8.35</v>
      </c>
      <c r="X18">
        <v>16.7</v>
      </c>
      <c r="Y18">
        <v>167</v>
      </c>
      <c r="Z18">
        <v>148.99389300000001</v>
      </c>
      <c r="AA18">
        <v>47</v>
      </c>
      <c r="AB18">
        <v>308398.95013123361</v>
      </c>
      <c r="AC18">
        <v>124807.34525748021</v>
      </c>
      <c r="AD18">
        <v>425</v>
      </c>
      <c r="AE18">
        <v>48.186718852682773</v>
      </c>
      <c r="AF18">
        <v>2891.2031311609662</v>
      </c>
      <c r="AG18">
        <v>3240.6050295617683</v>
      </c>
    </row>
    <row r="19" spans="1:33" x14ac:dyDescent="0.2">
      <c r="A19" t="s">
        <v>209</v>
      </c>
      <c r="B19" t="s">
        <v>180</v>
      </c>
      <c r="C19" t="s">
        <v>18</v>
      </c>
      <c r="D19">
        <v>3</v>
      </c>
      <c r="E19">
        <v>301</v>
      </c>
      <c r="F19" t="s">
        <v>339</v>
      </c>
      <c r="G19" s="30">
        <v>33</v>
      </c>
      <c r="H19">
        <v>433070.86614173232</v>
      </c>
      <c r="I19">
        <v>175261.37844667435</v>
      </c>
      <c r="J19">
        <v>116.84091896444957</v>
      </c>
      <c r="K19">
        <v>60.15</v>
      </c>
      <c r="L19">
        <v>120.3</v>
      </c>
      <c r="M19">
        <v>1203</v>
      </c>
      <c r="N19">
        <v>1073.2913370000001</v>
      </c>
      <c r="O19">
        <v>14.99</v>
      </c>
      <c r="P19">
        <v>29.98</v>
      </c>
      <c r="Q19">
        <v>299.8</v>
      </c>
      <c r="R19">
        <v>267.47526420000003</v>
      </c>
      <c r="S19">
        <v>40.22</v>
      </c>
      <c r="T19">
        <v>80.44</v>
      </c>
      <c r="U19">
        <v>804.4</v>
      </c>
      <c r="V19">
        <v>717.66878759999997</v>
      </c>
      <c r="W19">
        <v>55.21</v>
      </c>
      <c r="X19">
        <v>110.42</v>
      </c>
      <c r="Y19">
        <v>1104.2</v>
      </c>
      <c r="Z19">
        <v>985.14405180000006</v>
      </c>
      <c r="AA19">
        <v>44</v>
      </c>
      <c r="AB19">
        <v>288713.91076115484</v>
      </c>
      <c r="AC19">
        <v>116840.91896444955</v>
      </c>
      <c r="AD19">
        <v>311</v>
      </c>
      <c r="AE19">
        <v>35.261340148669042</v>
      </c>
      <c r="AF19">
        <v>2115.6804089201428</v>
      </c>
      <c r="AG19">
        <v>2371.3603863381418</v>
      </c>
    </row>
    <row r="20" spans="1:33" x14ac:dyDescent="0.2">
      <c r="A20" t="s">
        <v>210</v>
      </c>
      <c r="B20" t="s">
        <v>180</v>
      </c>
      <c r="C20" t="s">
        <v>15</v>
      </c>
      <c r="D20">
        <v>3</v>
      </c>
      <c r="E20">
        <v>302</v>
      </c>
      <c r="F20" t="s">
        <v>340</v>
      </c>
      <c r="G20" s="30">
        <v>23</v>
      </c>
      <c r="H20">
        <v>301837.27034120733</v>
      </c>
      <c r="I20">
        <v>122151.86982646998</v>
      </c>
      <c r="J20">
        <v>81.434579884313322</v>
      </c>
      <c r="K20">
        <v>121.94</v>
      </c>
      <c r="L20">
        <v>243.88</v>
      </c>
      <c r="M20">
        <v>2438.8000000000002</v>
      </c>
      <c r="N20">
        <v>2175.8461452000001</v>
      </c>
      <c r="O20">
        <v>2.44</v>
      </c>
      <c r="P20">
        <v>4.88</v>
      </c>
      <c r="Q20">
        <v>48.8</v>
      </c>
      <c r="R20">
        <v>43.538335199999999</v>
      </c>
      <c r="S20">
        <v>29.69</v>
      </c>
      <c r="T20">
        <v>59.38</v>
      </c>
      <c r="U20">
        <v>593.79999999999995</v>
      </c>
      <c r="V20">
        <v>529.77589020000005</v>
      </c>
      <c r="W20">
        <v>32.130000000000003</v>
      </c>
      <c r="X20">
        <v>64.260000000000005</v>
      </c>
      <c r="Y20">
        <v>642.6</v>
      </c>
      <c r="Z20">
        <v>573.31422540000005</v>
      </c>
      <c r="AA20">
        <v>46</v>
      </c>
      <c r="AB20">
        <v>301837.27034120733</v>
      </c>
      <c r="AC20">
        <v>122151.86982646998</v>
      </c>
      <c r="AD20">
        <v>343.28</v>
      </c>
      <c r="AE20">
        <v>38.921263171173976</v>
      </c>
      <c r="AF20">
        <v>2335.2757902704388</v>
      </c>
      <c r="AG20">
        <v>2617.493869524621</v>
      </c>
    </row>
    <row r="21" spans="1:33" x14ac:dyDescent="0.2">
      <c r="A21" t="s">
        <v>211</v>
      </c>
      <c r="B21" t="s">
        <v>180</v>
      </c>
      <c r="C21" t="s">
        <v>15</v>
      </c>
      <c r="D21">
        <v>3</v>
      </c>
      <c r="E21">
        <v>302</v>
      </c>
      <c r="F21" t="s">
        <v>339</v>
      </c>
      <c r="G21" s="30">
        <v>28</v>
      </c>
      <c r="H21">
        <v>367454.06824146985</v>
      </c>
      <c r="I21">
        <v>148706.62413657218</v>
      </c>
      <c r="J21">
        <v>99.137749424381454</v>
      </c>
      <c r="K21">
        <v>123.37</v>
      </c>
      <c r="L21">
        <v>246.74</v>
      </c>
      <c r="M21">
        <v>2467.4</v>
      </c>
      <c r="N21">
        <v>2201.3624646000003</v>
      </c>
      <c r="P21">
        <v>0</v>
      </c>
      <c r="Q21">
        <v>0</v>
      </c>
      <c r="R21">
        <v>0</v>
      </c>
      <c r="S21">
        <v>16.89</v>
      </c>
      <c r="T21">
        <v>33.78</v>
      </c>
      <c r="U21">
        <v>337.8</v>
      </c>
      <c r="V21">
        <v>301.37806620000003</v>
      </c>
      <c r="W21">
        <v>16.89</v>
      </c>
      <c r="X21">
        <v>33.78</v>
      </c>
      <c r="Y21">
        <v>337.8</v>
      </c>
      <c r="Z21">
        <v>301.37806620000003</v>
      </c>
      <c r="AA21">
        <v>49</v>
      </c>
      <c r="AB21">
        <v>321522.3097112861</v>
      </c>
      <c r="AC21">
        <v>130118.29611950065</v>
      </c>
      <c r="AD21">
        <v>372.91</v>
      </c>
      <c r="AE21">
        <v>42.280727829068077</v>
      </c>
      <c r="AF21">
        <v>2536.8436697440848</v>
      </c>
      <c r="AG21">
        <v>2843.4212272326572</v>
      </c>
    </row>
    <row r="22" spans="1:33" x14ac:dyDescent="0.2">
      <c r="A22" t="s">
        <v>212</v>
      </c>
      <c r="B22" t="s">
        <v>180</v>
      </c>
      <c r="C22" t="s">
        <v>16</v>
      </c>
      <c r="D22">
        <v>3</v>
      </c>
      <c r="E22">
        <v>303</v>
      </c>
      <c r="F22" t="s">
        <v>340</v>
      </c>
      <c r="G22" s="30">
        <v>28</v>
      </c>
      <c r="H22">
        <v>367454.06824146985</v>
      </c>
      <c r="I22">
        <v>148706.62413657218</v>
      </c>
      <c r="J22">
        <v>99.137749424381454</v>
      </c>
      <c r="K22">
        <v>121.44</v>
      </c>
      <c r="L22">
        <v>242.88</v>
      </c>
      <c r="M22">
        <v>2428.8000000000002</v>
      </c>
      <c r="N22">
        <v>2166.9243552000003</v>
      </c>
      <c r="O22">
        <v>0.31</v>
      </c>
      <c r="P22">
        <v>0.62</v>
      </c>
      <c r="Q22">
        <v>6.2</v>
      </c>
      <c r="R22">
        <v>5.5315098000000003</v>
      </c>
      <c r="S22">
        <v>3.92</v>
      </c>
      <c r="T22">
        <v>7.84</v>
      </c>
      <c r="U22">
        <v>78.400000000000006</v>
      </c>
      <c r="V22">
        <v>69.946833600000005</v>
      </c>
      <c r="W22">
        <v>4.2299999999999995</v>
      </c>
      <c r="X22">
        <v>8.4599999999999991</v>
      </c>
      <c r="Y22">
        <v>84.59999999999998</v>
      </c>
      <c r="Z22">
        <v>75.478343399999986</v>
      </c>
      <c r="AA22">
        <v>56</v>
      </c>
      <c r="AB22">
        <v>367454.06824146985</v>
      </c>
      <c r="AC22">
        <v>148706.62413657218</v>
      </c>
      <c r="AD22">
        <v>437</v>
      </c>
      <c r="AE22">
        <v>49.547285032052649</v>
      </c>
      <c r="AF22">
        <v>2972.8371019231586</v>
      </c>
      <c r="AG22">
        <v>3332.1044656905719</v>
      </c>
    </row>
    <row r="23" spans="1:33" x14ac:dyDescent="0.2">
      <c r="A23" t="s">
        <v>213</v>
      </c>
      <c r="B23" t="s">
        <v>180</v>
      </c>
      <c r="C23" t="s">
        <v>16</v>
      </c>
      <c r="D23">
        <v>3</v>
      </c>
      <c r="E23">
        <v>303</v>
      </c>
      <c r="F23" t="s">
        <v>339</v>
      </c>
      <c r="G23" s="30">
        <v>31</v>
      </c>
      <c r="H23">
        <v>406824.14698162733</v>
      </c>
      <c r="I23">
        <v>164639.47672263347</v>
      </c>
      <c r="J23">
        <v>109.75965114842232</v>
      </c>
      <c r="K23">
        <v>131.51</v>
      </c>
      <c r="L23">
        <v>263.02</v>
      </c>
      <c r="M23">
        <v>2630.2</v>
      </c>
      <c r="N23">
        <v>2346.6092057999999</v>
      </c>
      <c r="O23">
        <v>0</v>
      </c>
      <c r="P23">
        <v>0</v>
      </c>
      <c r="Q23">
        <v>0</v>
      </c>
      <c r="R23">
        <v>0</v>
      </c>
      <c r="S23">
        <v>3.94</v>
      </c>
      <c r="T23">
        <v>7.88</v>
      </c>
      <c r="U23">
        <v>78.8</v>
      </c>
      <c r="V23">
        <v>70.303705199999996</v>
      </c>
      <c r="W23">
        <v>3.94</v>
      </c>
      <c r="X23">
        <v>7.88</v>
      </c>
      <c r="Y23">
        <v>78.8</v>
      </c>
      <c r="Z23">
        <v>70.303705199999996</v>
      </c>
      <c r="AA23">
        <v>47</v>
      </c>
      <c r="AB23">
        <v>308398.95013123361</v>
      </c>
      <c r="AC23">
        <v>124807.34525748021</v>
      </c>
      <c r="AD23">
        <v>419.55</v>
      </c>
      <c r="AE23">
        <v>47.568795046218966</v>
      </c>
      <c r="AF23">
        <v>2854.127702773138</v>
      </c>
      <c r="AG23">
        <v>3199.0490356532719</v>
      </c>
    </row>
    <row r="24" spans="1:33" x14ac:dyDescent="0.2">
      <c r="A24" t="s">
        <v>214</v>
      </c>
      <c r="B24" t="s">
        <v>180</v>
      </c>
      <c r="C24" t="s">
        <v>17</v>
      </c>
      <c r="D24">
        <v>3</v>
      </c>
      <c r="E24">
        <v>304</v>
      </c>
      <c r="F24" t="s">
        <v>340</v>
      </c>
      <c r="G24" s="30">
        <v>27</v>
      </c>
      <c r="H24">
        <v>354330.70866141736</v>
      </c>
      <c r="I24">
        <v>143395.67327455175</v>
      </c>
      <c r="J24">
        <v>95.597115516367836</v>
      </c>
      <c r="K24">
        <v>148.91</v>
      </c>
      <c r="L24">
        <v>297.82</v>
      </c>
      <c r="M24">
        <v>2978.2</v>
      </c>
      <c r="N24">
        <v>2657.0874978000002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50</v>
      </c>
      <c r="AB24">
        <v>328083.98950131232</v>
      </c>
      <c r="AC24">
        <v>132773.77155051084</v>
      </c>
      <c r="AD24">
        <v>443.74</v>
      </c>
      <c r="AE24">
        <v>50.311469702798718</v>
      </c>
      <c r="AF24">
        <v>3018.6881821679231</v>
      </c>
      <c r="AG24">
        <v>3383.4966489829162</v>
      </c>
    </row>
    <row r="25" spans="1:33" x14ac:dyDescent="0.2">
      <c r="A25" t="s">
        <v>215</v>
      </c>
      <c r="B25" t="s">
        <v>180</v>
      </c>
      <c r="C25" t="s">
        <v>17</v>
      </c>
      <c r="D25">
        <v>3</v>
      </c>
      <c r="E25">
        <v>304</v>
      </c>
      <c r="F25" t="s">
        <v>339</v>
      </c>
      <c r="G25" s="30">
        <v>29</v>
      </c>
      <c r="H25">
        <v>380577.42782152235</v>
      </c>
      <c r="I25">
        <v>154017.57499859261</v>
      </c>
      <c r="J25">
        <v>102.67838333239507</v>
      </c>
      <c r="K25">
        <v>60.13</v>
      </c>
      <c r="L25">
        <v>120.26</v>
      </c>
      <c r="M25">
        <v>1202.5999999999999</v>
      </c>
      <c r="N25">
        <v>1072.9344653999999</v>
      </c>
      <c r="O25">
        <v>9.8800000000000008</v>
      </c>
      <c r="P25">
        <v>19.760000000000002</v>
      </c>
      <c r="Q25">
        <v>197.60000000000002</v>
      </c>
      <c r="R25">
        <v>176.29457040000003</v>
      </c>
      <c r="S25">
        <v>0</v>
      </c>
      <c r="T25">
        <v>0</v>
      </c>
      <c r="U25">
        <v>0</v>
      </c>
      <c r="V25">
        <v>0</v>
      </c>
      <c r="W25">
        <v>9.8800000000000008</v>
      </c>
      <c r="X25">
        <v>19.760000000000002</v>
      </c>
      <c r="Y25">
        <v>197.60000000000002</v>
      </c>
      <c r="Z25">
        <v>176.29457040000003</v>
      </c>
      <c r="AA25">
        <v>41</v>
      </c>
      <c r="AB25">
        <v>269028.87139107613</v>
      </c>
      <c r="AC25">
        <v>108874.49267141891</v>
      </c>
      <c r="AD25">
        <v>262.99</v>
      </c>
      <c r="AE25">
        <v>29.817941626040103</v>
      </c>
      <c r="AF25">
        <v>1789.0764975624063</v>
      </c>
      <c r="AG25">
        <v>2005.2863922928229</v>
      </c>
    </row>
    <row r="26" spans="1:33" x14ac:dyDescent="0.2">
      <c r="A26" t="s">
        <v>216</v>
      </c>
      <c r="B26" t="s">
        <v>180</v>
      </c>
      <c r="C26" t="s">
        <v>16</v>
      </c>
      <c r="D26">
        <v>4</v>
      </c>
      <c r="E26">
        <v>401</v>
      </c>
      <c r="F26" t="s">
        <v>340</v>
      </c>
      <c r="G26" s="30">
        <v>28</v>
      </c>
      <c r="H26">
        <v>367454.06824146985</v>
      </c>
      <c r="I26">
        <v>148706.62413657218</v>
      </c>
      <c r="J26">
        <v>99.137749424381454</v>
      </c>
      <c r="K26">
        <v>141.74</v>
      </c>
      <c r="L26">
        <v>283.48</v>
      </c>
      <c r="M26">
        <v>2834.8</v>
      </c>
      <c r="N26">
        <v>2529.1490292000003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42</v>
      </c>
      <c r="AB26">
        <v>275590.55118110235</v>
      </c>
      <c r="AC26">
        <v>111529.96810242911</v>
      </c>
      <c r="AD26">
        <v>387.33</v>
      </c>
      <c r="AE26">
        <v>43.91567485461087</v>
      </c>
      <c r="AF26">
        <v>2634.9404912766522</v>
      </c>
      <c r="AG26">
        <v>2953.3730496474354</v>
      </c>
    </row>
    <row r="27" spans="1:33" x14ac:dyDescent="0.2">
      <c r="A27" t="s">
        <v>217</v>
      </c>
      <c r="B27" t="s">
        <v>180</v>
      </c>
      <c r="C27" t="s">
        <v>16</v>
      </c>
      <c r="D27">
        <v>4</v>
      </c>
      <c r="E27">
        <v>401</v>
      </c>
      <c r="F27" t="s">
        <v>339</v>
      </c>
      <c r="G27" s="30">
        <v>28</v>
      </c>
      <c r="H27">
        <v>367454.06824146985</v>
      </c>
      <c r="I27">
        <v>148706.62413657218</v>
      </c>
      <c r="J27">
        <v>99.137749424381454</v>
      </c>
      <c r="K27">
        <v>138.35</v>
      </c>
      <c r="L27">
        <v>276.7</v>
      </c>
      <c r="M27">
        <v>2767</v>
      </c>
      <c r="N27">
        <v>2468.6592930000002</v>
      </c>
      <c r="O27">
        <v>8.1</v>
      </c>
      <c r="P27">
        <v>16.2</v>
      </c>
      <c r="Q27">
        <v>162</v>
      </c>
      <c r="R27">
        <v>144.53299800000002</v>
      </c>
      <c r="S27">
        <v>0</v>
      </c>
      <c r="T27">
        <v>0</v>
      </c>
      <c r="U27">
        <v>0</v>
      </c>
      <c r="V27">
        <v>0</v>
      </c>
      <c r="W27">
        <v>8.1</v>
      </c>
      <c r="X27">
        <v>16.2</v>
      </c>
      <c r="Y27">
        <v>162</v>
      </c>
      <c r="Z27">
        <v>144.53299800000002</v>
      </c>
      <c r="AA27">
        <v>48</v>
      </c>
      <c r="AB27">
        <v>314960.62992125982</v>
      </c>
      <c r="AC27">
        <v>127462.82068849042</v>
      </c>
      <c r="AD27">
        <v>367.62</v>
      </c>
      <c r="AE27">
        <v>41.680944904995869</v>
      </c>
      <c r="AF27">
        <v>2500.8566942997518</v>
      </c>
      <c r="AG27">
        <v>2803.0852258058767</v>
      </c>
    </row>
    <row r="28" spans="1:33" x14ac:dyDescent="0.2">
      <c r="A28" t="s">
        <v>218</v>
      </c>
      <c r="B28" t="s">
        <v>180</v>
      </c>
      <c r="C28" t="s">
        <v>17</v>
      </c>
      <c r="D28">
        <v>4</v>
      </c>
      <c r="E28">
        <v>402</v>
      </c>
      <c r="F28" t="s">
        <v>340</v>
      </c>
      <c r="G28" s="30">
        <v>30</v>
      </c>
      <c r="H28">
        <v>393700.78740157484</v>
      </c>
      <c r="I28">
        <v>159328.52586061304</v>
      </c>
      <c r="J28">
        <v>106.2190172404087</v>
      </c>
      <c r="K28">
        <v>102.87</v>
      </c>
      <c r="L28">
        <v>205.74</v>
      </c>
      <c r="M28">
        <v>2057.4</v>
      </c>
      <c r="N28">
        <v>1835.5690746000002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50</v>
      </c>
      <c r="AB28">
        <v>328083.98950131232</v>
      </c>
      <c r="AC28">
        <v>132773.77155051084</v>
      </c>
      <c r="AD28">
        <v>326</v>
      </c>
      <c r="AE28">
        <v>36.962047872881378</v>
      </c>
      <c r="AF28">
        <v>2217.7228723728826</v>
      </c>
      <c r="AG28">
        <v>2485.7346814991456</v>
      </c>
    </row>
    <row r="29" spans="1:33" x14ac:dyDescent="0.2">
      <c r="A29" t="s">
        <v>219</v>
      </c>
      <c r="B29" t="s">
        <v>180</v>
      </c>
      <c r="C29" t="s">
        <v>17</v>
      </c>
      <c r="D29">
        <v>4</v>
      </c>
      <c r="E29">
        <v>402</v>
      </c>
      <c r="F29" t="s">
        <v>339</v>
      </c>
      <c r="G29" s="30">
        <v>29</v>
      </c>
      <c r="H29">
        <v>380577.42782152235</v>
      </c>
      <c r="I29">
        <v>154017.57499859261</v>
      </c>
      <c r="J29">
        <v>102.67838333239507</v>
      </c>
      <c r="K29">
        <v>69.97</v>
      </c>
      <c r="L29">
        <v>139.94</v>
      </c>
      <c r="M29">
        <v>1399.4</v>
      </c>
      <c r="N29">
        <v>1248.5152926000001</v>
      </c>
      <c r="O29">
        <v>1.31</v>
      </c>
      <c r="P29">
        <v>2.62</v>
      </c>
      <c r="Q29">
        <v>26.2</v>
      </c>
      <c r="R29">
        <v>23.375089800000001</v>
      </c>
      <c r="S29">
        <v>6.29</v>
      </c>
      <c r="T29">
        <v>12.58</v>
      </c>
      <c r="U29">
        <v>125.8</v>
      </c>
      <c r="V29">
        <v>112.23611820000001</v>
      </c>
      <c r="W29">
        <v>7.6</v>
      </c>
      <c r="X29">
        <v>15.2</v>
      </c>
      <c r="Y29">
        <v>152</v>
      </c>
      <c r="Z29">
        <v>135.611208</v>
      </c>
      <c r="AA29">
        <v>56</v>
      </c>
      <c r="AB29">
        <v>367454.06824146985</v>
      </c>
      <c r="AC29">
        <v>148706.62413657218</v>
      </c>
      <c r="AD29">
        <v>393.92</v>
      </c>
      <c r="AE29">
        <v>44.662852448114819</v>
      </c>
      <c r="AF29">
        <v>2679.7711468868893</v>
      </c>
      <c r="AG29">
        <v>3003.6214899881697</v>
      </c>
    </row>
    <row r="30" spans="1:33" x14ac:dyDescent="0.2">
      <c r="A30" t="s">
        <v>220</v>
      </c>
      <c r="B30" t="s">
        <v>180</v>
      </c>
      <c r="C30" t="s">
        <v>18</v>
      </c>
      <c r="D30">
        <v>4</v>
      </c>
      <c r="E30">
        <v>403</v>
      </c>
      <c r="F30" t="s">
        <v>340</v>
      </c>
      <c r="G30" s="30">
        <v>23</v>
      </c>
      <c r="H30">
        <v>301837.27034120733</v>
      </c>
      <c r="I30">
        <v>122151.86982646998</v>
      </c>
      <c r="J30">
        <v>81.434579884313322</v>
      </c>
      <c r="K30">
        <v>78.64</v>
      </c>
      <c r="L30">
        <v>157.28</v>
      </c>
      <c r="M30">
        <v>1572.8</v>
      </c>
      <c r="N30">
        <v>1403.2191312</v>
      </c>
      <c r="O30">
        <v>0</v>
      </c>
      <c r="P30">
        <v>0</v>
      </c>
      <c r="Q30">
        <v>0</v>
      </c>
      <c r="R30">
        <v>0</v>
      </c>
      <c r="S30">
        <v>2.79</v>
      </c>
      <c r="T30">
        <v>5.58</v>
      </c>
      <c r="U30">
        <v>55.8</v>
      </c>
      <c r="V30">
        <v>49.783588200000004</v>
      </c>
      <c r="W30">
        <v>2.79</v>
      </c>
      <c r="X30">
        <v>5.58</v>
      </c>
      <c r="Y30">
        <v>55.8</v>
      </c>
      <c r="Z30">
        <v>49.783588200000004</v>
      </c>
      <c r="AA30">
        <v>45</v>
      </c>
      <c r="AB30">
        <v>295275.59055118111</v>
      </c>
      <c r="AC30">
        <v>119496.39439545978</v>
      </c>
      <c r="AD30">
        <v>285</v>
      </c>
      <c r="AE30">
        <v>32.313446760034331</v>
      </c>
      <c r="AF30">
        <v>1938.80680560206</v>
      </c>
      <c r="AG30">
        <v>2173.1116080590687</v>
      </c>
    </row>
    <row r="31" spans="1:33" x14ac:dyDescent="0.2">
      <c r="A31" t="s">
        <v>222</v>
      </c>
      <c r="B31" t="s">
        <v>180</v>
      </c>
      <c r="C31" t="s">
        <v>18</v>
      </c>
      <c r="D31">
        <v>4</v>
      </c>
      <c r="E31">
        <v>403</v>
      </c>
      <c r="F31" t="s">
        <v>339</v>
      </c>
      <c r="G31" s="30">
        <v>23</v>
      </c>
      <c r="H31">
        <v>301837.27034120733</v>
      </c>
      <c r="I31">
        <v>122151.86982646998</v>
      </c>
      <c r="J31">
        <v>81.434579884313322</v>
      </c>
      <c r="K31">
        <v>97.12</v>
      </c>
      <c r="L31">
        <v>194.24</v>
      </c>
      <c r="M31">
        <v>1942.4</v>
      </c>
      <c r="N31">
        <v>1732.9684896000001</v>
      </c>
      <c r="O31">
        <v>1.38</v>
      </c>
      <c r="P31">
        <v>2.76</v>
      </c>
      <c r="Q31">
        <v>27.599999999999998</v>
      </c>
      <c r="R31">
        <v>24.624140399999998</v>
      </c>
      <c r="S31">
        <v>11.09</v>
      </c>
      <c r="T31">
        <v>22.18</v>
      </c>
      <c r="U31">
        <v>221.8</v>
      </c>
      <c r="V31">
        <v>197.88530220000001</v>
      </c>
      <c r="W31">
        <v>12.469999999999999</v>
      </c>
      <c r="X31">
        <v>24.939999999999998</v>
      </c>
      <c r="Y31">
        <v>249.39999999999998</v>
      </c>
      <c r="Z31">
        <v>222.5094426</v>
      </c>
      <c r="AA31">
        <v>35</v>
      </c>
      <c r="AB31">
        <v>229658.79265091865</v>
      </c>
      <c r="AC31">
        <v>92941.640085357605</v>
      </c>
      <c r="AD31">
        <v>413.9</v>
      </c>
      <c r="AE31">
        <v>46.928195136765652</v>
      </c>
      <c r="AF31">
        <v>2815.691708205939</v>
      </c>
      <c r="AG31">
        <v>3155.9680511426263</v>
      </c>
    </row>
    <row r="32" spans="1:33" x14ac:dyDescent="0.2">
      <c r="A32" t="s">
        <v>223</v>
      </c>
      <c r="B32" t="s">
        <v>180</v>
      </c>
      <c r="C32" t="s">
        <v>15</v>
      </c>
      <c r="D32">
        <v>4</v>
      </c>
      <c r="E32">
        <v>404</v>
      </c>
      <c r="F32" t="s">
        <v>340</v>
      </c>
      <c r="G32" s="30">
        <v>25</v>
      </c>
      <c r="H32">
        <v>328083.98950131232</v>
      </c>
      <c r="I32">
        <v>132773.77155051084</v>
      </c>
      <c r="J32">
        <v>88.515847700340558</v>
      </c>
      <c r="K32">
        <v>97.21</v>
      </c>
      <c r="L32">
        <v>194.42</v>
      </c>
      <c r="M32">
        <v>1944.1999999999998</v>
      </c>
      <c r="N32">
        <v>1734.5744118</v>
      </c>
      <c r="O32">
        <v>0.49</v>
      </c>
      <c r="P32">
        <v>0.98</v>
      </c>
      <c r="Q32">
        <v>9.8000000000000007</v>
      </c>
      <c r="R32">
        <v>8.7433542000000006</v>
      </c>
      <c r="S32">
        <v>0.56999999999999995</v>
      </c>
      <c r="T32">
        <v>1.1399999999999999</v>
      </c>
      <c r="U32">
        <v>11.399999999999999</v>
      </c>
      <c r="V32">
        <v>10.1708406</v>
      </c>
      <c r="W32">
        <v>1.06</v>
      </c>
      <c r="X32">
        <v>2.12</v>
      </c>
      <c r="Y32">
        <v>21.2</v>
      </c>
      <c r="Z32">
        <v>18.914194800000001</v>
      </c>
      <c r="AA32">
        <v>61</v>
      </c>
      <c r="AB32">
        <v>400262.46719160106</v>
      </c>
      <c r="AC32">
        <v>161984.00129162325</v>
      </c>
      <c r="AD32">
        <v>337.63</v>
      </c>
      <c r="AE32">
        <v>38.280663261720669</v>
      </c>
      <c r="AF32">
        <v>2296.8397957032403</v>
      </c>
      <c r="AG32">
        <v>2574.4128850139768</v>
      </c>
    </row>
    <row r="33" spans="1:33" x14ac:dyDescent="0.2">
      <c r="A33" t="s">
        <v>224</v>
      </c>
      <c r="B33" t="s">
        <v>180</v>
      </c>
      <c r="C33" t="s">
        <v>15</v>
      </c>
      <c r="D33">
        <v>4</v>
      </c>
      <c r="E33">
        <v>404</v>
      </c>
      <c r="F33" t="s">
        <v>339</v>
      </c>
      <c r="G33" s="30">
        <v>28</v>
      </c>
      <c r="H33">
        <v>367454.06824146985</v>
      </c>
      <c r="I33">
        <v>148706.62413657218</v>
      </c>
      <c r="J33">
        <v>99.137749424381454</v>
      </c>
      <c r="K33">
        <v>82.5</v>
      </c>
      <c r="L33">
        <v>165</v>
      </c>
      <c r="M33">
        <v>1650</v>
      </c>
      <c r="N33">
        <v>1472.0953500000001</v>
      </c>
      <c r="O33">
        <v>3.21</v>
      </c>
      <c r="P33">
        <v>6.42</v>
      </c>
      <c r="Q33">
        <v>64.2</v>
      </c>
      <c r="R33">
        <v>57.277891800000006</v>
      </c>
      <c r="S33">
        <v>22.11</v>
      </c>
      <c r="T33">
        <v>44.22</v>
      </c>
      <c r="U33">
        <v>442.2</v>
      </c>
      <c r="V33">
        <v>394.52155379999999</v>
      </c>
      <c r="W33">
        <v>25.32</v>
      </c>
      <c r="X33">
        <v>50.64</v>
      </c>
      <c r="Y33">
        <v>506.4</v>
      </c>
      <c r="Z33">
        <v>451.79944560000001</v>
      </c>
      <c r="AA33">
        <v>44</v>
      </c>
      <c r="AB33">
        <v>288713.91076115484</v>
      </c>
      <c r="AC33">
        <v>116840.91896444955</v>
      </c>
      <c r="AD33">
        <v>284.3</v>
      </c>
      <c r="AE33">
        <v>32.234080399571091</v>
      </c>
      <c r="AF33">
        <v>1934.0448239742655</v>
      </c>
      <c r="AG33">
        <v>2167.7741409515552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BFFC-2617-3344-882E-279F11307CEE}">
  <dimension ref="A1:AG5"/>
  <sheetViews>
    <sheetView workbookViewId="0">
      <selection activeCell="P35" sqref="P35"/>
    </sheetView>
  </sheetViews>
  <sheetFormatPr baseColWidth="10" defaultRowHeight="16" x14ac:dyDescent="0.2"/>
  <cols>
    <col min="1" max="1" width="19.1640625" customWidth="1"/>
    <col min="6" max="6" width="17.1640625" customWidth="1"/>
  </cols>
  <sheetData>
    <row r="1" spans="1:33" ht="17" x14ac:dyDescent="0.2">
      <c r="A1" s="62" t="s">
        <v>294</v>
      </c>
      <c r="B1" s="63" t="s">
        <v>295</v>
      </c>
      <c r="C1" s="63" t="s">
        <v>296</v>
      </c>
      <c r="D1" s="63" t="s">
        <v>297</v>
      </c>
      <c r="E1" s="52" t="s">
        <v>298</v>
      </c>
      <c r="F1" s="63" t="s">
        <v>336</v>
      </c>
      <c r="G1" s="64" t="s">
        <v>299</v>
      </c>
      <c r="H1" s="52" t="s">
        <v>368</v>
      </c>
      <c r="I1" s="52" t="s">
        <v>369</v>
      </c>
      <c r="J1" s="52" t="s">
        <v>370</v>
      </c>
      <c r="K1" s="65" t="s">
        <v>374</v>
      </c>
      <c r="L1" s="65" t="s">
        <v>375</v>
      </c>
      <c r="M1" s="65" t="s">
        <v>376</v>
      </c>
      <c r="N1" s="65" t="s">
        <v>377</v>
      </c>
      <c r="O1" s="64" t="s">
        <v>381</v>
      </c>
      <c r="P1" s="64" t="s">
        <v>382</v>
      </c>
      <c r="Q1" s="64" t="s">
        <v>383</v>
      </c>
      <c r="R1" s="64" t="s">
        <v>384</v>
      </c>
      <c r="S1" s="64" t="s">
        <v>385</v>
      </c>
      <c r="T1" s="64" t="s">
        <v>386</v>
      </c>
      <c r="U1" s="64" t="s">
        <v>387</v>
      </c>
      <c r="V1" s="64" t="s">
        <v>388</v>
      </c>
      <c r="W1" s="64" t="s">
        <v>389</v>
      </c>
      <c r="X1" s="64" t="s">
        <v>390</v>
      </c>
      <c r="Y1" s="64" t="s">
        <v>391</v>
      </c>
      <c r="Z1" s="64" t="s">
        <v>392</v>
      </c>
      <c r="AA1" s="64" t="s">
        <v>404</v>
      </c>
      <c r="AB1" s="64" t="s">
        <v>405</v>
      </c>
      <c r="AC1" s="64" t="s">
        <v>406</v>
      </c>
      <c r="AD1" s="64" t="s">
        <v>300</v>
      </c>
      <c r="AE1" s="52" t="s">
        <v>301</v>
      </c>
      <c r="AF1" s="52" t="s">
        <v>302</v>
      </c>
      <c r="AG1" s="52" t="s">
        <v>303</v>
      </c>
    </row>
    <row r="2" spans="1:33" x14ac:dyDescent="0.2">
      <c r="A2" t="s">
        <v>196</v>
      </c>
      <c r="B2" t="s">
        <v>180</v>
      </c>
      <c r="C2" t="s">
        <v>18</v>
      </c>
      <c r="D2">
        <v>1</v>
      </c>
      <c r="E2">
        <v>104</v>
      </c>
      <c r="F2" t="s">
        <v>338</v>
      </c>
      <c r="G2" s="30">
        <v>25</v>
      </c>
      <c r="H2">
        <v>328083.98950131232</v>
      </c>
      <c r="I2">
        <v>132773.77155051084</v>
      </c>
      <c r="J2">
        <v>88.515847700340558</v>
      </c>
      <c r="K2">
        <v>169.55</v>
      </c>
      <c r="L2">
        <v>339.1</v>
      </c>
      <c r="M2">
        <v>3391</v>
      </c>
      <c r="N2">
        <v>3025.3789890000003</v>
      </c>
      <c r="O2">
        <v>0</v>
      </c>
      <c r="P2">
        <v>0</v>
      </c>
      <c r="Q2">
        <v>0</v>
      </c>
      <c r="R2">
        <v>0</v>
      </c>
      <c r="S2" s="35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42</v>
      </c>
      <c r="AB2">
        <v>275590.55118110235</v>
      </c>
      <c r="AC2">
        <v>111529.96810242911</v>
      </c>
      <c r="AD2">
        <v>370.29</v>
      </c>
      <c r="AE2">
        <v>41.983670879905667</v>
      </c>
      <c r="AF2">
        <v>2519.0202527943397</v>
      </c>
      <c r="AG2">
        <v>2823.4438503445353</v>
      </c>
    </row>
    <row r="3" spans="1:33" x14ac:dyDescent="0.2">
      <c r="A3" t="s">
        <v>201</v>
      </c>
      <c r="B3" t="s">
        <v>180</v>
      </c>
      <c r="C3" t="s">
        <v>18</v>
      </c>
      <c r="D3">
        <v>2</v>
      </c>
      <c r="E3">
        <v>202</v>
      </c>
      <c r="F3" t="s">
        <v>338</v>
      </c>
      <c r="G3" s="30">
        <v>24</v>
      </c>
      <c r="H3">
        <v>314960.62992125982</v>
      </c>
      <c r="I3">
        <v>127462.82068849042</v>
      </c>
      <c r="J3">
        <v>84.97521379232694</v>
      </c>
      <c r="K3">
        <v>132.57</v>
      </c>
      <c r="L3">
        <v>265.14</v>
      </c>
      <c r="M3">
        <v>2651.4</v>
      </c>
      <c r="N3">
        <v>2365.5234006000001</v>
      </c>
      <c r="O3">
        <v>0</v>
      </c>
      <c r="P3">
        <v>0</v>
      </c>
      <c r="Q3">
        <v>0</v>
      </c>
      <c r="R3">
        <v>0</v>
      </c>
      <c r="S3" s="35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44</v>
      </c>
      <c r="AB3">
        <v>288713.91076115484</v>
      </c>
      <c r="AC3">
        <v>116840.91896444955</v>
      </c>
      <c r="AD3">
        <v>356</v>
      </c>
      <c r="AE3">
        <v>40.363463321306043</v>
      </c>
      <c r="AF3">
        <v>2421.8077992783624</v>
      </c>
      <c r="AG3">
        <v>2714.4832718211524</v>
      </c>
    </row>
    <row r="4" spans="1:33" x14ac:dyDescent="0.2">
      <c r="A4" t="s">
        <v>208</v>
      </c>
      <c r="B4" t="s">
        <v>180</v>
      </c>
      <c r="C4" t="s">
        <v>18</v>
      </c>
      <c r="D4">
        <v>3</v>
      </c>
      <c r="E4">
        <v>301</v>
      </c>
      <c r="F4" t="s">
        <v>338</v>
      </c>
      <c r="G4" s="30">
        <v>27</v>
      </c>
      <c r="H4">
        <v>354330.70866141736</v>
      </c>
      <c r="I4">
        <v>143395.67327455175</v>
      </c>
      <c r="J4">
        <v>95.597115516367836</v>
      </c>
      <c r="K4">
        <v>194.46</v>
      </c>
      <c r="L4">
        <v>388.92</v>
      </c>
      <c r="M4">
        <v>3889.2</v>
      </c>
      <c r="N4">
        <v>3469.8625668</v>
      </c>
      <c r="O4">
        <v>0</v>
      </c>
      <c r="P4">
        <v>0</v>
      </c>
      <c r="Q4">
        <v>0</v>
      </c>
      <c r="R4">
        <v>0</v>
      </c>
      <c r="S4" s="35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38</v>
      </c>
      <c r="AB4">
        <v>249343.83202099739</v>
      </c>
      <c r="AC4">
        <v>100908.06637838826</v>
      </c>
      <c r="AD4">
        <v>340</v>
      </c>
      <c r="AE4">
        <v>38.54937508214622</v>
      </c>
      <c r="AF4">
        <v>2312.9625049287733</v>
      </c>
      <c r="AG4">
        <v>2592.4840236494156</v>
      </c>
    </row>
    <row r="5" spans="1:33" x14ac:dyDescent="0.2">
      <c r="A5" t="s">
        <v>221</v>
      </c>
      <c r="B5" t="s">
        <v>180</v>
      </c>
      <c r="C5" t="s">
        <v>18</v>
      </c>
      <c r="D5">
        <v>4</v>
      </c>
      <c r="E5">
        <v>403</v>
      </c>
      <c r="F5" t="s">
        <v>338</v>
      </c>
      <c r="G5" s="30">
        <v>28</v>
      </c>
      <c r="H5">
        <v>367454.06824146985</v>
      </c>
      <c r="I5">
        <v>148706.62413657218</v>
      </c>
      <c r="J5">
        <v>99.137749424381454</v>
      </c>
      <c r="K5">
        <v>134.99</v>
      </c>
      <c r="L5">
        <v>269.98</v>
      </c>
      <c r="M5">
        <v>2699.8</v>
      </c>
      <c r="N5">
        <v>2408.7048642000004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58</v>
      </c>
      <c r="AB5">
        <v>380577.42782152235</v>
      </c>
      <c r="AC5">
        <v>154017.57499859261</v>
      </c>
      <c r="AD5">
        <v>429</v>
      </c>
      <c r="AE5">
        <v>48.640240912472734</v>
      </c>
      <c r="AF5">
        <v>2918.4144547483638</v>
      </c>
      <c r="AG5">
        <v>3271.1048416047033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047AF-EC03-CB4D-B33A-BB4BC63933B3}">
  <dimension ref="A1:H40"/>
  <sheetViews>
    <sheetView workbookViewId="0">
      <selection activeCell="I9" sqref="I9"/>
    </sheetView>
  </sheetViews>
  <sheetFormatPr baseColWidth="10" defaultColWidth="11.1640625" defaultRowHeight="16" x14ac:dyDescent="0.2"/>
  <cols>
    <col min="6" max="6" width="15.5" customWidth="1"/>
  </cols>
  <sheetData>
    <row r="1" spans="1:8" x14ac:dyDescent="0.2">
      <c r="A1" s="73" t="s">
        <v>0</v>
      </c>
      <c r="B1" s="74"/>
      <c r="C1" s="74"/>
      <c r="D1" s="74"/>
      <c r="E1" s="74"/>
      <c r="F1" s="74"/>
      <c r="G1" s="75"/>
      <c r="H1" s="27"/>
    </row>
    <row r="2" spans="1:8" x14ac:dyDescent="0.2">
      <c r="A2" s="73"/>
      <c r="B2" s="74"/>
      <c r="C2" s="74"/>
      <c r="D2" s="74"/>
      <c r="E2" s="74"/>
      <c r="F2" s="74"/>
      <c r="G2" s="75"/>
      <c r="H2" s="27"/>
    </row>
    <row r="3" spans="1:8" x14ac:dyDescent="0.2">
      <c r="A3" s="68"/>
      <c r="B3" s="69"/>
      <c r="C3" s="69"/>
      <c r="D3" s="69"/>
      <c r="E3" s="69"/>
      <c r="F3" s="69"/>
      <c r="G3" s="70"/>
      <c r="H3" s="27" t="s">
        <v>7</v>
      </c>
    </row>
    <row r="4" spans="1:8" ht="17" x14ac:dyDescent="0.2">
      <c r="A4" s="13" t="s">
        <v>1</v>
      </c>
      <c r="B4" s="13" t="s">
        <v>2</v>
      </c>
      <c r="C4" s="13" t="s">
        <v>13</v>
      </c>
      <c r="D4" s="13" t="s">
        <v>3</v>
      </c>
      <c r="E4" s="14" t="s">
        <v>8</v>
      </c>
      <c r="F4" s="13" t="s">
        <v>9</v>
      </c>
      <c r="G4" s="13" t="s">
        <v>14</v>
      </c>
      <c r="H4" s="28" t="s">
        <v>226</v>
      </c>
    </row>
    <row r="5" spans="1:8" x14ac:dyDescent="0.2">
      <c r="A5" t="s">
        <v>189</v>
      </c>
      <c r="B5" t="s">
        <v>180</v>
      </c>
      <c r="C5" t="s">
        <v>15</v>
      </c>
      <c r="D5">
        <v>1</v>
      </c>
      <c r="E5">
        <v>101</v>
      </c>
    </row>
    <row r="6" spans="1:8" x14ac:dyDescent="0.2">
      <c r="A6" t="s">
        <v>190</v>
      </c>
      <c r="B6" t="s">
        <v>180</v>
      </c>
      <c r="C6" t="s">
        <v>15</v>
      </c>
      <c r="D6">
        <v>1</v>
      </c>
      <c r="E6">
        <v>101</v>
      </c>
      <c r="F6" t="s">
        <v>10</v>
      </c>
    </row>
    <row r="7" spans="1:8" x14ac:dyDescent="0.2">
      <c r="A7" t="s">
        <v>191</v>
      </c>
      <c r="B7" t="s">
        <v>180</v>
      </c>
      <c r="C7" t="s">
        <v>16</v>
      </c>
      <c r="D7">
        <v>1</v>
      </c>
      <c r="E7">
        <v>102</v>
      </c>
    </row>
    <row r="8" spans="1:8" x14ac:dyDescent="0.2">
      <c r="A8" t="s">
        <v>192</v>
      </c>
      <c r="B8" t="s">
        <v>180</v>
      </c>
      <c r="C8" t="s">
        <v>16</v>
      </c>
      <c r="D8">
        <v>1</v>
      </c>
      <c r="E8">
        <v>102</v>
      </c>
      <c r="F8" t="s">
        <v>10</v>
      </c>
    </row>
    <row r="9" spans="1:8" x14ac:dyDescent="0.2">
      <c r="A9" t="s">
        <v>193</v>
      </c>
      <c r="B9" t="s">
        <v>180</v>
      </c>
      <c r="C9" t="s">
        <v>17</v>
      </c>
      <c r="D9">
        <v>1</v>
      </c>
      <c r="E9">
        <v>103</v>
      </c>
    </row>
    <row r="10" spans="1:8" x14ac:dyDescent="0.2">
      <c r="A10" t="s">
        <v>194</v>
      </c>
      <c r="B10" t="s">
        <v>180</v>
      </c>
      <c r="C10" t="s">
        <v>17</v>
      </c>
      <c r="D10">
        <v>1</v>
      </c>
      <c r="E10">
        <v>103</v>
      </c>
      <c r="F10" t="s">
        <v>10</v>
      </c>
    </row>
    <row r="11" spans="1:8" x14ac:dyDescent="0.2">
      <c r="A11" t="s">
        <v>195</v>
      </c>
      <c r="B11" t="s">
        <v>180</v>
      </c>
      <c r="C11" t="s">
        <v>18</v>
      </c>
      <c r="D11">
        <v>1</v>
      </c>
      <c r="E11">
        <v>104</v>
      </c>
    </row>
    <row r="12" spans="1:8" x14ac:dyDescent="0.2">
      <c r="A12" t="s">
        <v>196</v>
      </c>
      <c r="B12" t="s">
        <v>180</v>
      </c>
      <c r="C12" t="s">
        <v>18</v>
      </c>
      <c r="D12">
        <v>1</v>
      </c>
      <c r="E12">
        <v>104</v>
      </c>
      <c r="F12" t="s">
        <v>11</v>
      </c>
    </row>
    <row r="13" spans="1:8" x14ac:dyDescent="0.2">
      <c r="A13" t="s">
        <v>197</v>
      </c>
      <c r="B13" t="s">
        <v>180</v>
      </c>
      <c r="C13" t="s">
        <v>18</v>
      </c>
      <c r="D13">
        <v>1</v>
      </c>
      <c r="E13">
        <v>104</v>
      </c>
      <c r="F13" t="s">
        <v>10</v>
      </c>
    </row>
    <row r="14" spans="1:8" x14ac:dyDescent="0.2">
      <c r="A14" t="s">
        <v>198</v>
      </c>
      <c r="B14" t="s">
        <v>180</v>
      </c>
      <c r="C14" t="s">
        <v>17</v>
      </c>
      <c r="D14">
        <v>2</v>
      </c>
      <c r="E14">
        <v>201</v>
      </c>
    </row>
    <row r="15" spans="1:8" x14ac:dyDescent="0.2">
      <c r="A15" t="s">
        <v>199</v>
      </c>
      <c r="B15" t="s">
        <v>180</v>
      </c>
      <c r="C15" t="s">
        <v>17</v>
      </c>
      <c r="D15">
        <v>2</v>
      </c>
      <c r="E15">
        <v>201</v>
      </c>
      <c r="F15" t="s">
        <v>10</v>
      </c>
    </row>
    <row r="16" spans="1:8" x14ac:dyDescent="0.2">
      <c r="A16" t="s">
        <v>200</v>
      </c>
      <c r="B16" t="s">
        <v>180</v>
      </c>
      <c r="C16" t="s">
        <v>18</v>
      </c>
      <c r="D16">
        <v>2</v>
      </c>
      <c r="E16">
        <v>202</v>
      </c>
    </row>
    <row r="17" spans="1:6" x14ac:dyDescent="0.2">
      <c r="A17" t="s">
        <v>201</v>
      </c>
      <c r="B17" t="s">
        <v>180</v>
      </c>
      <c r="C17" t="s">
        <v>18</v>
      </c>
      <c r="D17">
        <v>2</v>
      </c>
      <c r="E17">
        <v>202</v>
      </c>
      <c r="F17" t="s">
        <v>11</v>
      </c>
    </row>
    <row r="18" spans="1:6" x14ac:dyDescent="0.2">
      <c r="A18" t="s">
        <v>202</v>
      </c>
      <c r="B18" t="s">
        <v>180</v>
      </c>
      <c r="C18" t="s">
        <v>18</v>
      </c>
      <c r="D18">
        <v>2</v>
      </c>
      <c r="E18">
        <v>202</v>
      </c>
      <c r="F18" t="s">
        <v>10</v>
      </c>
    </row>
    <row r="19" spans="1:6" x14ac:dyDescent="0.2">
      <c r="A19" t="s">
        <v>203</v>
      </c>
      <c r="B19" t="s">
        <v>180</v>
      </c>
      <c r="C19" t="s">
        <v>15</v>
      </c>
      <c r="D19">
        <v>2</v>
      </c>
      <c r="E19">
        <v>203</v>
      </c>
    </row>
    <row r="20" spans="1:6" x14ac:dyDescent="0.2">
      <c r="A20" t="s">
        <v>204</v>
      </c>
      <c r="B20" t="s">
        <v>180</v>
      </c>
      <c r="C20" t="s">
        <v>15</v>
      </c>
      <c r="D20">
        <v>2</v>
      </c>
      <c r="E20">
        <v>203</v>
      </c>
      <c r="F20" t="s">
        <v>10</v>
      </c>
    </row>
    <row r="21" spans="1:6" x14ac:dyDescent="0.2">
      <c r="A21" t="s">
        <v>205</v>
      </c>
      <c r="B21" t="s">
        <v>180</v>
      </c>
      <c r="C21" t="s">
        <v>16</v>
      </c>
      <c r="D21">
        <v>2</v>
      </c>
      <c r="E21">
        <v>204</v>
      </c>
    </row>
    <row r="22" spans="1:6" x14ac:dyDescent="0.2">
      <c r="A22" t="s">
        <v>206</v>
      </c>
      <c r="B22" t="s">
        <v>180</v>
      </c>
      <c r="C22" t="s">
        <v>16</v>
      </c>
      <c r="D22">
        <v>2</v>
      </c>
      <c r="E22">
        <v>204</v>
      </c>
      <c r="F22" t="s">
        <v>10</v>
      </c>
    </row>
    <row r="23" spans="1:6" x14ac:dyDescent="0.2">
      <c r="A23" t="s">
        <v>207</v>
      </c>
      <c r="B23" t="s">
        <v>180</v>
      </c>
      <c r="C23" t="s">
        <v>18</v>
      </c>
      <c r="D23">
        <v>3</v>
      </c>
      <c r="E23">
        <v>301</v>
      </c>
    </row>
    <row r="24" spans="1:6" x14ac:dyDescent="0.2">
      <c r="A24" t="s">
        <v>208</v>
      </c>
      <c r="B24" t="s">
        <v>180</v>
      </c>
      <c r="C24" t="s">
        <v>18</v>
      </c>
      <c r="D24">
        <v>3</v>
      </c>
      <c r="E24">
        <v>301</v>
      </c>
      <c r="F24" t="s">
        <v>11</v>
      </c>
    </row>
    <row r="25" spans="1:6" x14ac:dyDescent="0.2">
      <c r="A25" t="s">
        <v>209</v>
      </c>
      <c r="B25" t="s">
        <v>180</v>
      </c>
      <c r="C25" t="s">
        <v>18</v>
      </c>
      <c r="D25">
        <v>3</v>
      </c>
      <c r="E25">
        <v>301</v>
      </c>
      <c r="F25" t="s">
        <v>10</v>
      </c>
    </row>
    <row r="26" spans="1:6" x14ac:dyDescent="0.2">
      <c r="A26" t="s">
        <v>210</v>
      </c>
      <c r="B26" t="s">
        <v>180</v>
      </c>
      <c r="C26" t="s">
        <v>15</v>
      </c>
      <c r="D26">
        <v>3</v>
      </c>
      <c r="E26">
        <v>302</v>
      </c>
    </row>
    <row r="27" spans="1:6" x14ac:dyDescent="0.2">
      <c r="A27" t="s">
        <v>211</v>
      </c>
      <c r="B27" t="s">
        <v>180</v>
      </c>
      <c r="C27" t="s">
        <v>15</v>
      </c>
      <c r="D27">
        <v>3</v>
      </c>
      <c r="E27">
        <v>302</v>
      </c>
      <c r="F27" t="s">
        <v>10</v>
      </c>
    </row>
    <row r="28" spans="1:6" x14ac:dyDescent="0.2">
      <c r="A28" t="s">
        <v>212</v>
      </c>
      <c r="B28" t="s">
        <v>180</v>
      </c>
      <c r="C28" t="s">
        <v>16</v>
      </c>
      <c r="D28">
        <v>3</v>
      </c>
      <c r="E28">
        <v>303</v>
      </c>
    </row>
    <row r="29" spans="1:6" x14ac:dyDescent="0.2">
      <c r="A29" t="s">
        <v>213</v>
      </c>
      <c r="B29" t="s">
        <v>180</v>
      </c>
      <c r="C29" t="s">
        <v>16</v>
      </c>
      <c r="D29">
        <v>3</v>
      </c>
      <c r="E29">
        <v>303</v>
      </c>
      <c r="F29" t="s">
        <v>10</v>
      </c>
    </row>
    <row r="30" spans="1:6" x14ac:dyDescent="0.2">
      <c r="A30" t="s">
        <v>214</v>
      </c>
      <c r="B30" t="s">
        <v>180</v>
      </c>
      <c r="C30" t="s">
        <v>17</v>
      </c>
      <c r="D30">
        <v>3</v>
      </c>
      <c r="E30">
        <v>304</v>
      </c>
    </row>
    <row r="31" spans="1:6" x14ac:dyDescent="0.2">
      <c r="A31" t="s">
        <v>215</v>
      </c>
      <c r="B31" t="s">
        <v>180</v>
      </c>
      <c r="C31" t="s">
        <v>17</v>
      </c>
      <c r="D31">
        <v>3</v>
      </c>
      <c r="E31">
        <v>304</v>
      </c>
      <c r="F31" t="s">
        <v>10</v>
      </c>
    </row>
    <row r="32" spans="1:6" x14ac:dyDescent="0.2">
      <c r="A32" t="s">
        <v>216</v>
      </c>
      <c r="B32" t="s">
        <v>180</v>
      </c>
      <c r="C32" t="s">
        <v>16</v>
      </c>
      <c r="D32">
        <v>4</v>
      </c>
      <c r="E32">
        <v>401</v>
      </c>
    </row>
    <row r="33" spans="1:6" x14ac:dyDescent="0.2">
      <c r="A33" t="s">
        <v>217</v>
      </c>
      <c r="B33" t="s">
        <v>180</v>
      </c>
      <c r="C33" t="s">
        <v>16</v>
      </c>
      <c r="D33">
        <v>4</v>
      </c>
      <c r="E33">
        <v>401</v>
      </c>
      <c r="F33" t="s">
        <v>10</v>
      </c>
    </row>
    <row r="34" spans="1:6" x14ac:dyDescent="0.2">
      <c r="A34" t="s">
        <v>218</v>
      </c>
      <c r="B34" t="s">
        <v>180</v>
      </c>
      <c r="C34" t="s">
        <v>17</v>
      </c>
      <c r="D34">
        <v>4</v>
      </c>
      <c r="E34">
        <v>402</v>
      </c>
    </row>
    <row r="35" spans="1:6" x14ac:dyDescent="0.2">
      <c r="A35" t="s">
        <v>219</v>
      </c>
      <c r="B35" t="s">
        <v>180</v>
      </c>
      <c r="C35" t="s">
        <v>17</v>
      </c>
      <c r="D35">
        <v>4</v>
      </c>
      <c r="E35">
        <v>402</v>
      </c>
      <c r="F35" t="s">
        <v>10</v>
      </c>
    </row>
    <row r="36" spans="1:6" x14ac:dyDescent="0.2">
      <c r="A36" t="s">
        <v>220</v>
      </c>
      <c r="B36" t="s">
        <v>180</v>
      </c>
      <c r="C36" t="s">
        <v>18</v>
      </c>
      <c r="D36">
        <v>4</v>
      </c>
      <c r="E36">
        <v>403</v>
      </c>
    </row>
    <row r="37" spans="1:6" x14ac:dyDescent="0.2">
      <c r="A37" t="s">
        <v>221</v>
      </c>
      <c r="B37" t="s">
        <v>180</v>
      </c>
      <c r="C37" t="s">
        <v>18</v>
      </c>
      <c r="D37">
        <v>4</v>
      </c>
      <c r="E37">
        <v>403</v>
      </c>
      <c r="F37" t="s">
        <v>11</v>
      </c>
    </row>
    <row r="38" spans="1:6" x14ac:dyDescent="0.2">
      <c r="A38" t="s">
        <v>222</v>
      </c>
      <c r="B38" t="s">
        <v>180</v>
      </c>
      <c r="C38" t="s">
        <v>18</v>
      </c>
      <c r="D38">
        <v>4</v>
      </c>
      <c r="E38">
        <v>403</v>
      </c>
      <c r="F38" t="s">
        <v>10</v>
      </c>
    </row>
    <row r="39" spans="1:6" x14ac:dyDescent="0.2">
      <c r="A39" t="s">
        <v>223</v>
      </c>
      <c r="B39" t="s">
        <v>180</v>
      </c>
      <c r="C39" t="s">
        <v>15</v>
      </c>
      <c r="D39">
        <v>4</v>
      </c>
      <c r="E39">
        <v>404</v>
      </c>
    </row>
    <row r="40" spans="1:6" x14ac:dyDescent="0.2">
      <c r="A40" t="s">
        <v>224</v>
      </c>
      <c r="B40" t="s">
        <v>180</v>
      </c>
      <c r="C40" t="s">
        <v>15</v>
      </c>
      <c r="D40">
        <v>4</v>
      </c>
      <c r="E40">
        <v>404</v>
      </c>
      <c r="F40" t="s">
        <v>10</v>
      </c>
    </row>
  </sheetData>
  <mergeCells count="1">
    <mergeCell ref="A1:G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1E13F-DB44-0546-B1A4-E24484AF3F49}">
  <dimension ref="A1:BI346"/>
  <sheetViews>
    <sheetView workbookViewId="0">
      <selection activeCell="U29" sqref="U29"/>
    </sheetView>
  </sheetViews>
  <sheetFormatPr baseColWidth="10" defaultColWidth="11.1640625" defaultRowHeight="16" x14ac:dyDescent="0.2"/>
  <cols>
    <col min="1" max="1" width="19" customWidth="1"/>
    <col min="6" max="6" width="15" customWidth="1"/>
    <col min="8" max="8" width="14.5" customWidth="1"/>
    <col min="9" max="9" width="12.5" customWidth="1"/>
  </cols>
  <sheetData>
    <row r="1" spans="1:61" x14ac:dyDescent="0.2">
      <c r="A1" s="15"/>
      <c r="B1" s="15"/>
      <c r="C1" s="15"/>
      <c r="D1" s="15"/>
      <c r="E1" s="12"/>
      <c r="F1" s="15"/>
      <c r="G1" s="12"/>
      <c r="H1" s="12"/>
      <c r="I1" s="81" t="s">
        <v>292</v>
      </c>
      <c r="J1" s="83" t="s">
        <v>178</v>
      </c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83"/>
      <c r="BI1" s="83"/>
    </row>
    <row r="2" spans="1:61" ht="51" x14ac:dyDescent="0.2">
      <c r="A2" s="15"/>
      <c r="B2" s="15"/>
      <c r="C2" s="15" t="s">
        <v>177</v>
      </c>
      <c r="D2" s="15"/>
      <c r="E2" s="25"/>
      <c r="F2" s="69" t="s">
        <v>20</v>
      </c>
      <c r="G2" s="70"/>
      <c r="H2" s="34" t="s">
        <v>293</v>
      </c>
      <c r="I2" s="82"/>
      <c r="J2" s="17" t="s">
        <v>21</v>
      </c>
      <c r="K2" s="17" t="s">
        <v>22</v>
      </c>
      <c r="L2" s="17" t="s">
        <v>23</v>
      </c>
      <c r="M2" s="17" t="s">
        <v>24</v>
      </c>
      <c r="N2" s="18" t="s">
        <v>25</v>
      </c>
      <c r="O2" s="17" t="s">
        <v>26</v>
      </c>
      <c r="P2" s="17" t="s">
        <v>27</v>
      </c>
      <c r="Q2" s="17" t="s">
        <v>28</v>
      </c>
      <c r="R2" s="18" t="s">
        <v>29</v>
      </c>
      <c r="S2" s="17" t="s">
        <v>30</v>
      </c>
      <c r="T2" s="18" t="s">
        <v>31</v>
      </c>
      <c r="U2" s="19" t="s">
        <v>32</v>
      </c>
      <c r="V2" s="18" t="s">
        <v>33</v>
      </c>
      <c r="W2" s="17" t="s">
        <v>34</v>
      </c>
      <c r="X2" s="18" t="s">
        <v>35</v>
      </c>
      <c r="Y2" s="17" t="s">
        <v>36</v>
      </c>
      <c r="Z2" s="17" t="s">
        <v>37</v>
      </c>
      <c r="AA2" s="18" t="s">
        <v>38</v>
      </c>
      <c r="AB2" s="17" t="s">
        <v>39</v>
      </c>
      <c r="AC2" s="17" t="s">
        <v>40</v>
      </c>
      <c r="AD2" s="17" t="s">
        <v>41</v>
      </c>
      <c r="AE2" s="17" t="s">
        <v>42</v>
      </c>
      <c r="AF2" s="17" t="s">
        <v>43</v>
      </c>
      <c r="AG2" s="17" t="s">
        <v>44</v>
      </c>
      <c r="AH2" s="17" t="s">
        <v>45</v>
      </c>
      <c r="AI2" s="17" t="s">
        <v>46</v>
      </c>
      <c r="AJ2" s="17" t="s">
        <v>47</v>
      </c>
      <c r="AK2" s="17" t="s">
        <v>48</v>
      </c>
      <c r="AL2" s="18" t="s">
        <v>49</v>
      </c>
      <c r="AM2" s="17" t="s">
        <v>50</v>
      </c>
      <c r="AN2" s="18" t="s">
        <v>51</v>
      </c>
      <c r="AO2" s="17" t="s">
        <v>52</v>
      </c>
      <c r="AP2" s="18" t="s">
        <v>53</v>
      </c>
      <c r="AQ2" s="17" t="s">
        <v>54</v>
      </c>
      <c r="AR2" s="17" t="s">
        <v>55</v>
      </c>
      <c r="AS2" s="17" t="s">
        <v>56</v>
      </c>
      <c r="AT2" s="18" t="s">
        <v>57</v>
      </c>
      <c r="AU2" s="17" t="s">
        <v>58</v>
      </c>
      <c r="AV2" s="17" t="s">
        <v>59</v>
      </c>
      <c r="AW2" s="17" t="s">
        <v>60</v>
      </c>
      <c r="AX2" s="17" t="s">
        <v>61</v>
      </c>
      <c r="AY2" s="18" t="s">
        <v>62</v>
      </c>
      <c r="AZ2" s="17" t="s">
        <v>63</v>
      </c>
      <c r="BA2" s="18" t="s">
        <v>64</v>
      </c>
      <c r="BB2" s="17" t="s">
        <v>65</v>
      </c>
      <c r="BC2" s="17" t="s">
        <v>66</v>
      </c>
      <c r="BD2" s="17" t="s">
        <v>67</v>
      </c>
      <c r="BE2" s="17" t="s">
        <v>68</v>
      </c>
      <c r="BF2" s="17" t="s">
        <v>69</v>
      </c>
      <c r="BG2" s="17" t="s">
        <v>70</v>
      </c>
      <c r="BH2" s="17" t="s">
        <v>71</v>
      </c>
      <c r="BI2" s="18" t="s">
        <v>72</v>
      </c>
    </row>
    <row r="3" spans="1:61" ht="112" x14ac:dyDescent="0.2">
      <c r="A3" s="23"/>
      <c r="B3" s="24"/>
      <c r="C3" s="24"/>
      <c r="D3" s="24"/>
      <c r="E3" s="7"/>
      <c r="F3" s="5"/>
      <c r="G3" s="7"/>
      <c r="H3" s="6"/>
      <c r="I3" s="13"/>
      <c r="J3" s="17" t="s">
        <v>73</v>
      </c>
      <c r="K3" s="17" t="s">
        <v>74</v>
      </c>
      <c r="L3" s="17" t="s">
        <v>75</v>
      </c>
      <c r="M3" s="17" t="s">
        <v>76</v>
      </c>
      <c r="N3" s="17" t="s">
        <v>77</v>
      </c>
      <c r="O3" s="17" t="s">
        <v>78</v>
      </c>
      <c r="P3" s="17" t="s">
        <v>79</v>
      </c>
      <c r="Q3" s="20" t="s">
        <v>80</v>
      </c>
      <c r="R3" s="17" t="s">
        <v>81</v>
      </c>
      <c r="S3" s="17" t="s">
        <v>82</v>
      </c>
      <c r="T3" s="17" t="s">
        <v>83</v>
      </c>
      <c r="U3" s="21" t="s">
        <v>84</v>
      </c>
      <c r="V3" s="17" t="s">
        <v>85</v>
      </c>
      <c r="W3" s="17" t="s">
        <v>86</v>
      </c>
      <c r="X3" s="17" t="s">
        <v>87</v>
      </c>
      <c r="Y3" s="17" t="s">
        <v>88</v>
      </c>
      <c r="Z3" s="17" t="s">
        <v>89</v>
      </c>
      <c r="AA3" s="17" t="s">
        <v>90</v>
      </c>
      <c r="AB3" s="17" t="s">
        <v>91</v>
      </c>
      <c r="AC3" s="17" t="s">
        <v>92</v>
      </c>
      <c r="AD3" s="17" t="s">
        <v>93</v>
      </c>
      <c r="AE3" s="17" t="s">
        <v>94</v>
      </c>
      <c r="AF3" s="20" t="s">
        <v>95</v>
      </c>
      <c r="AG3" s="17" t="s">
        <v>96</v>
      </c>
      <c r="AH3" s="17" t="s">
        <v>97</v>
      </c>
      <c r="AI3" s="17" t="s">
        <v>98</v>
      </c>
      <c r="AJ3" s="17" t="s">
        <v>99</v>
      </c>
      <c r="AK3" s="17" t="s">
        <v>100</v>
      </c>
      <c r="AL3" s="17" t="s">
        <v>101</v>
      </c>
      <c r="AM3" s="17" t="s">
        <v>102</v>
      </c>
      <c r="AN3" s="17" t="s">
        <v>103</v>
      </c>
      <c r="AO3" s="17" t="s">
        <v>104</v>
      </c>
      <c r="AP3" s="17" t="s">
        <v>105</v>
      </c>
      <c r="AQ3" s="17" t="s">
        <v>106</v>
      </c>
      <c r="AR3" s="17" t="s">
        <v>107</v>
      </c>
      <c r="AS3" s="17" t="s">
        <v>108</v>
      </c>
      <c r="AT3" s="17" t="s">
        <v>109</v>
      </c>
      <c r="AU3" s="17" t="s">
        <v>110</v>
      </c>
      <c r="AV3" s="17" t="s">
        <v>111</v>
      </c>
      <c r="AW3" s="17" t="s">
        <v>112</v>
      </c>
      <c r="AX3" s="17" t="s">
        <v>113</v>
      </c>
      <c r="AY3" s="17" t="s">
        <v>114</v>
      </c>
      <c r="AZ3" s="17" t="s">
        <v>115</v>
      </c>
      <c r="BA3" s="17" t="s">
        <v>116</v>
      </c>
      <c r="BB3" s="17" t="s">
        <v>117</v>
      </c>
      <c r="BC3" s="17" t="s">
        <v>118</v>
      </c>
      <c r="BD3" s="17" t="s">
        <v>119</v>
      </c>
      <c r="BE3" s="17" t="s">
        <v>120</v>
      </c>
      <c r="BF3" s="17" t="s">
        <v>121</v>
      </c>
      <c r="BG3" s="17" t="s">
        <v>122</v>
      </c>
      <c r="BH3" s="17" t="s">
        <v>123</v>
      </c>
      <c r="BI3" s="17" t="s">
        <v>124</v>
      </c>
    </row>
    <row r="4" spans="1:61" ht="17" x14ac:dyDescent="0.2">
      <c r="A4" s="13" t="s">
        <v>1</v>
      </c>
      <c r="B4" s="13" t="s">
        <v>2</v>
      </c>
      <c r="C4" s="13" t="s">
        <v>4</v>
      </c>
      <c r="D4" s="13" t="s">
        <v>3</v>
      </c>
      <c r="E4" s="14" t="s">
        <v>5</v>
      </c>
      <c r="F4" s="14" t="s">
        <v>291</v>
      </c>
      <c r="G4" s="14" t="s">
        <v>14</v>
      </c>
      <c r="H4" s="14"/>
      <c r="I4" s="13"/>
      <c r="J4" s="22" t="s">
        <v>125</v>
      </c>
      <c r="K4" s="22" t="s">
        <v>126</v>
      </c>
      <c r="L4" s="22" t="s">
        <v>127</v>
      </c>
      <c r="M4" s="22" t="s">
        <v>128</v>
      </c>
      <c r="N4" s="22" t="s">
        <v>129</v>
      </c>
      <c r="O4" s="22" t="s">
        <v>130</v>
      </c>
      <c r="P4" s="22" t="s">
        <v>131</v>
      </c>
      <c r="Q4" s="22" t="s">
        <v>132</v>
      </c>
      <c r="R4" s="22" t="s">
        <v>133</v>
      </c>
      <c r="S4" s="22" t="s">
        <v>134</v>
      </c>
      <c r="T4" s="22" t="s">
        <v>135</v>
      </c>
      <c r="U4" s="21" t="s">
        <v>136</v>
      </c>
      <c r="V4" s="22" t="s">
        <v>137</v>
      </c>
      <c r="W4" s="22" t="s">
        <v>138</v>
      </c>
      <c r="X4" s="22" t="s">
        <v>139</v>
      </c>
      <c r="Y4" s="22" t="s">
        <v>140</v>
      </c>
      <c r="Z4" s="22" t="s">
        <v>141</v>
      </c>
      <c r="AA4" s="22" t="s">
        <v>142</v>
      </c>
      <c r="AB4" s="22" t="s">
        <v>143</v>
      </c>
      <c r="AC4" s="22" t="s">
        <v>144</v>
      </c>
      <c r="AD4" s="22" t="s">
        <v>145</v>
      </c>
      <c r="AE4" s="22" t="s">
        <v>146</v>
      </c>
      <c r="AF4" s="22" t="s">
        <v>147</v>
      </c>
      <c r="AG4" s="22" t="s">
        <v>148</v>
      </c>
      <c r="AH4" s="22" t="s">
        <v>149</v>
      </c>
      <c r="AI4" s="22" t="s">
        <v>150</v>
      </c>
      <c r="AJ4" s="22" t="s">
        <v>151</v>
      </c>
      <c r="AK4" s="22" t="s">
        <v>152</v>
      </c>
      <c r="AL4" s="22" t="s">
        <v>153</v>
      </c>
      <c r="AM4" s="22" t="s">
        <v>154</v>
      </c>
      <c r="AN4" s="22" t="s">
        <v>155</v>
      </c>
      <c r="AO4" s="22" t="s">
        <v>156</v>
      </c>
      <c r="AP4" s="22" t="s">
        <v>157</v>
      </c>
      <c r="AQ4" s="22" t="s">
        <v>158</v>
      </c>
      <c r="AR4" s="22" t="s">
        <v>159</v>
      </c>
      <c r="AS4" s="22" t="s">
        <v>160</v>
      </c>
      <c r="AT4" s="22" t="s">
        <v>161</v>
      </c>
      <c r="AU4" s="22" t="s">
        <v>162</v>
      </c>
      <c r="AV4" s="22" t="s">
        <v>163</v>
      </c>
      <c r="AW4" s="22" t="s">
        <v>164</v>
      </c>
      <c r="AX4" s="22" t="s">
        <v>165</v>
      </c>
      <c r="AY4" s="22" t="s">
        <v>166</v>
      </c>
      <c r="AZ4" s="22" t="s">
        <v>167</v>
      </c>
      <c r="BA4" s="22" t="s">
        <v>168</v>
      </c>
      <c r="BB4" s="22" t="s">
        <v>169</v>
      </c>
      <c r="BC4" s="22" t="s">
        <v>170</v>
      </c>
      <c r="BD4" s="22" t="s">
        <v>171</v>
      </c>
      <c r="BE4" s="22" t="s">
        <v>172</v>
      </c>
      <c r="BF4" s="22" t="s">
        <v>173</v>
      </c>
      <c r="BG4" s="22" t="s">
        <v>174</v>
      </c>
      <c r="BH4" s="22" t="s">
        <v>175</v>
      </c>
      <c r="BI4" s="22" t="s">
        <v>176</v>
      </c>
    </row>
    <row r="5" spans="1:61" x14ac:dyDescent="0.2">
      <c r="A5" t="s">
        <v>243</v>
      </c>
      <c r="B5" t="s">
        <v>180</v>
      </c>
      <c r="C5" t="s">
        <v>15</v>
      </c>
      <c r="D5">
        <v>1</v>
      </c>
      <c r="E5">
        <v>101</v>
      </c>
      <c r="F5">
        <v>1</v>
      </c>
      <c r="G5" s="33">
        <v>45167</v>
      </c>
      <c r="H5" s="33"/>
    </row>
    <row r="6" spans="1:61" x14ac:dyDescent="0.2">
      <c r="A6" t="s">
        <v>244</v>
      </c>
      <c r="B6" t="s">
        <v>180</v>
      </c>
      <c r="C6" t="s">
        <v>15</v>
      </c>
      <c r="D6">
        <v>1</v>
      </c>
      <c r="E6">
        <v>101</v>
      </c>
      <c r="F6">
        <v>1</v>
      </c>
      <c r="G6" s="33">
        <v>45167</v>
      </c>
      <c r="H6" s="33"/>
    </row>
    <row r="7" spans="1:61" x14ac:dyDescent="0.2">
      <c r="A7" t="s">
        <v>245</v>
      </c>
      <c r="B7" t="s">
        <v>180</v>
      </c>
      <c r="C7" t="s">
        <v>15</v>
      </c>
      <c r="D7">
        <v>1</v>
      </c>
      <c r="E7">
        <v>101</v>
      </c>
      <c r="F7">
        <v>1</v>
      </c>
      <c r="G7" s="33">
        <v>45167</v>
      </c>
      <c r="H7" s="33"/>
    </row>
    <row r="8" spans="1:61" x14ac:dyDescent="0.2">
      <c r="A8" t="s">
        <v>246</v>
      </c>
      <c r="B8" t="s">
        <v>180</v>
      </c>
      <c r="C8" t="s">
        <v>16</v>
      </c>
      <c r="D8">
        <v>1</v>
      </c>
      <c r="E8">
        <v>102</v>
      </c>
      <c r="F8">
        <v>1</v>
      </c>
      <c r="G8" s="33">
        <v>45167</v>
      </c>
      <c r="H8" s="33"/>
    </row>
    <row r="9" spans="1:61" x14ac:dyDescent="0.2">
      <c r="A9" t="s">
        <v>247</v>
      </c>
      <c r="B9" t="s">
        <v>180</v>
      </c>
      <c r="C9" t="s">
        <v>16</v>
      </c>
      <c r="D9">
        <v>1</v>
      </c>
      <c r="E9">
        <v>102</v>
      </c>
      <c r="F9">
        <v>1</v>
      </c>
      <c r="G9" s="33">
        <v>45167</v>
      </c>
      <c r="H9" s="33"/>
    </row>
    <row r="10" spans="1:61" x14ac:dyDescent="0.2">
      <c r="A10" t="s">
        <v>248</v>
      </c>
      <c r="B10" t="s">
        <v>180</v>
      </c>
      <c r="C10" t="s">
        <v>16</v>
      </c>
      <c r="D10">
        <v>1</v>
      </c>
      <c r="E10">
        <v>102</v>
      </c>
      <c r="F10">
        <v>1</v>
      </c>
      <c r="G10" s="33">
        <v>45167</v>
      </c>
      <c r="H10" s="33"/>
    </row>
    <row r="11" spans="1:61" x14ac:dyDescent="0.2">
      <c r="A11" t="s">
        <v>249</v>
      </c>
      <c r="B11" t="s">
        <v>180</v>
      </c>
      <c r="C11" t="s">
        <v>17</v>
      </c>
      <c r="D11">
        <v>1</v>
      </c>
      <c r="E11">
        <v>103</v>
      </c>
      <c r="F11">
        <v>1</v>
      </c>
      <c r="G11" s="33">
        <v>45167</v>
      </c>
      <c r="H11" s="33"/>
    </row>
    <row r="12" spans="1:61" x14ac:dyDescent="0.2">
      <c r="A12" t="s">
        <v>250</v>
      </c>
      <c r="B12" t="s">
        <v>180</v>
      </c>
      <c r="C12" t="s">
        <v>17</v>
      </c>
      <c r="D12">
        <v>1</v>
      </c>
      <c r="E12">
        <v>103</v>
      </c>
      <c r="F12">
        <v>1</v>
      </c>
      <c r="G12" s="33">
        <v>45167</v>
      </c>
      <c r="H12" s="33"/>
    </row>
    <row r="13" spans="1:61" x14ac:dyDescent="0.2">
      <c r="A13" t="s">
        <v>251</v>
      </c>
      <c r="B13" t="s">
        <v>180</v>
      </c>
      <c r="C13" t="s">
        <v>17</v>
      </c>
      <c r="D13">
        <v>1</v>
      </c>
      <c r="E13">
        <v>103</v>
      </c>
      <c r="F13">
        <v>1</v>
      </c>
      <c r="G13" s="33">
        <v>45167</v>
      </c>
      <c r="H13" s="33"/>
    </row>
    <row r="14" spans="1:61" x14ac:dyDescent="0.2">
      <c r="A14" t="s">
        <v>252</v>
      </c>
      <c r="B14" t="s">
        <v>180</v>
      </c>
      <c r="C14" t="s">
        <v>18</v>
      </c>
      <c r="D14">
        <v>1</v>
      </c>
      <c r="E14">
        <v>104</v>
      </c>
      <c r="F14">
        <v>1</v>
      </c>
      <c r="G14" s="33">
        <v>45167</v>
      </c>
      <c r="H14" s="33"/>
    </row>
    <row r="15" spans="1:61" x14ac:dyDescent="0.2">
      <c r="A15" t="s">
        <v>253</v>
      </c>
      <c r="B15" t="s">
        <v>180</v>
      </c>
      <c r="C15" t="s">
        <v>18</v>
      </c>
      <c r="D15">
        <v>1</v>
      </c>
      <c r="E15">
        <v>104</v>
      </c>
      <c r="F15">
        <v>1</v>
      </c>
      <c r="G15" s="33">
        <v>45167</v>
      </c>
      <c r="H15" s="33"/>
    </row>
    <row r="16" spans="1:61" x14ac:dyDescent="0.2">
      <c r="A16" t="s">
        <v>254</v>
      </c>
      <c r="B16" t="s">
        <v>180</v>
      </c>
      <c r="C16" t="s">
        <v>18</v>
      </c>
      <c r="D16">
        <v>1</v>
      </c>
      <c r="E16">
        <v>104</v>
      </c>
      <c r="F16">
        <v>1</v>
      </c>
      <c r="G16" s="33">
        <v>45167</v>
      </c>
      <c r="H16" s="33"/>
    </row>
    <row r="17" spans="1:8" x14ac:dyDescent="0.2">
      <c r="A17" t="s">
        <v>255</v>
      </c>
      <c r="B17" t="s">
        <v>180</v>
      </c>
      <c r="C17" t="s">
        <v>17</v>
      </c>
      <c r="D17">
        <v>2</v>
      </c>
      <c r="E17">
        <v>201</v>
      </c>
      <c r="F17">
        <v>1</v>
      </c>
      <c r="G17" s="33">
        <v>45167</v>
      </c>
      <c r="H17" s="33"/>
    </row>
    <row r="18" spans="1:8" x14ac:dyDescent="0.2">
      <c r="A18" t="s">
        <v>256</v>
      </c>
      <c r="B18" t="s">
        <v>180</v>
      </c>
      <c r="C18" t="s">
        <v>17</v>
      </c>
      <c r="D18">
        <v>2</v>
      </c>
      <c r="E18">
        <v>201</v>
      </c>
      <c r="F18">
        <v>1</v>
      </c>
      <c r="G18" s="33">
        <v>45167</v>
      </c>
      <c r="H18" s="33"/>
    </row>
    <row r="19" spans="1:8" x14ac:dyDescent="0.2">
      <c r="A19" t="s">
        <v>257</v>
      </c>
      <c r="B19" t="s">
        <v>180</v>
      </c>
      <c r="C19" t="s">
        <v>17</v>
      </c>
      <c r="D19">
        <v>2</v>
      </c>
      <c r="E19">
        <v>201</v>
      </c>
      <c r="F19">
        <v>1</v>
      </c>
      <c r="G19" s="33">
        <v>45167</v>
      </c>
      <c r="H19" s="33"/>
    </row>
    <row r="20" spans="1:8" x14ac:dyDescent="0.2">
      <c r="A20" t="s">
        <v>258</v>
      </c>
      <c r="B20" t="s">
        <v>180</v>
      </c>
      <c r="C20" t="s">
        <v>18</v>
      </c>
      <c r="D20">
        <v>2</v>
      </c>
      <c r="E20">
        <v>202</v>
      </c>
      <c r="F20">
        <v>1</v>
      </c>
      <c r="G20" s="33">
        <v>45167</v>
      </c>
      <c r="H20" s="33"/>
    </row>
    <row r="21" spans="1:8" x14ac:dyDescent="0.2">
      <c r="A21" t="s">
        <v>259</v>
      </c>
      <c r="B21" t="s">
        <v>180</v>
      </c>
      <c r="C21" t="s">
        <v>18</v>
      </c>
      <c r="D21">
        <v>2</v>
      </c>
      <c r="E21">
        <v>202</v>
      </c>
      <c r="F21">
        <v>1</v>
      </c>
      <c r="G21" s="33">
        <v>45167</v>
      </c>
      <c r="H21" s="33"/>
    </row>
    <row r="22" spans="1:8" x14ac:dyDescent="0.2">
      <c r="A22" t="s">
        <v>260</v>
      </c>
      <c r="B22" t="s">
        <v>180</v>
      </c>
      <c r="C22" t="s">
        <v>18</v>
      </c>
      <c r="D22">
        <v>2</v>
      </c>
      <c r="E22">
        <v>202</v>
      </c>
      <c r="F22">
        <v>1</v>
      </c>
      <c r="G22" s="33">
        <v>45167</v>
      </c>
      <c r="H22" s="33"/>
    </row>
    <row r="23" spans="1:8" x14ac:dyDescent="0.2">
      <c r="A23" t="s">
        <v>261</v>
      </c>
      <c r="B23" t="s">
        <v>180</v>
      </c>
      <c r="C23" t="s">
        <v>15</v>
      </c>
      <c r="D23">
        <v>2</v>
      </c>
      <c r="E23">
        <v>203</v>
      </c>
      <c r="F23">
        <v>1</v>
      </c>
      <c r="G23" s="33">
        <v>45167</v>
      </c>
      <c r="H23" s="33"/>
    </row>
    <row r="24" spans="1:8" x14ac:dyDescent="0.2">
      <c r="A24" t="s">
        <v>262</v>
      </c>
      <c r="B24" t="s">
        <v>180</v>
      </c>
      <c r="C24" t="s">
        <v>15</v>
      </c>
      <c r="D24">
        <v>2</v>
      </c>
      <c r="E24">
        <v>203</v>
      </c>
      <c r="F24">
        <v>1</v>
      </c>
      <c r="G24" s="33">
        <v>45167</v>
      </c>
      <c r="H24" s="33"/>
    </row>
    <row r="25" spans="1:8" x14ac:dyDescent="0.2">
      <c r="A25" t="s">
        <v>263</v>
      </c>
      <c r="B25" t="s">
        <v>180</v>
      </c>
      <c r="C25" t="s">
        <v>15</v>
      </c>
      <c r="D25">
        <v>2</v>
      </c>
      <c r="E25">
        <v>203</v>
      </c>
      <c r="F25">
        <v>1</v>
      </c>
      <c r="G25" s="33">
        <v>45167</v>
      </c>
      <c r="H25" s="33"/>
    </row>
    <row r="26" spans="1:8" x14ac:dyDescent="0.2">
      <c r="A26" t="s">
        <v>264</v>
      </c>
      <c r="B26" t="s">
        <v>180</v>
      </c>
      <c r="C26" t="s">
        <v>16</v>
      </c>
      <c r="D26">
        <v>2</v>
      </c>
      <c r="E26">
        <v>204</v>
      </c>
      <c r="F26">
        <v>1</v>
      </c>
      <c r="G26" s="33">
        <v>45167</v>
      </c>
      <c r="H26" s="33"/>
    </row>
    <row r="27" spans="1:8" x14ac:dyDescent="0.2">
      <c r="A27" t="s">
        <v>265</v>
      </c>
      <c r="B27" t="s">
        <v>180</v>
      </c>
      <c r="C27" t="s">
        <v>16</v>
      </c>
      <c r="D27">
        <v>2</v>
      </c>
      <c r="E27">
        <v>204</v>
      </c>
      <c r="F27">
        <v>1</v>
      </c>
      <c r="G27" s="33">
        <v>45167</v>
      </c>
      <c r="H27" s="33"/>
    </row>
    <row r="28" spans="1:8" x14ac:dyDescent="0.2">
      <c r="A28" t="s">
        <v>266</v>
      </c>
      <c r="B28" t="s">
        <v>180</v>
      </c>
      <c r="C28" t="s">
        <v>16</v>
      </c>
      <c r="D28">
        <v>2</v>
      </c>
      <c r="E28">
        <v>204</v>
      </c>
      <c r="F28">
        <v>1</v>
      </c>
      <c r="G28" s="33">
        <v>45167</v>
      </c>
      <c r="H28" s="33"/>
    </row>
    <row r="29" spans="1:8" x14ac:dyDescent="0.2">
      <c r="A29" t="s">
        <v>267</v>
      </c>
      <c r="B29" t="s">
        <v>180</v>
      </c>
      <c r="C29" t="s">
        <v>18</v>
      </c>
      <c r="D29">
        <v>3</v>
      </c>
      <c r="E29">
        <v>301</v>
      </c>
      <c r="F29">
        <v>1</v>
      </c>
      <c r="G29" s="33">
        <v>45167</v>
      </c>
      <c r="H29" s="33"/>
    </row>
    <row r="30" spans="1:8" x14ac:dyDescent="0.2">
      <c r="A30" t="s">
        <v>268</v>
      </c>
      <c r="B30" t="s">
        <v>180</v>
      </c>
      <c r="C30" t="s">
        <v>18</v>
      </c>
      <c r="D30">
        <v>3</v>
      </c>
      <c r="E30">
        <v>301</v>
      </c>
      <c r="F30">
        <v>1</v>
      </c>
      <c r="G30" s="33">
        <v>45167</v>
      </c>
      <c r="H30" s="33"/>
    </row>
    <row r="31" spans="1:8" x14ac:dyDescent="0.2">
      <c r="A31" t="s">
        <v>269</v>
      </c>
      <c r="B31" t="s">
        <v>180</v>
      </c>
      <c r="C31" t="s">
        <v>18</v>
      </c>
      <c r="D31">
        <v>3</v>
      </c>
      <c r="E31">
        <v>301</v>
      </c>
      <c r="F31">
        <v>1</v>
      </c>
      <c r="G31" s="33">
        <v>45167</v>
      </c>
      <c r="H31" s="33"/>
    </row>
    <row r="32" spans="1:8" x14ac:dyDescent="0.2">
      <c r="A32" t="s">
        <v>270</v>
      </c>
      <c r="B32" t="s">
        <v>180</v>
      </c>
      <c r="C32" t="s">
        <v>15</v>
      </c>
      <c r="D32">
        <v>3</v>
      </c>
      <c r="E32">
        <v>302</v>
      </c>
      <c r="F32">
        <v>1</v>
      </c>
      <c r="G32" s="33">
        <v>45167</v>
      </c>
      <c r="H32" s="33"/>
    </row>
    <row r="33" spans="1:8" x14ac:dyDescent="0.2">
      <c r="A33" t="s">
        <v>271</v>
      </c>
      <c r="B33" t="s">
        <v>180</v>
      </c>
      <c r="C33" t="s">
        <v>15</v>
      </c>
      <c r="D33">
        <v>3</v>
      </c>
      <c r="E33">
        <v>302</v>
      </c>
      <c r="F33">
        <v>1</v>
      </c>
      <c r="G33" s="33">
        <v>45167</v>
      </c>
      <c r="H33" s="33"/>
    </row>
    <row r="34" spans="1:8" x14ac:dyDescent="0.2">
      <c r="A34" t="s">
        <v>272</v>
      </c>
      <c r="B34" t="s">
        <v>180</v>
      </c>
      <c r="C34" t="s">
        <v>15</v>
      </c>
      <c r="D34">
        <v>3</v>
      </c>
      <c r="E34">
        <v>302</v>
      </c>
      <c r="F34">
        <v>1</v>
      </c>
      <c r="G34" s="33">
        <v>45167</v>
      </c>
      <c r="H34" s="33"/>
    </row>
    <row r="35" spans="1:8" x14ac:dyDescent="0.2">
      <c r="A35" t="s">
        <v>273</v>
      </c>
      <c r="B35" t="s">
        <v>180</v>
      </c>
      <c r="C35" t="s">
        <v>16</v>
      </c>
      <c r="D35">
        <v>3</v>
      </c>
      <c r="E35">
        <v>303</v>
      </c>
      <c r="F35">
        <v>1</v>
      </c>
      <c r="G35" s="33">
        <v>45167</v>
      </c>
      <c r="H35" s="33"/>
    </row>
    <row r="36" spans="1:8" x14ac:dyDescent="0.2">
      <c r="A36" t="s">
        <v>274</v>
      </c>
      <c r="B36" t="s">
        <v>180</v>
      </c>
      <c r="C36" t="s">
        <v>16</v>
      </c>
      <c r="D36">
        <v>3</v>
      </c>
      <c r="E36">
        <v>303</v>
      </c>
      <c r="F36">
        <v>1</v>
      </c>
      <c r="G36" s="33">
        <v>45167</v>
      </c>
      <c r="H36" s="33"/>
    </row>
    <row r="37" spans="1:8" x14ac:dyDescent="0.2">
      <c r="A37" t="s">
        <v>275</v>
      </c>
      <c r="B37" t="s">
        <v>180</v>
      </c>
      <c r="C37" t="s">
        <v>16</v>
      </c>
      <c r="D37">
        <v>3</v>
      </c>
      <c r="E37">
        <v>303</v>
      </c>
      <c r="F37">
        <v>1</v>
      </c>
      <c r="G37" s="33">
        <v>45167</v>
      </c>
      <c r="H37" s="33"/>
    </row>
    <row r="38" spans="1:8" x14ac:dyDescent="0.2">
      <c r="A38" t="s">
        <v>276</v>
      </c>
      <c r="B38" t="s">
        <v>180</v>
      </c>
      <c r="C38" t="s">
        <v>17</v>
      </c>
      <c r="D38">
        <v>3</v>
      </c>
      <c r="E38">
        <v>304</v>
      </c>
      <c r="F38">
        <v>1</v>
      </c>
      <c r="G38" s="33">
        <v>45167</v>
      </c>
      <c r="H38" s="33"/>
    </row>
    <row r="39" spans="1:8" x14ac:dyDescent="0.2">
      <c r="A39" t="s">
        <v>277</v>
      </c>
      <c r="B39" t="s">
        <v>180</v>
      </c>
      <c r="C39" t="s">
        <v>17</v>
      </c>
      <c r="D39">
        <v>3</v>
      </c>
      <c r="E39">
        <v>304</v>
      </c>
      <c r="F39">
        <v>1</v>
      </c>
      <c r="G39" s="33">
        <v>45167</v>
      </c>
      <c r="H39" s="33"/>
    </row>
    <row r="40" spans="1:8" x14ac:dyDescent="0.2">
      <c r="A40" t="s">
        <v>278</v>
      </c>
      <c r="B40" t="s">
        <v>180</v>
      </c>
      <c r="C40" t="s">
        <v>17</v>
      </c>
      <c r="D40">
        <v>3</v>
      </c>
      <c r="E40">
        <v>304</v>
      </c>
      <c r="F40">
        <v>1</v>
      </c>
      <c r="G40" s="33">
        <v>45167</v>
      </c>
      <c r="H40" s="33"/>
    </row>
    <row r="41" spans="1:8" x14ac:dyDescent="0.2">
      <c r="A41" t="s">
        <v>279</v>
      </c>
      <c r="B41" t="s">
        <v>180</v>
      </c>
      <c r="C41" t="s">
        <v>16</v>
      </c>
      <c r="D41">
        <v>4</v>
      </c>
      <c r="E41">
        <v>401</v>
      </c>
      <c r="F41">
        <v>1</v>
      </c>
      <c r="G41" s="33">
        <v>45167</v>
      </c>
      <c r="H41" s="33"/>
    </row>
    <row r="42" spans="1:8" x14ac:dyDescent="0.2">
      <c r="A42" t="s">
        <v>280</v>
      </c>
      <c r="B42" t="s">
        <v>180</v>
      </c>
      <c r="C42" t="s">
        <v>16</v>
      </c>
      <c r="D42">
        <v>4</v>
      </c>
      <c r="E42">
        <v>401</v>
      </c>
      <c r="F42">
        <v>1</v>
      </c>
      <c r="G42" s="33">
        <v>45167</v>
      </c>
      <c r="H42" s="33"/>
    </row>
    <row r="43" spans="1:8" x14ac:dyDescent="0.2">
      <c r="A43" t="s">
        <v>281</v>
      </c>
      <c r="B43" t="s">
        <v>180</v>
      </c>
      <c r="C43" t="s">
        <v>16</v>
      </c>
      <c r="D43">
        <v>4</v>
      </c>
      <c r="E43">
        <v>401</v>
      </c>
      <c r="F43">
        <v>1</v>
      </c>
      <c r="G43" s="33">
        <v>45167</v>
      </c>
      <c r="H43" s="33"/>
    </row>
    <row r="44" spans="1:8" x14ac:dyDescent="0.2">
      <c r="A44" t="s">
        <v>282</v>
      </c>
      <c r="B44" t="s">
        <v>180</v>
      </c>
      <c r="C44" t="s">
        <v>17</v>
      </c>
      <c r="D44">
        <v>4</v>
      </c>
      <c r="E44">
        <v>402</v>
      </c>
      <c r="F44">
        <v>1</v>
      </c>
      <c r="G44" s="33">
        <v>45167</v>
      </c>
      <c r="H44" s="33"/>
    </row>
    <row r="45" spans="1:8" x14ac:dyDescent="0.2">
      <c r="A45" t="s">
        <v>283</v>
      </c>
      <c r="B45" t="s">
        <v>180</v>
      </c>
      <c r="C45" t="s">
        <v>17</v>
      </c>
      <c r="D45">
        <v>4</v>
      </c>
      <c r="E45">
        <v>402</v>
      </c>
      <c r="F45">
        <v>1</v>
      </c>
      <c r="G45" s="33">
        <v>45167</v>
      </c>
      <c r="H45" s="33"/>
    </row>
    <row r="46" spans="1:8" x14ac:dyDescent="0.2">
      <c r="A46" t="s">
        <v>284</v>
      </c>
      <c r="B46" t="s">
        <v>180</v>
      </c>
      <c r="C46" t="s">
        <v>17</v>
      </c>
      <c r="D46">
        <v>4</v>
      </c>
      <c r="E46">
        <v>402</v>
      </c>
      <c r="F46">
        <v>1</v>
      </c>
      <c r="G46" s="33">
        <v>45167</v>
      </c>
      <c r="H46" s="33"/>
    </row>
    <row r="47" spans="1:8" x14ac:dyDescent="0.2">
      <c r="A47" t="s">
        <v>285</v>
      </c>
      <c r="B47" t="s">
        <v>180</v>
      </c>
      <c r="C47" t="s">
        <v>18</v>
      </c>
      <c r="D47">
        <v>4</v>
      </c>
      <c r="E47">
        <v>403</v>
      </c>
      <c r="F47">
        <v>1</v>
      </c>
      <c r="G47" s="33">
        <v>45167</v>
      </c>
      <c r="H47" s="33"/>
    </row>
    <row r="48" spans="1:8" x14ac:dyDescent="0.2">
      <c r="A48" t="s">
        <v>286</v>
      </c>
      <c r="B48" t="s">
        <v>180</v>
      </c>
      <c r="C48" t="s">
        <v>18</v>
      </c>
      <c r="D48">
        <v>4</v>
      </c>
      <c r="E48">
        <v>403</v>
      </c>
      <c r="F48">
        <v>1</v>
      </c>
      <c r="G48" s="33">
        <v>45167</v>
      </c>
      <c r="H48" s="33"/>
    </row>
    <row r="49" spans="1:8" x14ac:dyDescent="0.2">
      <c r="A49" t="s">
        <v>287</v>
      </c>
      <c r="B49" t="s">
        <v>180</v>
      </c>
      <c r="C49" t="s">
        <v>18</v>
      </c>
      <c r="D49">
        <v>4</v>
      </c>
      <c r="E49">
        <v>403</v>
      </c>
      <c r="F49">
        <v>1</v>
      </c>
      <c r="G49" s="33">
        <v>45167</v>
      </c>
      <c r="H49" s="33"/>
    </row>
    <row r="50" spans="1:8" x14ac:dyDescent="0.2">
      <c r="A50" t="s">
        <v>288</v>
      </c>
      <c r="B50" t="s">
        <v>180</v>
      </c>
      <c r="C50" t="s">
        <v>15</v>
      </c>
      <c r="D50">
        <v>4</v>
      </c>
      <c r="E50">
        <v>404</v>
      </c>
      <c r="F50">
        <v>1</v>
      </c>
      <c r="G50" s="33">
        <v>45167</v>
      </c>
      <c r="H50" s="33"/>
    </row>
    <row r="51" spans="1:8" x14ac:dyDescent="0.2">
      <c r="A51" t="s">
        <v>289</v>
      </c>
      <c r="B51" t="s">
        <v>180</v>
      </c>
      <c r="C51" t="s">
        <v>15</v>
      </c>
      <c r="D51">
        <v>4</v>
      </c>
      <c r="E51">
        <v>404</v>
      </c>
      <c r="F51">
        <v>1</v>
      </c>
      <c r="G51" s="33">
        <v>45167</v>
      </c>
      <c r="H51" s="33"/>
    </row>
    <row r="52" spans="1:8" x14ac:dyDescent="0.2">
      <c r="A52" t="s">
        <v>290</v>
      </c>
      <c r="B52" t="s">
        <v>180</v>
      </c>
      <c r="C52" t="s">
        <v>15</v>
      </c>
      <c r="D52">
        <v>4</v>
      </c>
      <c r="E52">
        <v>404</v>
      </c>
      <c r="F52">
        <v>1</v>
      </c>
      <c r="G52" s="33">
        <v>45167</v>
      </c>
      <c r="H52" s="33"/>
    </row>
    <row r="54" spans="1:8" x14ac:dyDescent="0.2">
      <c r="A54" t="s">
        <v>243</v>
      </c>
      <c r="B54" t="s">
        <v>180</v>
      </c>
      <c r="C54" t="s">
        <v>15</v>
      </c>
      <c r="D54">
        <v>1</v>
      </c>
      <c r="E54">
        <v>101</v>
      </c>
      <c r="F54">
        <v>2</v>
      </c>
      <c r="G54" s="33">
        <v>45174</v>
      </c>
      <c r="H54" s="33"/>
    </row>
    <row r="55" spans="1:8" x14ac:dyDescent="0.2">
      <c r="A55" t="s">
        <v>244</v>
      </c>
      <c r="B55" t="s">
        <v>180</v>
      </c>
      <c r="C55" t="s">
        <v>15</v>
      </c>
      <c r="D55">
        <v>1</v>
      </c>
      <c r="E55">
        <v>101</v>
      </c>
      <c r="F55">
        <v>2</v>
      </c>
      <c r="G55" s="33">
        <v>45174</v>
      </c>
      <c r="H55" s="33"/>
    </row>
    <row r="56" spans="1:8" x14ac:dyDescent="0.2">
      <c r="A56" t="s">
        <v>245</v>
      </c>
      <c r="B56" t="s">
        <v>180</v>
      </c>
      <c r="C56" t="s">
        <v>15</v>
      </c>
      <c r="D56">
        <v>1</v>
      </c>
      <c r="E56">
        <v>101</v>
      </c>
      <c r="F56">
        <v>2</v>
      </c>
      <c r="G56" s="33">
        <v>45174</v>
      </c>
      <c r="H56" s="33"/>
    </row>
    <row r="57" spans="1:8" x14ac:dyDescent="0.2">
      <c r="A57" t="s">
        <v>246</v>
      </c>
      <c r="B57" t="s">
        <v>180</v>
      </c>
      <c r="C57" t="s">
        <v>16</v>
      </c>
      <c r="D57">
        <v>1</v>
      </c>
      <c r="E57">
        <v>102</v>
      </c>
      <c r="F57">
        <v>2</v>
      </c>
      <c r="G57" s="33">
        <v>45174</v>
      </c>
      <c r="H57" s="33"/>
    </row>
    <row r="58" spans="1:8" x14ac:dyDescent="0.2">
      <c r="A58" t="s">
        <v>247</v>
      </c>
      <c r="B58" t="s">
        <v>180</v>
      </c>
      <c r="C58" t="s">
        <v>16</v>
      </c>
      <c r="D58">
        <v>1</v>
      </c>
      <c r="E58">
        <v>102</v>
      </c>
      <c r="F58">
        <v>2</v>
      </c>
      <c r="G58" s="33">
        <v>45174</v>
      </c>
      <c r="H58" s="33"/>
    </row>
    <row r="59" spans="1:8" x14ac:dyDescent="0.2">
      <c r="A59" t="s">
        <v>248</v>
      </c>
      <c r="B59" t="s">
        <v>180</v>
      </c>
      <c r="C59" t="s">
        <v>16</v>
      </c>
      <c r="D59">
        <v>1</v>
      </c>
      <c r="E59">
        <v>102</v>
      </c>
      <c r="F59">
        <v>2</v>
      </c>
      <c r="G59" s="33">
        <v>45174</v>
      </c>
      <c r="H59" s="33"/>
    </row>
    <row r="60" spans="1:8" x14ac:dyDescent="0.2">
      <c r="A60" t="s">
        <v>249</v>
      </c>
      <c r="B60" t="s">
        <v>180</v>
      </c>
      <c r="C60" t="s">
        <v>17</v>
      </c>
      <c r="D60">
        <v>1</v>
      </c>
      <c r="E60">
        <v>103</v>
      </c>
      <c r="F60">
        <v>2</v>
      </c>
      <c r="G60" s="33">
        <v>45174</v>
      </c>
      <c r="H60" s="33"/>
    </row>
    <row r="61" spans="1:8" x14ac:dyDescent="0.2">
      <c r="A61" t="s">
        <v>250</v>
      </c>
      <c r="B61" t="s">
        <v>180</v>
      </c>
      <c r="C61" t="s">
        <v>17</v>
      </c>
      <c r="D61">
        <v>1</v>
      </c>
      <c r="E61">
        <v>103</v>
      </c>
      <c r="F61">
        <v>2</v>
      </c>
      <c r="G61" s="33">
        <v>45174</v>
      </c>
      <c r="H61" s="33"/>
    </row>
    <row r="62" spans="1:8" x14ac:dyDescent="0.2">
      <c r="A62" t="s">
        <v>251</v>
      </c>
      <c r="B62" t="s">
        <v>180</v>
      </c>
      <c r="C62" t="s">
        <v>17</v>
      </c>
      <c r="D62">
        <v>1</v>
      </c>
      <c r="E62">
        <v>103</v>
      </c>
      <c r="F62">
        <v>2</v>
      </c>
      <c r="G62" s="33">
        <v>45174</v>
      </c>
      <c r="H62" s="33"/>
    </row>
    <row r="63" spans="1:8" x14ac:dyDescent="0.2">
      <c r="A63" t="s">
        <v>252</v>
      </c>
      <c r="B63" t="s">
        <v>180</v>
      </c>
      <c r="C63" t="s">
        <v>18</v>
      </c>
      <c r="D63">
        <v>1</v>
      </c>
      <c r="E63">
        <v>104</v>
      </c>
      <c r="F63">
        <v>2</v>
      </c>
      <c r="G63" s="33">
        <v>45174</v>
      </c>
      <c r="H63" s="33"/>
    </row>
    <row r="64" spans="1:8" x14ac:dyDescent="0.2">
      <c r="A64" t="s">
        <v>253</v>
      </c>
      <c r="B64" t="s">
        <v>180</v>
      </c>
      <c r="C64" t="s">
        <v>18</v>
      </c>
      <c r="D64">
        <v>1</v>
      </c>
      <c r="E64">
        <v>104</v>
      </c>
      <c r="F64">
        <v>2</v>
      </c>
      <c r="G64" s="33">
        <v>45174</v>
      </c>
      <c r="H64" s="33"/>
    </row>
    <row r="65" spans="1:8" x14ac:dyDescent="0.2">
      <c r="A65" t="s">
        <v>254</v>
      </c>
      <c r="B65" t="s">
        <v>180</v>
      </c>
      <c r="C65" t="s">
        <v>18</v>
      </c>
      <c r="D65">
        <v>1</v>
      </c>
      <c r="E65">
        <v>104</v>
      </c>
      <c r="F65">
        <v>2</v>
      </c>
      <c r="G65" s="33">
        <v>45174</v>
      </c>
      <c r="H65" s="33"/>
    </row>
    <row r="66" spans="1:8" x14ac:dyDescent="0.2">
      <c r="A66" t="s">
        <v>255</v>
      </c>
      <c r="B66" t="s">
        <v>180</v>
      </c>
      <c r="C66" t="s">
        <v>17</v>
      </c>
      <c r="D66">
        <v>2</v>
      </c>
      <c r="E66">
        <v>201</v>
      </c>
      <c r="F66">
        <v>2</v>
      </c>
      <c r="G66" s="33">
        <v>45174</v>
      </c>
      <c r="H66" s="33"/>
    </row>
    <row r="67" spans="1:8" x14ac:dyDescent="0.2">
      <c r="A67" t="s">
        <v>256</v>
      </c>
      <c r="B67" t="s">
        <v>180</v>
      </c>
      <c r="C67" t="s">
        <v>17</v>
      </c>
      <c r="D67">
        <v>2</v>
      </c>
      <c r="E67">
        <v>201</v>
      </c>
      <c r="F67">
        <v>2</v>
      </c>
      <c r="G67" s="33">
        <v>45174</v>
      </c>
      <c r="H67" s="33"/>
    </row>
    <row r="68" spans="1:8" x14ac:dyDescent="0.2">
      <c r="A68" t="s">
        <v>257</v>
      </c>
      <c r="B68" t="s">
        <v>180</v>
      </c>
      <c r="C68" t="s">
        <v>17</v>
      </c>
      <c r="D68">
        <v>2</v>
      </c>
      <c r="E68">
        <v>201</v>
      </c>
      <c r="F68">
        <v>2</v>
      </c>
      <c r="G68" s="33">
        <v>45174</v>
      </c>
      <c r="H68" s="33"/>
    </row>
    <row r="69" spans="1:8" x14ac:dyDescent="0.2">
      <c r="A69" t="s">
        <v>258</v>
      </c>
      <c r="B69" t="s">
        <v>180</v>
      </c>
      <c r="C69" t="s">
        <v>18</v>
      </c>
      <c r="D69">
        <v>2</v>
      </c>
      <c r="E69">
        <v>202</v>
      </c>
      <c r="F69">
        <v>2</v>
      </c>
      <c r="G69" s="33">
        <v>45174</v>
      </c>
      <c r="H69" s="33"/>
    </row>
    <row r="70" spans="1:8" x14ac:dyDescent="0.2">
      <c r="A70" t="s">
        <v>259</v>
      </c>
      <c r="B70" t="s">
        <v>180</v>
      </c>
      <c r="C70" t="s">
        <v>18</v>
      </c>
      <c r="D70">
        <v>2</v>
      </c>
      <c r="E70">
        <v>202</v>
      </c>
      <c r="F70">
        <v>2</v>
      </c>
      <c r="G70" s="33">
        <v>45174</v>
      </c>
      <c r="H70" s="33"/>
    </row>
    <row r="71" spans="1:8" x14ac:dyDescent="0.2">
      <c r="A71" t="s">
        <v>260</v>
      </c>
      <c r="B71" t="s">
        <v>180</v>
      </c>
      <c r="C71" t="s">
        <v>18</v>
      </c>
      <c r="D71">
        <v>2</v>
      </c>
      <c r="E71">
        <v>202</v>
      </c>
      <c r="F71">
        <v>2</v>
      </c>
      <c r="G71" s="33">
        <v>45174</v>
      </c>
      <c r="H71" s="33"/>
    </row>
    <row r="72" spans="1:8" x14ac:dyDescent="0.2">
      <c r="A72" t="s">
        <v>261</v>
      </c>
      <c r="B72" t="s">
        <v>180</v>
      </c>
      <c r="C72" t="s">
        <v>15</v>
      </c>
      <c r="D72">
        <v>2</v>
      </c>
      <c r="E72">
        <v>203</v>
      </c>
      <c r="F72">
        <v>2</v>
      </c>
      <c r="G72" s="33">
        <v>45174</v>
      </c>
      <c r="H72" s="33"/>
    </row>
    <row r="73" spans="1:8" x14ac:dyDescent="0.2">
      <c r="A73" t="s">
        <v>262</v>
      </c>
      <c r="B73" t="s">
        <v>180</v>
      </c>
      <c r="C73" t="s">
        <v>15</v>
      </c>
      <c r="D73">
        <v>2</v>
      </c>
      <c r="E73">
        <v>203</v>
      </c>
      <c r="F73">
        <v>2</v>
      </c>
      <c r="G73" s="33">
        <v>45174</v>
      </c>
      <c r="H73" s="33"/>
    </row>
    <row r="74" spans="1:8" x14ac:dyDescent="0.2">
      <c r="A74" t="s">
        <v>263</v>
      </c>
      <c r="B74" t="s">
        <v>180</v>
      </c>
      <c r="C74" t="s">
        <v>15</v>
      </c>
      <c r="D74">
        <v>2</v>
      </c>
      <c r="E74">
        <v>203</v>
      </c>
      <c r="F74">
        <v>2</v>
      </c>
      <c r="G74" s="33">
        <v>45174</v>
      </c>
      <c r="H74" s="33"/>
    </row>
    <row r="75" spans="1:8" x14ac:dyDescent="0.2">
      <c r="A75" t="s">
        <v>264</v>
      </c>
      <c r="B75" t="s">
        <v>180</v>
      </c>
      <c r="C75" t="s">
        <v>16</v>
      </c>
      <c r="D75">
        <v>2</v>
      </c>
      <c r="E75">
        <v>204</v>
      </c>
      <c r="F75">
        <v>2</v>
      </c>
      <c r="G75" s="33">
        <v>45174</v>
      </c>
      <c r="H75" s="33"/>
    </row>
    <row r="76" spans="1:8" x14ac:dyDescent="0.2">
      <c r="A76" t="s">
        <v>265</v>
      </c>
      <c r="B76" t="s">
        <v>180</v>
      </c>
      <c r="C76" t="s">
        <v>16</v>
      </c>
      <c r="D76">
        <v>2</v>
      </c>
      <c r="E76">
        <v>204</v>
      </c>
      <c r="F76">
        <v>2</v>
      </c>
      <c r="G76" s="33">
        <v>45174</v>
      </c>
      <c r="H76" s="33"/>
    </row>
    <row r="77" spans="1:8" x14ac:dyDescent="0.2">
      <c r="A77" t="s">
        <v>266</v>
      </c>
      <c r="B77" t="s">
        <v>180</v>
      </c>
      <c r="C77" t="s">
        <v>16</v>
      </c>
      <c r="D77">
        <v>2</v>
      </c>
      <c r="E77">
        <v>204</v>
      </c>
      <c r="F77">
        <v>2</v>
      </c>
      <c r="G77" s="33">
        <v>45174</v>
      </c>
      <c r="H77" s="33"/>
    </row>
    <row r="78" spans="1:8" x14ac:dyDescent="0.2">
      <c r="A78" t="s">
        <v>267</v>
      </c>
      <c r="B78" t="s">
        <v>180</v>
      </c>
      <c r="C78" t="s">
        <v>18</v>
      </c>
      <c r="D78">
        <v>3</v>
      </c>
      <c r="E78">
        <v>301</v>
      </c>
      <c r="F78">
        <v>2</v>
      </c>
      <c r="G78" s="33">
        <v>45174</v>
      </c>
      <c r="H78" s="33"/>
    </row>
    <row r="79" spans="1:8" x14ac:dyDescent="0.2">
      <c r="A79" t="s">
        <v>268</v>
      </c>
      <c r="B79" t="s">
        <v>180</v>
      </c>
      <c r="C79" t="s">
        <v>18</v>
      </c>
      <c r="D79">
        <v>3</v>
      </c>
      <c r="E79">
        <v>301</v>
      </c>
      <c r="F79">
        <v>2</v>
      </c>
      <c r="G79" s="33">
        <v>45174</v>
      </c>
      <c r="H79" s="33"/>
    </row>
    <row r="80" spans="1:8" x14ac:dyDescent="0.2">
      <c r="A80" t="s">
        <v>269</v>
      </c>
      <c r="B80" t="s">
        <v>180</v>
      </c>
      <c r="C80" t="s">
        <v>18</v>
      </c>
      <c r="D80">
        <v>3</v>
      </c>
      <c r="E80">
        <v>301</v>
      </c>
      <c r="F80">
        <v>2</v>
      </c>
      <c r="G80" s="33">
        <v>45174</v>
      </c>
      <c r="H80" s="33"/>
    </row>
    <row r="81" spans="1:8" x14ac:dyDescent="0.2">
      <c r="A81" t="s">
        <v>270</v>
      </c>
      <c r="B81" t="s">
        <v>180</v>
      </c>
      <c r="C81" t="s">
        <v>15</v>
      </c>
      <c r="D81">
        <v>3</v>
      </c>
      <c r="E81">
        <v>302</v>
      </c>
      <c r="F81">
        <v>2</v>
      </c>
      <c r="G81" s="33">
        <v>45174</v>
      </c>
      <c r="H81" s="33"/>
    </row>
    <row r="82" spans="1:8" x14ac:dyDescent="0.2">
      <c r="A82" t="s">
        <v>271</v>
      </c>
      <c r="B82" t="s">
        <v>180</v>
      </c>
      <c r="C82" t="s">
        <v>15</v>
      </c>
      <c r="D82">
        <v>3</v>
      </c>
      <c r="E82">
        <v>302</v>
      </c>
      <c r="F82">
        <v>2</v>
      </c>
      <c r="G82" s="33">
        <v>45174</v>
      </c>
      <c r="H82" s="33"/>
    </row>
    <row r="83" spans="1:8" x14ac:dyDescent="0.2">
      <c r="A83" t="s">
        <v>272</v>
      </c>
      <c r="B83" t="s">
        <v>180</v>
      </c>
      <c r="C83" t="s">
        <v>15</v>
      </c>
      <c r="D83">
        <v>3</v>
      </c>
      <c r="E83">
        <v>302</v>
      </c>
      <c r="F83">
        <v>2</v>
      </c>
      <c r="G83" s="33">
        <v>45174</v>
      </c>
      <c r="H83" s="33"/>
    </row>
    <row r="84" spans="1:8" x14ac:dyDescent="0.2">
      <c r="A84" t="s">
        <v>273</v>
      </c>
      <c r="B84" t="s">
        <v>180</v>
      </c>
      <c r="C84" t="s">
        <v>16</v>
      </c>
      <c r="D84">
        <v>3</v>
      </c>
      <c r="E84">
        <v>303</v>
      </c>
      <c r="F84">
        <v>2</v>
      </c>
      <c r="G84" s="33">
        <v>45174</v>
      </c>
      <c r="H84" s="33"/>
    </row>
    <row r="85" spans="1:8" x14ac:dyDescent="0.2">
      <c r="A85" t="s">
        <v>274</v>
      </c>
      <c r="B85" t="s">
        <v>180</v>
      </c>
      <c r="C85" t="s">
        <v>16</v>
      </c>
      <c r="D85">
        <v>3</v>
      </c>
      <c r="E85">
        <v>303</v>
      </c>
      <c r="F85">
        <v>2</v>
      </c>
      <c r="G85" s="33">
        <v>45174</v>
      </c>
      <c r="H85" s="33"/>
    </row>
    <row r="86" spans="1:8" x14ac:dyDescent="0.2">
      <c r="A86" t="s">
        <v>275</v>
      </c>
      <c r="B86" t="s">
        <v>180</v>
      </c>
      <c r="C86" t="s">
        <v>16</v>
      </c>
      <c r="D86">
        <v>3</v>
      </c>
      <c r="E86">
        <v>303</v>
      </c>
      <c r="F86">
        <v>2</v>
      </c>
      <c r="G86" s="33">
        <v>45174</v>
      </c>
      <c r="H86" s="33"/>
    </row>
    <row r="87" spans="1:8" x14ac:dyDescent="0.2">
      <c r="A87" t="s">
        <v>276</v>
      </c>
      <c r="B87" t="s">
        <v>180</v>
      </c>
      <c r="C87" t="s">
        <v>17</v>
      </c>
      <c r="D87">
        <v>3</v>
      </c>
      <c r="E87">
        <v>304</v>
      </c>
      <c r="F87">
        <v>2</v>
      </c>
      <c r="G87" s="33">
        <v>45174</v>
      </c>
      <c r="H87" s="33"/>
    </row>
    <row r="88" spans="1:8" x14ac:dyDescent="0.2">
      <c r="A88" t="s">
        <v>277</v>
      </c>
      <c r="B88" t="s">
        <v>180</v>
      </c>
      <c r="C88" t="s">
        <v>17</v>
      </c>
      <c r="D88">
        <v>3</v>
      </c>
      <c r="E88">
        <v>304</v>
      </c>
      <c r="F88">
        <v>2</v>
      </c>
      <c r="G88" s="33">
        <v>45174</v>
      </c>
      <c r="H88" s="33"/>
    </row>
    <row r="89" spans="1:8" x14ac:dyDescent="0.2">
      <c r="A89" t="s">
        <v>278</v>
      </c>
      <c r="B89" t="s">
        <v>180</v>
      </c>
      <c r="C89" t="s">
        <v>17</v>
      </c>
      <c r="D89">
        <v>3</v>
      </c>
      <c r="E89">
        <v>304</v>
      </c>
      <c r="F89">
        <v>2</v>
      </c>
      <c r="G89" s="33">
        <v>45174</v>
      </c>
      <c r="H89" s="33"/>
    </row>
    <row r="90" spans="1:8" x14ac:dyDescent="0.2">
      <c r="A90" t="s">
        <v>279</v>
      </c>
      <c r="B90" t="s">
        <v>180</v>
      </c>
      <c r="C90" t="s">
        <v>16</v>
      </c>
      <c r="D90">
        <v>4</v>
      </c>
      <c r="E90">
        <v>401</v>
      </c>
      <c r="F90">
        <v>2</v>
      </c>
      <c r="G90" s="33">
        <v>45174</v>
      </c>
      <c r="H90" s="33"/>
    </row>
    <row r="91" spans="1:8" x14ac:dyDescent="0.2">
      <c r="A91" t="s">
        <v>280</v>
      </c>
      <c r="B91" t="s">
        <v>180</v>
      </c>
      <c r="C91" t="s">
        <v>16</v>
      </c>
      <c r="D91">
        <v>4</v>
      </c>
      <c r="E91">
        <v>401</v>
      </c>
      <c r="F91">
        <v>2</v>
      </c>
      <c r="G91" s="33">
        <v>45174</v>
      </c>
      <c r="H91" s="33"/>
    </row>
    <row r="92" spans="1:8" x14ac:dyDescent="0.2">
      <c r="A92" t="s">
        <v>281</v>
      </c>
      <c r="B92" t="s">
        <v>180</v>
      </c>
      <c r="C92" t="s">
        <v>16</v>
      </c>
      <c r="D92">
        <v>4</v>
      </c>
      <c r="E92">
        <v>401</v>
      </c>
      <c r="F92">
        <v>2</v>
      </c>
      <c r="G92" s="33">
        <v>45174</v>
      </c>
      <c r="H92" s="33"/>
    </row>
    <row r="93" spans="1:8" x14ac:dyDescent="0.2">
      <c r="A93" t="s">
        <v>282</v>
      </c>
      <c r="B93" t="s">
        <v>180</v>
      </c>
      <c r="C93" t="s">
        <v>17</v>
      </c>
      <c r="D93">
        <v>4</v>
      </c>
      <c r="E93">
        <v>402</v>
      </c>
      <c r="F93">
        <v>2</v>
      </c>
      <c r="G93" s="33">
        <v>45174</v>
      </c>
      <c r="H93" s="33"/>
    </row>
    <row r="94" spans="1:8" x14ac:dyDescent="0.2">
      <c r="A94" t="s">
        <v>283</v>
      </c>
      <c r="B94" t="s">
        <v>180</v>
      </c>
      <c r="C94" t="s">
        <v>17</v>
      </c>
      <c r="D94">
        <v>4</v>
      </c>
      <c r="E94">
        <v>402</v>
      </c>
      <c r="F94">
        <v>2</v>
      </c>
      <c r="G94" s="33">
        <v>45174</v>
      </c>
      <c r="H94" s="33"/>
    </row>
    <row r="95" spans="1:8" x14ac:dyDescent="0.2">
      <c r="A95" t="s">
        <v>284</v>
      </c>
      <c r="B95" t="s">
        <v>180</v>
      </c>
      <c r="C95" t="s">
        <v>17</v>
      </c>
      <c r="D95">
        <v>4</v>
      </c>
      <c r="E95">
        <v>402</v>
      </c>
      <c r="F95">
        <v>2</v>
      </c>
      <c r="G95" s="33">
        <v>45174</v>
      </c>
      <c r="H95" s="33"/>
    </row>
    <row r="96" spans="1:8" x14ac:dyDescent="0.2">
      <c r="A96" t="s">
        <v>285</v>
      </c>
      <c r="B96" t="s">
        <v>180</v>
      </c>
      <c r="C96" t="s">
        <v>18</v>
      </c>
      <c r="D96">
        <v>4</v>
      </c>
      <c r="E96">
        <v>403</v>
      </c>
      <c r="F96">
        <v>2</v>
      </c>
      <c r="G96" s="33">
        <v>45174</v>
      </c>
      <c r="H96" s="33"/>
    </row>
    <row r="97" spans="1:8" x14ac:dyDescent="0.2">
      <c r="A97" t="s">
        <v>286</v>
      </c>
      <c r="B97" t="s">
        <v>180</v>
      </c>
      <c r="C97" t="s">
        <v>18</v>
      </c>
      <c r="D97">
        <v>4</v>
      </c>
      <c r="E97">
        <v>403</v>
      </c>
      <c r="F97">
        <v>2</v>
      </c>
      <c r="G97" s="33">
        <v>45174</v>
      </c>
      <c r="H97" s="33"/>
    </row>
    <row r="98" spans="1:8" x14ac:dyDescent="0.2">
      <c r="A98" t="s">
        <v>287</v>
      </c>
      <c r="B98" t="s">
        <v>180</v>
      </c>
      <c r="C98" t="s">
        <v>18</v>
      </c>
      <c r="D98">
        <v>4</v>
      </c>
      <c r="E98">
        <v>403</v>
      </c>
      <c r="F98">
        <v>2</v>
      </c>
      <c r="G98" s="33">
        <v>45174</v>
      </c>
      <c r="H98" s="33"/>
    </row>
    <row r="99" spans="1:8" x14ac:dyDescent="0.2">
      <c r="A99" t="s">
        <v>288</v>
      </c>
      <c r="B99" t="s">
        <v>180</v>
      </c>
      <c r="C99" t="s">
        <v>15</v>
      </c>
      <c r="D99">
        <v>4</v>
      </c>
      <c r="E99">
        <v>404</v>
      </c>
      <c r="F99">
        <v>2</v>
      </c>
      <c r="G99" s="33">
        <v>45174</v>
      </c>
      <c r="H99" s="33"/>
    </row>
    <row r="100" spans="1:8" x14ac:dyDescent="0.2">
      <c r="A100" t="s">
        <v>289</v>
      </c>
      <c r="B100" t="s">
        <v>180</v>
      </c>
      <c r="C100" t="s">
        <v>15</v>
      </c>
      <c r="D100">
        <v>4</v>
      </c>
      <c r="E100">
        <v>404</v>
      </c>
      <c r="F100">
        <v>2</v>
      </c>
      <c r="G100" s="33">
        <v>45174</v>
      </c>
      <c r="H100" s="33"/>
    </row>
    <row r="101" spans="1:8" x14ac:dyDescent="0.2">
      <c r="A101" t="s">
        <v>290</v>
      </c>
      <c r="B101" t="s">
        <v>180</v>
      </c>
      <c r="C101" t="s">
        <v>15</v>
      </c>
      <c r="D101">
        <v>4</v>
      </c>
      <c r="E101">
        <v>404</v>
      </c>
      <c r="F101">
        <v>2</v>
      </c>
      <c r="G101" s="33">
        <v>45174</v>
      </c>
      <c r="H101" s="33"/>
    </row>
    <row r="103" spans="1:8" x14ac:dyDescent="0.2">
      <c r="A103" t="s">
        <v>243</v>
      </c>
      <c r="B103" t="s">
        <v>180</v>
      </c>
      <c r="C103" t="s">
        <v>15</v>
      </c>
      <c r="D103">
        <v>1</v>
      </c>
      <c r="E103">
        <v>101</v>
      </c>
      <c r="F103">
        <v>3</v>
      </c>
      <c r="G103" s="33">
        <v>45184</v>
      </c>
      <c r="H103" s="33"/>
    </row>
    <row r="104" spans="1:8" x14ac:dyDescent="0.2">
      <c r="A104" t="s">
        <v>244</v>
      </c>
      <c r="B104" t="s">
        <v>180</v>
      </c>
      <c r="C104" t="s">
        <v>15</v>
      </c>
      <c r="D104">
        <v>1</v>
      </c>
      <c r="E104">
        <v>101</v>
      </c>
      <c r="F104">
        <v>3</v>
      </c>
      <c r="G104" s="33">
        <v>45184</v>
      </c>
      <c r="H104" s="33"/>
    </row>
    <row r="105" spans="1:8" x14ac:dyDescent="0.2">
      <c r="A105" t="s">
        <v>245</v>
      </c>
      <c r="B105" t="s">
        <v>180</v>
      </c>
      <c r="C105" t="s">
        <v>15</v>
      </c>
      <c r="D105">
        <v>1</v>
      </c>
      <c r="E105">
        <v>101</v>
      </c>
      <c r="F105">
        <v>3</v>
      </c>
      <c r="G105" s="33">
        <v>45184</v>
      </c>
      <c r="H105" s="33"/>
    </row>
    <row r="106" spans="1:8" x14ac:dyDescent="0.2">
      <c r="A106" t="s">
        <v>246</v>
      </c>
      <c r="B106" t="s">
        <v>180</v>
      </c>
      <c r="C106" t="s">
        <v>16</v>
      </c>
      <c r="D106">
        <v>1</v>
      </c>
      <c r="E106">
        <v>102</v>
      </c>
      <c r="F106">
        <v>3</v>
      </c>
      <c r="G106" s="33">
        <v>45184</v>
      </c>
      <c r="H106" s="33"/>
    </row>
    <row r="107" spans="1:8" x14ac:dyDescent="0.2">
      <c r="A107" t="s">
        <v>247</v>
      </c>
      <c r="B107" t="s">
        <v>180</v>
      </c>
      <c r="C107" t="s">
        <v>16</v>
      </c>
      <c r="D107">
        <v>1</v>
      </c>
      <c r="E107">
        <v>102</v>
      </c>
      <c r="F107">
        <v>3</v>
      </c>
      <c r="G107" s="33">
        <v>45184</v>
      </c>
      <c r="H107" s="33"/>
    </row>
    <row r="108" spans="1:8" x14ac:dyDescent="0.2">
      <c r="A108" t="s">
        <v>248</v>
      </c>
      <c r="B108" t="s">
        <v>180</v>
      </c>
      <c r="C108" t="s">
        <v>16</v>
      </c>
      <c r="D108">
        <v>1</v>
      </c>
      <c r="E108">
        <v>102</v>
      </c>
      <c r="F108">
        <v>3</v>
      </c>
      <c r="G108" s="33">
        <v>45184</v>
      </c>
      <c r="H108" s="33"/>
    </row>
    <row r="109" spans="1:8" x14ac:dyDescent="0.2">
      <c r="A109" t="s">
        <v>249</v>
      </c>
      <c r="B109" t="s">
        <v>180</v>
      </c>
      <c r="C109" t="s">
        <v>17</v>
      </c>
      <c r="D109">
        <v>1</v>
      </c>
      <c r="E109">
        <v>103</v>
      </c>
      <c r="F109">
        <v>3</v>
      </c>
      <c r="G109" s="33">
        <v>45184</v>
      </c>
      <c r="H109" s="33"/>
    </row>
    <row r="110" spans="1:8" x14ac:dyDescent="0.2">
      <c r="A110" t="s">
        <v>250</v>
      </c>
      <c r="B110" t="s">
        <v>180</v>
      </c>
      <c r="C110" t="s">
        <v>17</v>
      </c>
      <c r="D110">
        <v>1</v>
      </c>
      <c r="E110">
        <v>103</v>
      </c>
      <c r="F110">
        <v>3</v>
      </c>
      <c r="G110" s="33">
        <v>45184</v>
      </c>
      <c r="H110" s="33"/>
    </row>
    <row r="111" spans="1:8" x14ac:dyDescent="0.2">
      <c r="A111" t="s">
        <v>251</v>
      </c>
      <c r="B111" t="s">
        <v>180</v>
      </c>
      <c r="C111" t="s">
        <v>17</v>
      </c>
      <c r="D111">
        <v>1</v>
      </c>
      <c r="E111">
        <v>103</v>
      </c>
      <c r="F111">
        <v>3</v>
      </c>
      <c r="G111" s="33">
        <v>45184</v>
      </c>
      <c r="H111" s="33"/>
    </row>
    <row r="112" spans="1:8" x14ac:dyDescent="0.2">
      <c r="A112" t="s">
        <v>252</v>
      </c>
      <c r="B112" t="s">
        <v>180</v>
      </c>
      <c r="C112" t="s">
        <v>18</v>
      </c>
      <c r="D112">
        <v>1</v>
      </c>
      <c r="E112">
        <v>104</v>
      </c>
      <c r="F112">
        <v>3</v>
      </c>
      <c r="G112" s="33">
        <v>45184</v>
      </c>
      <c r="H112" s="33"/>
    </row>
    <row r="113" spans="1:8" x14ac:dyDescent="0.2">
      <c r="A113" t="s">
        <v>253</v>
      </c>
      <c r="B113" t="s">
        <v>180</v>
      </c>
      <c r="C113" t="s">
        <v>18</v>
      </c>
      <c r="D113">
        <v>1</v>
      </c>
      <c r="E113">
        <v>104</v>
      </c>
      <c r="F113">
        <v>3</v>
      </c>
      <c r="G113" s="33">
        <v>45184</v>
      </c>
      <c r="H113" s="33"/>
    </row>
    <row r="114" spans="1:8" x14ac:dyDescent="0.2">
      <c r="A114" t="s">
        <v>254</v>
      </c>
      <c r="B114" t="s">
        <v>180</v>
      </c>
      <c r="C114" t="s">
        <v>18</v>
      </c>
      <c r="D114">
        <v>1</v>
      </c>
      <c r="E114">
        <v>104</v>
      </c>
      <c r="F114">
        <v>3</v>
      </c>
      <c r="G114" s="33">
        <v>45184</v>
      </c>
      <c r="H114" s="33"/>
    </row>
    <row r="115" spans="1:8" x14ac:dyDescent="0.2">
      <c r="A115" t="s">
        <v>255</v>
      </c>
      <c r="B115" t="s">
        <v>180</v>
      </c>
      <c r="C115" t="s">
        <v>17</v>
      </c>
      <c r="D115">
        <v>2</v>
      </c>
      <c r="E115">
        <v>201</v>
      </c>
      <c r="F115">
        <v>3</v>
      </c>
      <c r="G115" s="33">
        <v>45184</v>
      </c>
      <c r="H115" s="33"/>
    </row>
    <row r="116" spans="1:8" x14ac:dyDescent="0.2">
      <c r="A116" t="s">
        <v>256</v>
      </c>
      <c r="B116" t="s">
        <v>180</v>
      </c>
      <c r="C116" t="s">
        <v>17</v>
      </c>
      <c r="D116">
        <v>2</v>
      </c>
      <c r="E116">
        <v>201</v>
      </c>
      <c r="F116">
        <v>3</v>
      </c>
      <c r="G116" s="33">
        <v>45184</v>
      </c>
      <c r="H116" s="33"/>
    </row>
    <row r="117" spans="1:8" x14ac:dyDescent="0.2">
      <c r="A117" t="s">
        <v>257</v>
      </c>
      <c r="B117" t="s">
        <v>180</v>
      </c>
      <c r="C117" t="s">
        <v>17</v>
      </c>
      <c r="D117">
        <v>2</v>
      </c>
      <c r="E117">
        <v>201</v>
      </c>
      <c r="F117">
        <v>3</v>
      </c>
      <c r="G117" s="33">
        <v>45184</v>
      </c>
      <c r="H117" s="33"/>
    </row>
    <row r="118" spans="1:8" x14ac:dyDescent="0.2">
      <c r="A118" t="s">
        <v>258</v>
      </c>
      <c r="B118" t="s">
        <v>180</v>
      </c>
      <c r="C118" t="s">
        <v>18</v>
      </c>
      <c r="D118">
        <v>2</v>
      </c>
      <c r="E118">
        <v>202</v>
      </c>
      <c r="F118">
        <v>3</v>
      </c>
      <c r="G118" s="33">
        <v>45184</v>
      </c>
      <c r="H118" s="33"/>
    </row>
    <row r="119" spans="1:8" x14ac:dyDescent="0.2">
      <c r="A119" t="s">
        <v>259</v>
      </c>
      <c r="B119" t="s">
        <v>180</v>
      </c>
      <c r="C119" t="s">
        <v>18</v>
      </c>
      <c r="D119">
        <v>2</v>
      </c>
      <c r="E119">
        <v>202</v>
      </c>
      <c r="F119">
        <v>3</v>
      </c>
      <c r="G119" s="33">
        <v>45184</v>
      </c>
      <c r="H119" s="33"/>
    </row>
    <row r="120" spans="1:8" x14ac:dyDescent="0.2">
      <c r="A120" t="s">
        <v>260</v>
      </c>
      <c r="B120" t="s">
        <v>180</v>
      </c>
      <c r="C120" t="s">
        <v>18</v>
      </c>
      <c r="D120">
        <v>2</v>
      </c>
      <c r="E120">
        <v>202</v>
      </c>
      <c r="F120">
        <v>3</v>
      </c>
      <c r="G120" s="33">
        <v>45184</v>
      </c>
      <c r="H120" s="33"/>
    </row>
    <row r="121" spans="1:8" x14ac:dyDescent="0.2">
      <c r="A121" t="s">
        <v>261</v>
      </c>
      <c r="B121" t="s">
        <v>180</v>
      </c>
      <c r="C121" t="s">
        <v>15</v>
      </c>
      <c r="D121">
        <v>2</v>
      </c>
      <c r="E121">
        <v>203</v>
      </c>
      <c r="F121">
        <v>3</v>
      </c>
      <c r="G121" s="33">
        <v>45184</v>
      </c>
      <c r="H121" s="33"/>
    </row>
    <row r="122" spans="1:8" x14ac:dyDescent="0.2">
      <c r="A122" t="s">
        <v>262</v>
      </c>
      <c r="B122" t="s">
        <v>180</v>
      </c>
      <c r="C122" t="s">
        <v>15</v>
      </c>
      <c r="D122">
        <v>2</v>
      </c>
      <c r="E122">
        <v>203</v>
      </c>
      <c r="F122">
        <v>3</v>
      </c>
      <c r="G122" s="33">
        <v>45184</v>
      </c>
      <c r="H122" s="33"/>
    </row>
    <row r="123" spans="1:8" x14ac:dyDescent="0.2">
      <c r="A123" t="s">
        <v>263</v>
      </c>
      <c r="B123" t="s">
        <v>180</v>
      </c>
      <c r="C123" t="s">
        <v>15</v>
      </c>
      <c r="D123">
        <v>2</v>
      </c>
      <c r="E123">
        <v>203</v>
      </c>
      <c r="F123">
        <v>3</v>
      </c>
      <c r="G123" s="33">
        <v>45184</v>
      </c>
      <c r="H123" s="33"/>
    </row>
    <row r="124" spans="1:8" x14ac:dyDescent="0.2">
      <c r="A124" t="s">
        <v>264</v>
      </c>
      <c r="B124" t="s">
        <v>180</v>
      </c>
      <c r="C124" t="s">
        <v>16</v>
      </c>
      <c r="D124">
        <v>2</v>
      </c>
      <c r="E124">
        <v>204</v>
      </c>
      <c r="F124">
        <v>3</v>
      </c>
      <c r="G124" s="33">
        <v>45184</v>
      </c>
      <c r="H124" s="33"/>
    </row>
    <row r="125" spans="1:8" x14ac:dyDescent="0.2">
      <c r="A125" t="s">
        <v>265</v>
      </c>
      <c r="B125" t="s">
        <v>180</v>
      </c>
      <c r="C125" t="s">
        <v>16</v>
      </c>
      <c r="D125">
        <v>2</v>
      </c>
      <c r="E125">
        <v>204</v>
      </c>
      <c r="F125">
        <v>3</v>
      </c>
      <c r="G125" s="33">
        <v>45184</v>
      </c>
      <c r="H125" s="33"/>
    </row>
    <row r="126" spans="1:8" x14ac:dyDescent="0.2">
      <c r="A126" t="s">
        <v>266</v>
      </c>
      <c r="B126" t="s">
        <v>180</v>
      </c>
      <c r="C126" t="s">
        <v>16</v>
      </c>
      <c r="D126">
        <v>2</v>
      </c>
      <c r="E126">
        <v>204</v>
      </c>
      <c r="F126">
        <v>3</v>
      </c>
      <c r="G126" s="33">
        <v>45184</v>
      </c>
      <c r="H126" s="33"/>
    </row>
    <row r="127" spans="1:8" x14ac:dyDescent="0.2">
      <c r="A127" t="s">
        <v>267</v>
      </c>
      <c r="B127" t="s">
        <v>180</v>
      </c>
      <c r="C127" t="s">
        <v>18</v>
      </c>
      <c r="D127">
        <v>3</v>
      </c>
      <c r="E127">
        <v>301</v>
      </c>
      <c r="F127">
        <v>3</v>
      </c>
      <c r="G127" s="33">
        <v>45184</v>
      </c>
      <c r="H127" s="33"/>
    </row>
    <row r="128" spans="1:8" x14ac:dyDescent="0.2">
      <c r="A128" t="s">
        <v>268</v>
      </c>
      <c r="B128" t="s">
        <v>180</v>
      </c>
      <c r="C128" t="s">
        <v>18</v>
      </c>
      <c r="D128">
        <v>3</v>
      </c>
      <c r="E128">
        <v>301</v>
      </c>
      <c r="F128">
        <v>3</v>
      </c>
      <c r="G128" s="33">
        <v>45184</v>
      </c>
      <c r="H128" s="33"/>
    </row>
    <row r="129" spans="1:8" x14ac:dyDescent="0.2">
      <c r="A129" t="s">
        <v>269</v>
      </c>
      <c r="B129" t="s">
        <v>180</v>
      </c>
      <c r="C129" t="s">
        <v>18</v>
      </c>
      <c r="D129">
        <v>3</v>
      </c>
      <c r="E129">
        <v>301</v>
      </c>
      <c r="F129">
        <v>3</v>
      </c>
      <c r="G129" s="33">
        <v>45184</v>
      </c>
      <c r="H129" s="33"/>
    </row>
    <row r="130" spans="1:8" x14ac:dyDescent="0.2">
      <c r="A130" t="s">
        <v>270</v>
      </c>
      <c r="B130" t="s">
        <v>180</v>
      </c>
      <c r="C130" t="s">
        <v>15</v>
      </c>
      <c r="D130">
        <v>3</v>
      </c>
      <c r="E130">
        <v>302</v>
      </c>
      <c r="F130">
        <v>3</v>
      </c>
      <c r="G130" s="33">
        <v>45184</v>
      </c>
      <c r="H130" s="33"/>
    </row>
    <row r="131" spans="1:8" x14ac:dyDescent="0.2">
      <c r="A131" t="s">
        <v>271</v>
      </c>
      <c r="B131" t="s">
        <v>180</v>
      </c>
      <c r="C131" t="s">
        <v>15</v>
      </c>
      <c r="D131">
        <v>3</v>
      </c>
      <c r="E131">
        <v>302</v>
      </c>
      <c r="F131">
        <v>3</v>
      </c>
      <c r="G131" s="33">
        <v>45184</v>
      </c>
      <c r="H131" s="33"/>
    </row>
    <row r="132" spans="1:8" x14ac:dyDescent="0.2">
      <c r="A132" t="s">
        <v>272</v>
      </c>
      <c r="B132" t="s">
        <v>180</v>
      </c>
      <c r="C132" t="s">
        <v>15</v>
      </c>
      <c r="D132">
        <v>3</v>
      </c>
      <c r="E132">
        <v>302</v>
      </c>
      <c r="F132">
        <v>3</v>
      </c>
      <c r="G132" s="33">
        <v>45184</v>
      </c>
      <c r="H132" s="33"/>
    </row>
    <row r="133" spans="1:8" x14ac:dyDescent="0.2">
      <c r="A133" t="s">
        <v>273</v>
      </c>
      <c r="B133" t="s">
        <v>180</v>
      </c>
      <c r="C133" t="s">
        <v>16</v>
      </c>
      <c r="D133">
        <v>3</v>
      </c>
      <c r="E133">
        <v>303</v>
      </c>
      <c r="F133">
        <v>3</v>
      </c>
      <c r="G133" s="33">
        <v>45184</v>
      </c>
      <c r="H133" s="33"/>
    </row>
    <row r="134" spans="1:8" x14ac:dyDescent="0.2">
      <c r="A134" t="s">
        <v>274</v>
      </c>
      <c r="B134" t="s">
        <v>180</v>
      </c>
      <c r="C134" t="s">
        <v>16</v>
      </c>
      <c r="D134">
        <v>3</v>
      </c>
      <c r="E134">
        <v>303</v>
      </c>
      <c r="F134">
        <v>3</v>
      </c>
      <c r="G134" s="33">
        <v>45184</v>
      </c>
      <c r="H134" s="33"/>
    </row>
    <row r="135" spans="1:8" x14ac:dyDescent="0.2">
      <c r="A135" t="s">
        <v>275</v>
      </c>
      <c r="B135" t="s">
        <v>180</v>
      </c>
      <c r="C135" t="s">
        <v>16</v>
      </c>
      <c r="D135">
        <v>3</v>
      </c>
      <c r="E135">
        <v>303</v>
      </c>
      <c r="F135">
        <v>3</v>
      </c>
      <c r="G135" s="33">
        <v>45184</v>
      </c>
      <c r="H135" s="33"/>
    </row>
    <row r="136" spans="1:8" x14ac:dyDescent="0.2">
      <c r="A136" t="s">
        <v>276</v>
      </c>
      <c r="B136" t="s">
        <v>180</v>
      </c>
      <c r="C136" t="s">
        <v>17</v>
      </c>
      <c r="D136">
        <v>3</v>
      </c>
      <c r="E136">
        <v>304</v>
      </c>
      <c r="F136">
        <v>3</v>
      </c>
      <c r="G136" s="33">
        <v>45184</v>
      </c>
      <c r="H136" s="33"/>
    </row>
    <row r="137" spans="1:8" x14ac:dyDescent="0.2">
      <c r="A137" t="s">
        <v>277</v>
      </c>
      <c r="B137" t="s">
        <v>180</v>
      </c>
      <c r="C137" t="s">
        <v>17</v>
      </c>
      <c r="D137">
        <v>3</v>
      </c>
      <c r="E137">
        <v>304</v>
      </c>
      <c r="F137">
        <v>3</v>
      </c>
      <c r="G137" s="33">
        <v>45184</v>
      </c>
      <c r="H137" s="33"/>
    </row>
    <row r="138" spans="1:8" x14ac:dyDescent="0.2">
      <c r="A138" t="s">
        <v>278</v>
      </c>
      <c r="B138" t="s">
        <v>180</v>
      </c>
      <c r="C138" t="s">
        <v>17</v>
      </c>
      <c r="D138">
        <v>3</v>
      </c>
      <c r="E138">
        <v>304</v>
      </c>
      <c r="F138">
        <v>3</v>
      </c>
      <c r="G138" s="33">
        <v>45184</v>
      </c>
      <c r="H138" s="33"/>
    </row>
    <row r="139" spans="1:8" x14ac:dyDescent="0.2">
      <c r="A139" t="s">
        <v>279</v>
      </c>
      <c r="B139" t="s">
        <v>180</v>
      </c>
      <c r="C139" t="s">
        <v>16</v>
      </c>
      <c r="D139">
        <v>4</v>
      </c>
      <c r="E139">
        <v>401</v>
      </c>
      <c r="F139">
        <v>3</v>
      </c>
      <c r="G139" s="33">
        <v>45184</v>
      </c>
      <c r="H139" s="33"/>
    </row>
    <row r="140" spans="1:8" x14ac:dyDescent="0.2">
      <c r="A140" t="s">
        <v>280</v>
      </c>
      <c r="B140" t="s">
        <v>180</v>
      </c>
      <c r="C140" t="s">
        <v>16</v>
      </c>
      <c r="D140">
        <v>4</v>
      </c>
      <c r="E140">
        <v>401</v>
      </c>
      <c r="F140">
        <v>3</v>
      </c>
      <c r="G140" s="33">
        <v>45184</v>
      </c>
      <c r="H140" s="33"/>
    </row>
    <row r="141" spans="1:8" x14ac:dyDescent="0.2">
      <c r="A141" t="s">
        <v>281</v>
      </c>
      <c r="B141" t="s">
        <v>180</v>
      </c>
      <c r="C141" t="s">
        <v>16</v>
      </c>
      <c r="D141">
        <v>4</v>
      </c>
      <c r="E141">
        <v>401</v>
      </c>
      <c r="F141">
        <v>3</v>
      </c>
      <c r="G141" s="33">
        <v>45184</v>
      </c>
      <c r="H141" s="33"/>
    </row>
    <row r="142" spans="1:8" x14ac:dyDescent="0.2">
      <c r="A142" t="s">
        <v>282</v>
      </c>
      <c r="B142" t="s">
        <v>180</v>
      </c>
      <c r="C142" t="s">
        <v>17</v>
      </c>
      <c r="D142">
        <v>4</v>
      </c>
      <c r="E142">
        <v>402</v>
      </c>
      <c r="F142">
        <v>3</v>
      </c>
      <c r="G142" s="33">
        <v>45184</v>
      </c>
      <c r="H142" s="33"/>
    </row>
    <row r="143" spans="1:8" x14ac:dyDescent="0.2">
      <c r="A143" t="s">
        <v>283</v>
      </c>
      <c r="B143" t="s">
        <v>180</v>
      </c>
      <c r="C143" t="s">
        <v>17</v>
      </c>
      <c r="D143">
        <v>4</v>
      </c>
      <c r="E143">
        <v>402</v>
      </c>
      <c r="F143">
        <v>3</v>
      </c>
      <c r="G143" s="33">
        <v>45184</v>
      </c>
      <c r="H143" s="33"/>
    </row>
    <row r="144" spans="1:8" x14ac:dyDescent="0.2">
      <c r="A144" t="s">
        <v>284</v>
      </c>
      <c r="B144" t="s">
        <v>180</v>
      </c>
      <c r="C144" t="s">
        <v>17</v>
      </c>
      <c r="D144">
        <v>4</v>
      </c>
      <c r="E144">
        <v>402</v>
      </c>
      <c r="F144">
        <v>3</v>
      </c>
      <c r="G144" s="33">
        <v>45184</v>
      </c>
      <c r="H144" s="33"/>
    </row>
    <row r="145" spans="1:8" x14ac:dyDescent="0.2">
      <c r="A145" t="s">
        <v>285</v>
      </c>
      <c r="B145" t="s">
        <v>180</v>
      </c>
      <c r="C145" t="s">
        <v>18</v>
      </c>
      <c r="D145">
        <v>4</v>
      </c>
      <c r="E145">
        <v>403</v>
      </c>
      <c r="F145">
        <v>3</v>
      </c>
      <c r="G145" s="33">
        <v>45184</v>
      </c>
      <c r="H145" s="33"/>
    </row>
    <row r="146" spans="1:8" x14ac:dyDescent="0.2">
      <c r="A146" t="s">
        <v>286</v>
      </c>
      <c r="B146" t="s">
        <v>180</v>
      </c>
      <c r="C146" t="s">
        <v>18</v>
      </c>
      <c r="D146">
        <v>4</v>
      </c>
      <c r="E146">
        <v>403</v>
      </c>
      <c r="F146">
        <v>3</v>
      </c>
      <c r="G146" s="33">
        <v>45184</v>
      </c>
      <c r="H146" s="33"/>
    </row>
    <row r="147" spans="1:8" x14ac:dyDescent="0.2">
      <c r="A147" t="s">
        <v>287</v>
      </c>
      <c r="B147" t="s">
        <v>180</v>
      </c>
      <c r="C147" t="s">
        <v>18</v>
      </c>
      <c r="D147">
        <v>4</v>
      </c>
      <c r="E147">
        <v>403</v>
      </c>
      <c r="F147">
        <v>3</v>
      </c>
      <c r="G147" s="33">
        <v>45184</v>
      </c>
      <c r="H147" s="33"/>
    </row>
    <row r="148" spans="1:8" x14ac:dyDescent="0.2">
      <c r="A148" t="s">
        <v>288</v>
      </c>
      <c r="B148" t="s">
        <v>180</v>
      </c>
      <c r="C148" t="s">
        <v>15</v>
      </c>
      <c r="D148">
        <v>4</v>
      </c>
      <c r="E148">
        <v>404</v>
      </c>
      <c r="F148">
        <v>3</v>
      </c>
      <c r="G148" s="33">
        <v>45184</v>
      </c>
      <c r="H148" s="33"/>
    </row>
    <row r="149" spans="1:8" x14ac:dyDescent="0.2">
      <c r="A149" t="s">
        <v>289</v>
      </c>
      <c r="B149" t="s">
        <v>180</v>
      </c>
      <c r="C149" t="s">
        <v>15</v>
      </c>
      <c r="D149">
        <v>4</v>
      </c>
      <c r="E149">
        <v>404</v>
      </c>
      <c r="F149">
        <v>3</v>
      </c>
      <c r="G149" s="33">
        <v>45184</v>
      </c>
      <c r="H149" s="33"/>
    </row>
    <row r="150" spans="1:8" x14ac:dyDescent="0.2">
      <c r="A150" t="s">
        <v>290</v>
      </c>
      <c r="B150" t="s">
        <v>180</v>
      </c>
      <c r="C150" t="s">
        <v>15</v>
      </c>
      <c r="D150">
        <v>4</v>
      </c>
      <c r="E150">
        <v>404</v>
      </c>
      <c r="F150">
        <v>3</v>
      </c>
      <c r="G150" s="33">
        <v>45184</v>
      </c>
      <c r="H150" s="33"/>
    </row>
    <row r="152" spans="1:8" x14ac:dyDescent="0.2">
      <c r="A152" t="s">
        <v>243</v>
      </c>
      <c r="B152" t="s">
        <v>180</v>
      </c>
      <c r="C152" t="s">
        <v>15</v>
      </c>
      <c r="D152">
        <v>1</v>
      </c>
      <c r="E152">
        <v>101</v>
      </c>
      <c r="F152">
        <v>4</v>
      </c>
      <c r="G152" s="33">
        <v>45191</v>
      </c>
    </row>
    <row r="153" spans="1:8" x14ac:dyDescent="0.2">
      <c r="A153" t="s">
        <v>244</v>
      </c>
      <c r="B153" t="s">
        <v>180</v>
      </c>
      <c r="C153" t="s">
        <v>15</v>
      </c>
      <c r="D153">
        <v>1</v>
      </c>
      <c r="E153">
        <v>101</v>
      </c>
      <c r="F153">
        <v>4</v>
      </c>
      <c r="G153" s="33">
        <v>45191</v>
      </c>
    </row>
    <row r="154" spans="1:8" x14ac:dyDescent="0.2">
      <c r="A154" t="s">
        <v>245</v>
      </c>
      <c r="B154" t="s">
        <v>180</v>
      </c>
      <c r="C154" t="s">
        <v>15</v>
      </c>
      <c r="D154">
        <v>1</v>
      </c>
      <c r="E154">
        <v>101</v>
      </c>
      <c r="F154">
        <v>4</v>
      </c>
      <c r="G154" s="33">
        <v>45191</v>
      </c>
    </row>
    <row r="155" spans="1:8" x14ac:dyDescent="0.2">
      <c r="A155" t="s">
        <v>246</v>
      </c>
      <c r="B155" t="s">
        <v>180</v>
      </c>
      <c r="C155" t="s">
        <v>16</v>
      </c>
      <c r="D155">
        <v>1</v>
      </c>
      <c r="E155">
        <v>102</v>
      </c>
      <c r="F155">
        <v>4</v>
      </c>
      <c r="G155" s="33">
        <v>45191</v>
      </c>
    </row>
    <row r="156" spans="1:8" x14ac:dyDescent="0.2">
      <c r="A156" t="s">
        <v>247</v>
      </c>
      <c r="B156" t="s">
        <v>180</v>
      </c>
      <c r="C156" t="s">
        <v>16</v>
      </c>
      <c r="D156">
        <v>1</v>
      </c>
      <c r="E156">
        <v>102</v>
      </c>
      <c r="F156">
        <v>4</v>
      </c>
      <c r="G156" s="33">
        <v>45191</v>
      </c>
    </row>
    <row r="157" spans="1:8" x14ac:dyDescent="0.2">
      <c r="A157" t="s">
        <v>248</v>
      </c>
      <c r="B157" t="s">
        <v>180</v>
      </c>
      <c r="C157" t="s">
        <v>16</v>
      </c>
      <c r="D157">
        <v>1</v>
      </c>
      <c r="E157">
        <v>102</v>
      </c>
      <c r="F157">
        <v>4</v>
      </c>
      <c r="G157" s="33">
        <v>45191</v>
      </c>
    </row>
    <row r="158" spans="1:8" x14ac:dyDescent="0.2">
      <c r="A158" t="s">
        <v>249</v>
      </c>
      <c r="B158" t="s">
        <v>180</v>
      </c>
      <c r="C158" t="s">
        <v>17</v>
      </c>
      <c r="D158">
        <v>1</v>
      </c>
      <c r="E158">
        <v>103</v>
      </c>
      <c r="F158">
        <v>4</v>
      </c>
      <c r="G158" s="33">
        <v>45191</v>
      </c>
    </row>
    <row r="159" spans="1:8" x14ac:dyDescent="0.2">
      <c r="A159" t="s">
        <v>250</v>
      </c>
      <c r="B159" t="s">
        <v>180</v>
      </c>
      <c r="C159" t="s">
        <v>17</v>
      </c>
      <c r="D159">
        <v>1</v>
      </c>
      <c r="E159">
        <v>103</v>
      </c>
      <c r="F159">
        <v>4</v>
      </c>
      <c r="G159" s="33">
        <v>45191</v>
      </c>
    </row>
    <row r="160" spans="1:8" x14ac:dyDescent="0.2">
      <c r="A160" t="s">
        <v>251</v>
      </c>
      <c r="B160" t="s">
        <v>180</v>
      </c>
      <c r="C160" t="s">
        <v>17</v>
      </c>
      <c r="D160">
        <v>1</v>
      </c>
      <c r="E160">
        <v>103</v>
      </c>
      <c r="F160">
        <v>4</v>
      </c>
      <c r="G160" s="33">
        <v>45191</v>
      </c>
    </row>
    <row r="161" spans="1:7" x14ac:dyDescent="0.2">
      <c r="A161" t="s">
        <v>252</v>
      </c>
      <c r="B161" t="s">
        <v>180</v>
      </c>
      <c r="C161" t="s">
        <v>18</v>
      </c>
      <c r="D161">
        <v>1</v>
      </c>
      <c r="E161">
        <v>104</v>
      </c>
      <c r="F161">
        <v>4</v>
      </c>
      <c r="G161" s="33">
        <v>45191</v>
      </c>
    </row>
    <row r="162" spans="1:7" x14ac:dyDescent="0.2">
      <c r="A162" t="s">
        <v>253</v>
      </c>
      <c r="B162" t="s">
        <v>180</v>
      </c>
      <c r="C162" t="s">
        <v>18</v>
      </c>
      <c r="D162">
        <v>1</v>
      </c>
      <c r="E162">
        <v>104</v>
      </c>
      <c r="F162">
        <v>4</v>
      </c>
      <c r="G162" s="33">
        <v>45191</v>
      </c>
    </row>
    <row r="163" spans="1:7" x14ac:dyDescent="0.2">
      <c r="A163" t="s">
        <v>254</v>
      </c>
      <c r="B163" t="s">
        <v>180</v>
      </c>
      <c r="C163" t="s">
        <v>18</v>
      </c>
      <c r="D163">
        <v>1</v>
      </c>
      <c r="E163">
        <v>104</v>
      </c>
      <c r="F163">
        <v>4</v>
      </c>
      <c r="G163" s="33">
        <v>45191</v>
      </c>
    </row>
    <row r="164" spans="1:7" x14ac:dyDescent="0.2">
      <c r="A164" t="s">
        <v>255</v>
      </c>
      <c r="B164" t="s">
        <v>180</v>
      </c>
      <c r="C164" t="s">
        <v>17</v>
      </c>
      <c r="D164">
        <v>2</v>
      </c>
      <c r="E164">
        <v>201</v>
      </c>
      <c r="F164">
        <v>4</v>
      </c>
      <c r="G164" s="33">
        <v>45191</v>
      </c>
    </row>
    <row r="165" spans="1:7" x14ac:dyDescent="0.2">
      <c r="A165" t="s">
        <v>256</v>
      </c>
      <c r="B165" t="s">
        <v>180</v>
      </c>
      <c r="C165" t="s">
        <v>17</v>
      </c>
      <c r="D165">
        <v>2</v>
      </c>
      <c r="E165">
        <v>201</v>
      </c>
      <c r="F165">
        <v>4</v>
      </c>
      <c r="G165" s="33">
        <v>45191</v>
      </c>
    </row>
    <row r="166" spans="1:7" x14ac:dyDescent="0.2">
      <c r="A166" t="s">
        <v>257</v>
      </c>
      <c r="B166" t="s">
        <v>180</v>
      </c>
      <c r="C166" t="s">
        <v>17</v>
      </c>
      <c r="D166">
        <v>2</v>
      </c>
      <c r="E166">
        <v>201</v>
      </c>
      <c r="F166">
        <v>4</v>
      </c>
      <c r="G166" s="33">
        <v>45191</v>
      </c>
    </row>
    <row r="167" spans="1:7" x14ac:dyDescent="0.2">
      <c r="A167" t="s">
        <v>258</v>
      </c>
      <c r="B167" t="s">
        <v>180</v>
      </c>
      <c r="C167" t="s">
        <v>18</v>
      </c>
      <c r="D167">
        <v>2</v>
      </c>
      <c r="E167">
        <v>202</v>
      </c>
      <c r="F167">
        <v>4</v>
      </c>
      <c r="G167" s="33">
        <v>45191</v>
      </c>
    </row>
    <row r="168" spans="1:7" x14ac:dyDescent="0.2">
      <c r="A168" t="s">
        <v>259</v>
      </c>
      <c r="B168" t="s">
        <v>180</v>
      </c>
      <c r="C168" t="s">
        <v>18</v>
      </c>
      <c r="D168">
        <v>2</v>
      </c>
      <c r="E168">
        <v>202</v>
      </c>
      <c r="F168">
        <v>4</v>
      </c>
      <c r="G168" s="33">
        <v>45191</v>
      </c>
    </row>
    <row r="169" spans="1:7" x14ac:dyDescent="0.2">
      <c r="A169" t="s">
        <v>260</v>
      </c>
      <c r="B169" t="s">
        <v>180</v>
      </c>
      <c r="C169" t="s">
        <v>18</v>
      </c>
      <c r="D169">
        <v>2</v>
      </c>
      <c r="E169">
        <v>202</v>
      </c>
      <c r="F169">
        <v>4</v>
      </c>
      <c r="G169" s="33">
        <v>45191</v>
      </c>
    </row>
    <row r="170" spans="1:7" x14ac:dyDescent="0.2">
      <c r="A170" t="s">
        <v>261</v>
      </c>
      <c r="B170" t="s">
        <v>180</v>
      </c>
      <c r="C170" t="s">
        <v>15</v>
      </c>
      <c r="D170">
        <v>2</v>
      </c>
      <c r="E170">
        <v>203</v>
      </c>
      <c r="F170">
        <v>4</v>
      </c>
      <c r="G170" s="33">
        <v>45191</v>
      </c>
    </row>
    <row r="171" spans="1:7" x14ac:dyDescent="0.2">
      <c r="A171" t="s">
        <v>262</v>
      </c>
      <c r="B171" t="s">
        <v>180</v>
      </c>
      <c r="C171" t="s">
        <v>15</v>
      </c>
      <c r="D171">
        <v>2</v>
      </c>
      <c r="E171">
        <v>203</v>
      </c>
      <c r="F171">
        <v>4</v>
      </c>
      <c r="G171" s="33">
        <v>45191</v>
      </c>
    </row>
    <row r="172" spans="1:7" x14ac:dyDescent="0.2">
      <c r="A172" t="s">
        <v>263</v>
      </c>
      <c r="B172" t="s">
        <v>180</v>
      </c>
      <c r="C172" t="s">
        <v>15</v>
      </c>
      <c r="D172">
        <v>2</v>
      </c>
      <c r="E172">
        <v>203</v>
      </c>
      <c r="F172">
        <v>4</v>
      </c>
      <c r="G172" s="33">
        <v>45191</v>
      </c>
    </row>
    <row r="173" spans="1:7" x14ac:dyDescent="0.2">
      <c r="A173" t="s">
        <v>264</v>
      </c>
      <c r="B173" t="s">
        <v>180</v>
      </c>
      <c r="C173" t="s">
        <v>16</v>
      </c>
      <c r="D173">
        <v>2</v>
      </c>
      <c r="E173">
        <v>204</v>
      </c>
      <c r="F173">
        <v>4</v>
      </c>
      <c r="G173" s="33">
        <v>45191</v>
      </c>
    </row>
    <row r="174" spans="1:7" x14ac:dyDescent="0.2">
      <c r="A174" t="s">
        <v>265</v>
      </c>
      <c r="B174" t="s">
        <v>180</v>
      </c>
      <c r="C174" t="s">
        <v>16</v>
      </c>
      <c r="D174">
        <v>2</v>
      </c>
      <c r="E174">
        <v>204</v>
      </c>
      <c r="F174">
        <v>4</v>
      </c>
      <c r="G174" s="33">
        <v>45191</v>
      </c>
    </row>
    <row r="175" spans="1:7" x14ac:dyDescent="0.2">
      <c r="A175" t="s">
        <v>266</v>
      </c>
      <c r="B175" t="s">
        <v>180</v>
      </c>
      <c r="C175" t="s">
        <v>16</v>
      </c>
      <c r="D175">
        <v>2</v>
      </c>
      <c r="E175">
        <v>204</v>
      </c>
      <c r="F175">
        <v>4</v>
      </c>
      <c r="G175" s="33">
        <v>45191</v>
      </c>
    </row>
    <row r="176" spans="1:7" x14ac:dyDescent="0.2">
      <c r="A176" t="s">
        <v>267</v>
      </c>
      <c r="B176" t="s">
        <v>180</v>
      </c>
      <c r="C176" t="s">
        <v>18</v>
      </c>
      <c r="D176">
        <v>3</v>
      </c>
      <c r="E176">
        <v>301</v>
      </c>
      <c r="F176">
        <v>4</v>
      </c>
      <c r="G176" s="33">
        <v>45191</v>
      </c>
    </row>
    <row r="177" spans="1:7" x14ac:dyDescent="0.2">
      <c r="A177" t="s">
        <v>268</v>
      </c>
      <c r="B177" t="s">
        <v>180</v>
      </c>
      <c r="C177" t="s">
        <v>18</v>
      </c>
      <c r="D177">
        <v>3</v>
      </c>
      <c r="E177">
        <v>301</v>
      </c>
      <c r="F177">
        <v>4</v>
      </c>
      <c r="G177" s="33">
        <v>45191</v>
      </c>
    </row>
    <row r="178" spans="1:7" x14ac:dyDescent="0.2">
      <c r="A178" t="s">
        <v>269</v>
      </c>
      <c r="B178" t="s">
        <v>180</v>
      </c>
      <c r="C178" t="s">
        <v>18</v>
      </c>
      <c r="D178">
        <v>3</v>
      </c>
      <c r="E178">
        <v>301</v>
      </c>
      <c r="F178">
        <v>4</v>
      </c>
      <c r="G178" s="33">
        <v>45191</v>
      </c>
    </row>
    <row r="179" spans="1:7" x14ac:dyDescent="0.2">
      <c r="A179" t="s">
        <v>270</v>
      </c>
      <c r="B179" t="s">
        <v>180</v>
      </c>
      <c r="C179" t="s">
        <v>15</v>
      </c>
      <c r="D179">
        <v>3</v>
      </c>
      <c r="E179">
        <v>302</v>
      </c>
      <c r="F179">
        <v>4</v>
      </c>
      <c r="G179" s="33">
        <v>45191</v>
      </c>
    </row>
    <row r="180" spans="1:7" x14ac:dyDescent="0.2">
      <c r="A180" t="s">
        <v>271</v>
      </c>
      <c r="B180" t="s">
        <v>180</v>
      </c>
      <c r="C180" t="s">
        <v>15</v>
      </c>
      <c r="D180">
        <v>3</v>
      </c>
      <c r="E180">
        <v>302</v>
      </c>
      <c r="F180">
        <v>4</v>
      </c>
      <c r="G180" s="33">
        <v>45191</v>
      </c>
    </row>
    <row r="181" spans="1:7" x14ac:dyDescent="0.2">
      <c r="A181" t="s">
        <v>272</v>
      </c>
      <c r="B181" t="s">
        <v>180</v>
      </c>
      <c r="C181" t="s">
        <v>15</v>
      </c>
      <c r="D181">
        <v>3</v>
      </c>
      <c r="E181">
        <v>302</v>
      </c>
      <c r="F181">
        <v>4</v>
      </c>
      <c r="G181" s="33">
        <v>45191</v>
      </c>
    </row>
    <row r="182" spans="1:7" x14ac:dyDescent="0.2">
      <c r="A182" t="s">
        <v>273</v>
      </c>
      <c r="B182" t="s">
        <v>180</v>
      </c>
      <c r="C182" t="s">
        <v>16</v>
      </c>
      <c r="D182">
        <v>3</v>
      </c>
      <c r="E182">
        <v>303</v>
      </c>
      <c r="F182">
        <v>4</v>
      </c>
      <c r="G182" s="33">
        <v>45191</v>
      </c>
    </row>
    <row r="183" spans="1:7" x14ac:dyDescent="0.2">
      <c r="A183" t="s">
        <v>274</v>
      </c>
      <c r="B183" t="s">
        <v>180</v>
      </c>
      <c r="C183" t="s">
        <v>16</v>
      </c>
      <c r="D183">
        <v>3</v>
      </c>
      <c r="E183">
        <v>303</v>
      </c>
      <c r="F183">
        <v>4</v>
      </c>
      <c r="G183" s="33">
        <v>45191</v>
      </c>
    </row>
    <row r="184" spans="1:7" x14ac:dyDescent="0.2">
      <c r="A184" t="s">
        <v>275</v>
      </c>
      <c r="B184" t="s">
        <v>180</v>
      </c>
      <c r="C184" t="s">
        <v>16</v>
      </c>
      <c r="D184">
        <v>3</v>
      </c>
      <c r="E184">
        <v>303</v>
      </c>
      <c r="F184">
        <v>4</v>
      </c>
      <c r="G184" s="33">
        <v>45191</v>
      </c>
    </row>
    <row r="185" spans="1:7" x14ac:dyDescent="0.2">
      <c r="A185" t="s">
        <v>276</v>
      </c>
      <c r="B185" t="s">
        <v>180</v>
      </c>
      <c r="C185" t="s">
        <v>17</v>
      </c>
      <c r="D185">
        <v>3</v>
      </c>
      <c r="E185">
        <v>304</v>
      </c>
      <c r="F185">
        <v>4</v>
      </c>
      <c r="G185" s="33">
        <v>45191</v>
      </c>
    </row>
    <row r="186" spans="1:7" x14ac:dyDescent="0.2">
      <c r="A186" t="s">
        <v>277</v>
      </c>
      <c r="B186" t="s">
        <v>180</v>
      </c>
      <c r="C186" t="s">
        <v>17</v>
      </c>
      <c r="D186">
        <v>3</v>
      </c>
      <c r="E186">
        <v>304</v>
      </c>
      <c r="F186">
        <v>4</v>
      </c>
      <c r="G186" s="33">
        <v>45191</v>
      </c>
    </row>
    <row r="187" spans="1:7" x14ac:dyDescent="0.2">
      <c r="A187" t="s">
        <v>278</v>
      </c>
      <c r="B187" t="s">
        <v>180</v>
      </c>
      <c r="C187" t="s">
        <v>17</v>
      </c>
      <c r="D187">
        <v>3</v>
      </c>
      <c r="E187">
        <v>304</v>
      </c>
      <c r="F187">
        <v>4</v>
      </c>
      <c r="G187" s="33">
        <v>45191</v>
      </c>
    </row>
    <row r="188" spans="1:7" x14ac:dyDescent="0.2">
      <c r="A188" t="s">
        <v>279</v>
      </c>
      <c r="B188" t="s">
        <v>180</v>
      </c>
      <c r="C188" t="s">
        <v>16</v>
      </c>
      <c r="D188">
        <v>4</v>
      </c>
      <c r="E188">
        <v>401</v>
      </c>
      <c r="F188">
        <v>4</v>
      </c>
      <c r="G188" s="33">
        <v>45191</v>
      </c>
    </row>
    <row r="189" spans="1:7" x14ac:dyDescent="0.2">
      <c r="A189" t="s">
        <v>280</v>
      </c>
      <c r="B189" t="s">
        <v>180</v>
      </c>
      <c r="C189" t="s">
        <v>16</v>
      </c>
      <c r="D189">
        <v>4</v>
      </c>
      <c r="E189">
        <v>401</v>
      </c>
      <c r="F189">
        <v>4</v>
      </c>
      <c r="G189" s="33">
        <v>45191</v>
      </c>
    </row>
    <row r="190" spans="1:7" x14ac:dyDescent="0.2">
      <c r="A190" t="s">
        <v>281</v>
      </c>
      <c r="B190" t="s">
        <v>180</v>
      </c>
      <c r="C190" t="s">
        <v>16</v>
      </c>
      <c r="D190">
        <v>4</v>
      </c>
      <c r="E190">
        <v>401</v>
      </c>
      <c r="F190">
        <v>4</v>
      </c>
      <c r="G190" s="33">
        <v>45191</v>
      </c>
    </row>
    <row r="191" spans="1:7" x14ac:dyDescent="0.2">
      <c r="A191" t="s">
        <v>282</v>
      </c>
      <c r="B191" t="s">
        <v>180</v>
      </c>
      <c r="C191" t="s">
        <v>17</v>
      </c>
      <c r="D191">
        <v>4</v>
      </c>
      <c r="E191">
        <v>402</v>
      </c>
      <c r="F191">
        <v>4</v>
      </c>
      <c r="G191" s="33">
        <v>45191</v>
      </c>
    </row>
    <row r="192" spans="1:7" x14ac:dyDescent="0.2">
      <c r="A192" t="s">
        <v>283</v>
      </c>
      <c r="B192" t="s">
        <v>180</v>
      </c>
      <c r="C192" t="s">
        <v>17</v>
      </c>
      <c r="D192">
        <v>4</v>
      </c>
      <c r="E192">
        <v>402</v>
      </c>
      <c r="F192">
        <v>4</v>
      </c>
      <c r="G192" s="33">
        <v>45191</v>
      </c>
    </row>
    <row r="193" spans="1:7" x14ac:dyDescent="0.2">
      <c r="A193" t="s">
        <v>284</v>
      </c>
      <c r="B193" t="s">
        <v>180</v>
      </c>
      <c r="C193" t="s">
        <v>17</v>
      </c>
      <c r="D193">
        <v>4</v>
      </c>
      <c r="E193">
        <v>402</v>
      </c>
      <c r="F193">
        <v>4</v>
      </c>
      <c r="G193" s="33">
        <v>45191</v>
      </c>
    </row>
    <row r="194" spans="1:7" x14ac:dyDescent="0.2">
      <c r="A194" t="s">
        <v>285</v>
      </c>
      <c r="B194" t="s">
        <v>180</v>
      </c>
      <c r="C194" t="s">
        <v>18</v>
      </c>
      <c r="D194">
        <v>4</v>
      </c>
      <c r="E194">
        <v>403</v>
      </c>
      <c r="F194">
        <v>4</v>
      </c>
      <c r="G194" s="33">
        <v>45191</v>
      </c>
    </row>
    <row r="195" spans="1:7" x14ac:dyDescent="0.2">
      <c r="A195" t="s">
        <v>286</v>
      </c>
      <c r="B195" t="s">
        <v>180</v>
      </c>
      <c r="C195" t="s">
        <v>18</v>
      </c>
      <c r="D195">
        <v>4</v>
      </c>
      <c r="E195">
        <v>403</v>
      </c>
      <c r="F195">
        <v>4</v>
      </c>
      <c r="G195" s="33">
        <v>45191</v>
      </c>
    </row>
    <row r="196" spans="1:7" x14ac:dyDescent="0.2">
      <c r="A196" t="s">
        <v>287</v>
      </c>
      <c r="B196" t="s">
        <v>180</v>
      </c>
      <c r="C196" t="s">
        <v>18</v>
      </c>
      <c r="D196">
        <v>4</v>
      </c>
      <c r="E196">
        <v>403</v>
      </c>
      <c r="F196">
        <v>4</v>
      </c>
      <c r="G196" s="33">
        <v>45191</v>
      </c>
    </row>
    <row r="197" spans="1:7" x14ac:dyDescent="0.2">
      <c r="A197" t="s">
        <v>288</v>
      </c>
      <c r="B197" t="s">
        <v>180</v>
      </c>
      <c r="C197" t="s">
        <v>15</v>
      </c>
      <c r="D197">
        <v>4</v>
      </c>
      <c r="E197">
        <v>404</v>
      </c>
      <c r="F197">
        <v>4</v>
      </c>
      <c r="G197" s="33">
        <v>45191</v>
      </c>
    </row>
    <row r="198" spans="1:7" x14ac:dyDescent="0.2">
      <c r="A198" t="s">
        <v>289</v>
      </c>
      <c r="B198" t="s">
        <v>180</v>
      </c>
      <c r="C198" t="s">
        <v>15</v>
      </c>
      <c r="D198">
        <v>4</v>
      </c>
      <c r="E198">
        <v>404</v>
      </c>
      <c r="F198">
        <v>4</v>
      </c>
      <c r="G198" s="33">
        <v>45191</v>
      </c>
    </row>
    <row r="199" spans="1:7" x14ac:dyDescent="0.2">
      <c r="A199" t="s">
        <v>290</v>
      </c>
      <c r="B199" t="s">
        <v>180</v>
      </c>
      <c r="C199" t="s">
        <v>15</v>
      </c>
      <c r="D199">
        <v>4</v>
      </c>
      <c r="E199">
        <v>404</v>
      </c>
      <c r="F199">
        <v>4</v>
      </c>
      <c r="G199" s="33">
        <v>45191</v>
      </c>
    </row>
    <row r="201" spans="1:7" x14ac:dyDescent="0.2">
      <c r="A201" t="s">
        <v>243</v>
      </c>
      <c r="B201" t="s">
        <v>180</v>
      </c>
      <c r="C201" t="s">
        <v>15</v>
      </c>
      <c r="D201">
        <v>1</v>
      </c>
      <c r="E201">
        <v>101</v>
      </c>
      <c r="F201">
        <v>5</v>
      </c>
      <c r="G201" s="33">
        <v>45198</v>
      </c>
    </row>
    <row r="202" spans="1:7" x14ac:dyDescent="0.2">
      <c r="A202" t="s">
        <v>244</v>
      </c>
      <c r="B202" t="s">
        <v>180</v>
      </c>
      <c r="C202" t="s">
        <v>15</v>
      </c>
      <c r="D202">
        <v>1</v>
      </c>
      <c r="E202">
        <v>101</v>
      </c>
      <c r="F202">
        <v>5</v>
      </c>
      <c r="G202" s="33">
        <v>45198</v>
      </c>
    </row>
    <row r="203" spans="1:7" x14ac:dyDescent="0.2">
      <c r="A203" t="s">
        <v>245</v>
      </c>
      <c r="B203" t="s">
        <v>180</v>
      </c>
      <c r="C203" t="s">
        <v>15</v>
      </c>
      <c r="D203">
        <v>1</v>
      </c>
      <c r="E203">
        <v>101</v>
      </c>
      <c r="F203">
        <v>5</v>
      </c>
      <c r="G203" s="33">
        <v>45198</v>
      </c>
    </row>
    <row r="204" spans="1:7" x14ac:dyDescent="0.2">
      <c r="A204" t="s">
        <v>246</v>
      </c>
      <c r="B204" t="s">
        <v>180</v>
      </c>
      <c r="C204" t="s">
        <v>16</v>
      </c>
      <c r="D204">
        <v>1</v>
      </c>
      <c r="E204">
        <v>102</v>
      </c>
      <c r="F204">
        <v>5</v>
      </c>
      <c r="G204" s="33">
        <v>45198</v>
      </c>
    </row>
    <row r="205" spans="1:7" x14ac:dyDescent="0.2">
      <c r="A205" t="s">
        <v>247</v>
      </c>
      <c r="B205" t="s">
        <v>180</v>
      </c>
      <c r="C205" t="s">
        <v>16</v>
      </c>
      <c r="D205">
        <v>1</v>
      </c>
      <c r="E205">
        <v>102</v>
      </c>
      <c r="F205">
        <v>5</v>
      </c>
      <c r="G205" s="33">
        <v>45198</v>
      </c>
    </row>
    <row r="206" spans="1:7" x14ac:dyDescent="0.2">
      <c r="A206" t="s">
        <v>248</v>
      </c>
      <c r="B206" t="s">
        <v>180</v>
      </c>
      <c r="C206" t="s">
        <v>16</v>
      </c>
      <c r="D206">
        <v>1</v>
      </c>
      <c r="E206">
        <v>102</v>
      </c>
      <c r="F206">
        <v>5</v>
      </c>
      <c r="G206" s="33">
        <v>45198</v>
      </c>
    </row>
    <row r="207" spans="1:7" x14ac:dyDescent="0.2">
      <c r="A207" t="s">
        <v>249</v>
      </c>
      <c r="B207" t="s">
        <v>180</v>
      </c>
      <c r="C207" t="s">
        <v>17</v>
      </c>
      <c r="D207">
        <v>1</v>
      </c>
      <c r="E207">
        <v>103</v>
      </c>
      <c r="F207">
        <v>5</v>
      </c>
      <c r="G207" s="33">
        <v>45198</v>
      </c>
    </row>
    <row r="208" spans="1:7" x14ac:dyDescent="0.2">
      <c r="A208" t="s">
        <v>250</v>
      </c>
      <c r="B208" t="s">
        <v>180</v>
      </c>
      <c r="C208" t="s">
        <v>17</v>
      </c>
      <c r="D208">
        <v>1</v>
      </c>
      <c r="E208">
        <v>103</v>
      </c>
      <c r="F208">
        <v>5</v>
      </c>
      <c r="G208" s="33">
        <v>45198</v>
      </c>
    </row>
    <row r="209" spans="1:7" x14ac:dyDescent="0.2">
      <c r="A209" t="s">
        <v>251</v>
      </c>
      <c r="B209" t="s">
        <v>180</v>
      </c>
      <c r="C209" t="s">
        <v>17</v>
      </c>
      <c r="D209">
        <v>1</v>
      </c>
      <c r="E209">
        <v>103</v>
      </c>
      <c r="F209">
        <v>5</v>
      </c>
      <c r="G209" s="33">
        <v>45198</v>
      </c>
    </row>
    <row r="210" spans="1:7" x14ac:dyDescent="0.2">
      <c r="A210" t="s">
        <v>252</v>
      </c>
      <c r="B210" t="s">
        <v>180</v>
      </c>
      <c r="C210" t="s">
        <v>18</v>
      </c>
      <c r="D210">
        <v>1</v>
      </c>
      <c r="E210">
        <v>104</v>
      </c>
      <c r="F210">
        <v>5</v>
      </c>
      <c r="G210" s="33">
        <v>45198</v>
      </c>
    </row>
    <row r="211" spans="1:7" x14ac:dyDescent="0.2">
      <c r="A211" t="s">
        <v>253</v>
      </c>
      <c r="B211" t="s">
        <v>180</v>
      </c>
      <c r="C211" t="s">
        <v>18</v>
      </c>
      <c r="D211">
        <v>1</v>
      </c>
      <c r="E211">
        <v>104</v>
      </c>
      <c r="F211">
        <v>5</v>
      </c>
      <c r="G211" s="33">
        <v>45198</v>
      </c>
    </row>
    <row r="212" spans="1:7" x14ac:dyDescent="0.2">
      <c r="A212" t="s">
        <v>254</v>
      </c>
      <c r="B212" t="s">
        <v>180</v>
      </c>
      <c r="C212" t="s">
        <v>18</v>
      </c>
      <c r="D212">
        <v>1</v>
      </c>
      <c r="E212">
        <v>104</v>
      </c>
      <c r="F212">
        <v>5</v>
      </c>
      <c r="G212" s="33">
        <v>45198</v>
      </c>
    </row>
    <row r="213" spans="1:7" x14ac:dyDescent="0.2">
      <c r="A213" t="s">
        <v>255</v>
      </c>
      <c r="B213" t="s">
        <v>180</v>
      </c>
      <c r="C213" t="s">
        <v>17</v>
      </c>
      <c r="D213">
        <v>2</v>
      </c>
      <c r="E213">
        <v>201</v>
      </c>
      <c r="F213">
        <v>5</v>
      </c>
      <c r="G213" s="33">
        <v>45198</v>
      </c>
    </row>
    <row r="214" spans="1:7" x14ac:dyDescent="0.2">
      <c r="A214" t="s">
        <v>256</v>
      </c>
      <c r="B214" t="s">
        <v>180</v>
      </c>
      <c r="C214" t="s">
        <v>17</v>
      </c>
      <c r="D214">
        <v>2</v>
      </c>
      <c r="E214">
        <v>201</v>
      </c>
      <c r="F214">
        <v>5</v>
      </c>
      <c r="G214" s="33">
        <v>45198</v>
      </c>
    </row>
    <row r="215" spans="1:7" x14ac:dyDescent="0.2">
      <c r="A215" t="s">
        <v>257</v>
      </c>
      <c r="B215" t="s">
        <v>180</v>
      </c>
      <c r="C215" t="s">
        <v>17</v>
      </c>
      <c r="D215">
        <v>2</v>
      </c>
      <c r="E215">
        <v>201</v>
      </c>
      <c r="F215">
        <v>5</v>
      </c>
      <c r="G215" s="33">
        <v>45198</v>
      </c>
    </row>
    <row r="216" spans="1:7" x14ac:dyDescent="0.2">
      <c r="A216" t="s">
        <v>258</v>
      </c>
      <c r="B216" t="s">
        <v>180</v>
      </c>
      <c r="C216" t="s">
        <v>18</v>
      </c>
      <c r="D216">
        <v>2</v>
      </c>
      <c r="E216">
        <v>202</v>
      </c>
      <c r="F216">
        <v>5</v>
      </c>
      <c r="G216" s="33">
        <v>45198</v>
      </c>
    </row>
    <row r="217" spans="1:7" x14ac:dyDescent="0.2">
      <c r="A217" t="s">
        <v>259</v>
      </c>
      <c r="B217" t="s">
        <v>180</v>
      </c>
      <c r="C217" t="s">
        <v>18</v>
      </c>
      <c r="D217">
        <v>2</v>
      </c>
      <c r="E217">
        <v>202</v>
      </c>
      <c r="F217">
        <v>5</v>
      </c>
      <c r="G217" s="33">
        <v>45198</v>
      </c>
    </row>
    <row r="218" spans="1:7" x14ac:dyDescent="0.2">
      <c r="A218" t="s">
        <v>260</v>
      </c>
      <c r="B218" t="s">
        <v>180</v>
      </c>
      <c r="C218" t="s">
        <v>18</v>
      </c>
      <c r="D218">
        <v>2</v>
      </c>
      <c r="E218">
        <v>202</v>
      </c>
      <c r="F218">
        <v>5</v>
      </c>
      <c r="G218" s="33">
        <v>45198</v>
      </c>
    </row>
    <row r="219" spans="1:7" x14ac:dyDescent="0.2">
      <c r="A219" t="s">
        <v>261</v>
      </c>
      <c r="B219" t="s">
        <v>180</v>
      </c>
      <c r="C219" t="s">
        <v>15</v>
      </c>
      <c r="D219">
        <v>2</v>
      </c>
      <c r="E219">
        <v>203</v>
      </c>
      <c r="F219">
        <v>5</v>
      </c>
      <c r="G219" s="33">
        <v>45198</v>
      </c>
    </row>
    <row r="220" spans="1:7" x14ac:dyDescent="0.2">
      <c r="A220" t="s">
        <v>262</v>
      </c>
      <c r="B220" t="s">
        <v>180</v>
      </c>
      <c r="C220" t="s">
        <v>15</v>
      </c>
      <c r="D220">
        <v>2</v>
      </c>
      <c r="E220">
        <v>203</v>
      </c>
      <c r="F220">
        <v>5</v>
      </c>
      <c r="G220" s="33">
        <v>45198</v>
      </c>
    </row>
    <row r="221" spans="1:7" x14ac:dyDescent="0.2">
      <c r="A221" t="s">
        <v>263</v>
      </c>
      <c r="B221" t="s">
        <v>180</v>
      </c>
      <c r="C221" t="s">
        <v>15</v>
      </c>
      <c r="D221">
        <v>2</v>
      </c>
      <c r="E221">
        <v>203</v>
      </c>
      <c r="F221">
        <v>5</v>
      </c>
      <c r="G221" s="33">
        <v>45198</v>
      </c>
    </row>
    <row r="222" spans="1:7" x14ac:dyDescent="0.2">
      <c r="A222" t="s">
        <v>264</v>
      </c>
      <c r="B222" t="s">
        <v>180</v>
      </c>
      <c r="C222" t="s">
        <v>16</v>
      </c>
      <c r="D222">
        <v>2</v>
      </c>
      <c r="E222">
        <v>204</v>
      </c>
      <c r="F222">
        <v>5</v>
      </c>
      <c r="G222" s="33">
        <v>45198</v>
      </c>
    </row>
    <row r="223" spans="1:7" x14ac:dyDescent="0.2">
      <c r="A223" t="s">
        <v>265</v>
      </c>
      <c r="B223" t="s">
        <v>180</v>
      </c>
      <c r="C223" t="s">
        <v>16</v>
      </c>
      <c r="D223">
        <v>2</v>
      </c>
      <c r="E223">
        <v>204</v>
      </c>
      <c r="F223">
        <v>5</v>
      </c>
      <c r="G223" s="33">
        <v>45198</v>
      </c>
    </row>
    <row r="224" spans="1:7" x14ac:dyDescent="0.2">
      <c r="A224" t="s">
        <v>266</v>
      </c>
      <c r="B224" t="s">
        <v>180</v>
      </c>
      <c r="C224" t="s">
        <v>16</v>
      </c>
      <c r="D224">
        <v>2</v>
      </c>
      <c r="E224">
        <v>204</v>
      </c>
      <c r="F224">
        <v>5</v>
      </c>
      <c r="G224" s="33">
        <v>45198</v>
      </c>
    </row>
    <row r="225" spans="1:7" x14ac:dyDescent="0.2">
      <c r="A225" t="s">
        <v>267</v>
      </c>
      <c r="B225" t="s">
        <v>180</v>
      </c>
      <c r="C225" t="s">
        <v>18</v>
      </c>
      <c r="D225">
        <v>3</v>
      </c>
      <c r="E225">
        <v>301</v>
      </c>
      <c r="F225">
        <v>5</v>
      </c>
      <c r="G225" s="33">
        <v>45198</v>
      </c>
    </row>
    <row r="226" spans="1:7" x14ac:dyDescent="0.2">
      <c r="A226" t="s">
        <v>268</v>
      </c>
      <c r="B226" t="s">
        <v>180</v>
      </c>
      <c r="C226" t="s">
        <v>18</v>
      </c>
      <c r="D226">
        <v>3</v>
      </c>
      <c r="E226">
        <v>301</v>
      </c>
      <c r="F226">
        <v>5</v>
      </c>
      <c r="G226" s="33">
        <v>45198</v>
      </c>
    </row>
    <row r="227" spans="1:7" x14ac:dyDescent="0.2">
      <c r="A227" t="s">
        <v>269</v>
      </c>
      <c r="B227" t="s">
        <v>180</v>
      </c>
      <c r="C227" t="s">
        <v>18</v>
      </c>
      <c r="D227">
        <v>3</v>
      </c>
      <c r="E227">
        <v>301</v>
      </c>
      <c r="F227">
        <v>5</v>
      </c>
      <c r="G227" s="33">
        <v>45198</v>
      </c>
    </row>
    <row r="228" spans="1:7" x14ac:dyDescent="0.2">
      <c r="A228" t="s">
        <v>270</v>
      </c>
      <c r="B228" t="s">
        <v>180</v>
      </c>
      <c r="C228" t="s">
        <v>15</v>
      </c>
      <c r="D228">
        <v>3</v>
      </c>
      <c r="E228">
        <v>302</v>
      </c>
      <c r="F228">
        <v>5</v>
      </c>
      <c r="G228" s="33">
        <v>45198</v>
      </c>
    </row>
    <row r="229" spans="1:7" x14ac:dyDescent="0.2">
      <c r="A229" t="s">
        <v>271</v>
      </c>
      <c r="B229" t="s">
        <v>180</v>
      </c>
      <c r="C229" t="s">
        <v>15</v>
      </c>
      <c r="D229">
        <v>3</v>
      </c>
      <c r="E229">
        <v>302</v>
      </c>
      <c r="F229">
        <v>5</v>
      </c>
      <c r="G229" s="33">
        <v>45198</v>
      </c>
    </row>
    <row r="230" spans="1:7" x14ac:dyDescent="0.2">
      <c r="A230" t="s">
        <v>272</v>
      </c>
      <c r="B230" t="s">
        <v>180</v>
      </c>
      <c r="C230" t="s">
        <v>15</v>
      </c>
      <c r="D230">
        <v>3</v>
      </c>
      <c r="E230">
        <v>302</v>
      </c>
      <c r="F230">
        <v>5</v>
      </c>
      <c r="G230" s="33">
        <v>45198</v>
      </c>
    </row>
    <row r="231" spans="1:7" x14ac:dyDescent="0.2">
      <c r="A231" t="s">
        <v>273</v>
      </c>
      <c r="B231" t="s">
        <v>180</v>
      </c>
      <c r="C231" t="s">
        <v>16</v>
      </c>
      <c r="D231">
        <v>3</v>
      </c>
      <c r="E231">
        <v>303</v>
      </c>
      <c r="F231">
        <v>5</v>
      </c>
      <c r="G231" s="33">
        <v>45198</v>
      </c>
    </row>
    <row r="232" spans="1:7" x14ac:dyDescent="0.2">
      <c r="A232" t="s">
        <v>274</v>
      </c>
      <c r="B232" t="s">
        <v>180</v>
      </c>
      <c r="C232" t="s">
        <v>16</v>
      </c>
      <c r="D232">
        <v>3</v>
      </c>
      <c r="E232">
        <v>303</v>
      </c>
      <c r="F232">
        <v>5</v>
      </c>
      <c r="G232" s="33">
        <v>45198</v>
      </c>
    </row>
    <row r="233" spans="1:7" x14ac:dyDescent="0.2">
      <c r="A233" t="s">
        <v>275</v>
      </c>
      <c r="B233" t="s">
        <v>180</v>
      </c>
      <c r="C233" t="s">
        <v>16</v>
      </c>
      <c r="D233">
        <v>3</v>
      </c>
      <c r="E233">
        <v>303</v>
      </c>
      <c r="F233">
        <v>5</v>
      </c>
      <c r="G233" s="33">
        <v>45198</v>
      </c>
    </row>
    <row r="234" spans="1:7" x14ac:dyDescent="0.2">
      <c r="A234" t="s">
        <v>276</v>
      </c>
      <c r="B234" t="s">
        <v>180</v>
      </c>
      <c r="C234" t="s">
        <v>17</v>
      </c>
      <c r="D234">
        <v>3</v>
      </c>
      <c r="E234">
        <v>304</v>
      </c>
      <c r="F234">
        <v>5</v>
      </c>
      <c r="G234" s="33">
        <v>45198</v>
      </c>
    </row>
    <row r="235" spans="1:7" x14ac:dyDescent="0.2">
      <c r="A235" t="s">
        <v>277</v>
      </c>
      <c r="B235" t="s">
        <v>180</v>
      </c>
      <c r="C235" t="s">
        <v>17</v>
      </c>
      <c r="D235">
        <v>3</v>
      </c>
      <c r="E235">
        <v>304</v>
      </c>
      <c r="F235">
        <v>5</v>
      </c>
      <c r="G235" s="33">
        <v>45198</v>
      </c>
    </row>
    <row r="236" spans="1:7" x14ac:dyDescent="0.2">
      <c r="A236" t="s">
        <v>278</v>
      </c>
      <c r="B236" t="s">
        <v>180</v>
      </c>
      <c r="C236" t="s">
        <v>17</v>
      </c>
      <c r="D236">
        <v>3</v>
      </c>
      <c r="E236">
        <v>304</v>
      </c>
      <c r="F236">
        <v>5</v>
      </c>
      <c r="G236" s="33">
        <v>45198</v>
      </c>
    </row>
    <row r="237" spans="1:7" x14ac:dyDescent="0.2">
      <c r="A237" t="s">
        <v>279</v>
      </c>
      <c r="B237" t="s">
        <v>180</v>
      </c>
      <c r="C237" t="s">
        <v>16</v>
      </c>
      <c r="D237">
        <v>4</v>
      </c>
      <c r="E237">
        <v>401</v>
      </c>
      <c r="F237">
        <v>5</v>
      </c>
      <c r="G237" s="33">
        <v>45198</v>
      </c>
    </row>
    <row r="238" spans="1:7" x14ac:dyDescent="0.2">
      <c r="A238" t="s">
        <v>280</v>
      </c>
      <c r="B238" t="s">
        <v>180</v>
      </c>
      <c r="C238" t="s">
        <v>16</v>
      </c>
      <c r="D238">
        <v>4</v>
      </c>
      <c r="E238">
        <v>401</v>
      </c>
      <c r="F238">
        <v>5</v>
      </c>
      <c r="G238" s="33">
        <v>45198</v>
      </c>
    </row>
    <row r="239" spans="1:7" x14ac:dyDescent="0.2">
      <c r="A239" t="s">
        <v>281</v>
      </c>
      <c r="B239" t="s">
        <v>180</v>
      </c>
      <c r="C239" t="s">
        <v>16</v>
      </c>
      <c r="D239">
        <v>4</v>
      </c>
      <c r="E239">
        <v>401</v>
      </c>
      <c r="F239">
        <v>5</v>
      </c>
      <c r="G239" s="33">
        <v>45198</v>
      </c>
    </row>
    <row r="240" spans="1:7" x14ac:dyDescent="0.2">
      <c r="A240" t="s">
        <v>282</v>
      </c>
      <c r="B240" t="s">
        <v>180</v>
      </c>
      <c r="C240" t="s">
        <v>17</v>
      </c>
      <c r="D240">
        <v>4</v>
      </c>
      <c r="E240">
        <v>402</v>
      </c>
      <c r="F240">
        <v>5</v>
      </c>
      <c r="G240" s="33">
        <v>45198</v>
      </c>
    </row>
    <row r="241" spans="1:7" x14ac:dyDescent="0.2">
      <c r="A241" t="s">
        <v>283</v>
      </c>
      <c r="B241" t="s">
        <v>180</v>
      </c>
      <c r="C241" t="s">
        <v>17</v>
      </c>
      <c r="D241">
        <v>4</v>
      </c>
      <c r="E241">
        <v>402</v>
      </c>
      <c r="F241">
        <v>5</v>
      </c>
      <c r="G241" s="33">
        <v>45198</v>
      </c>
    </row>
    <row r="242" spans="1:7" x14ac:dyDescent="0.2">
      <c r="A242" t="s">
        <v>284</v>
      </c>
      <c r="B242" t="s">
        <v>180</v>
      </c>
      <c r="C242" t="s">
        <v>17</v>
      </c>
      <c r="D242">
        <v>4</v>
      </c>
      <c r="E242">
        <v>402</v>
      </c>
      <c r="F242">
        <v>5</v>
      </c>
      <c r="G242" s="33">
        <v>45198</v>
      </c>
    </row>
    <row r="243" spans="1:7" x14ac:dyDescent="0.2">
      <c r="A243" t="s">
        <v>285</v>
      </c>
      <c r="B243" t="s">
        <v>180</v>
      </c>
      <c r="C243" t="s">
        <v>18</v>
      </c>
      <c r="D243">
        <v>4</v>
      </c>
      <c r="E243">
        <v>403</v>
      </c>
      <c r="F243">
        <v>5</v>
      </c>
      <c r="G243" s="33">
        <v>45198</v>
      </c>
    </row>
    <row r="244" spans="1:7" x14ac:dyDescent="0.2">
      <c r="A244" t="s">
        <v>286</v>
      </c>
      <c r="B244" t="s">
        <v>180</v>
      </c>
      <c r="C244" t="s">
        <v>18</v>
      </c>
      <c r="D244">
        <v>4</v>
      </c>
      <c r="E244">
        <v>403</v>
      </c>
      <c r="F244">
        <v>5</v>
      </c>
      <c r="G244" s="33">
        <v>45198</v>
      </c>
    </row>
    <row r="245" spans="1:7" x14ac:dyDescent="0.2">
      <c r="A245" t="s">
        <v>287</v>
      </c>
      <c r="B245" t="s">
        <v>180</v>
      </c>
      <c r="C245" t="s">
        <v>18</v>
      </c>
      <c r="D245">
        <v>4</v>
      </c>
      <c r="E245">
        <v>403</v>
      </c>
      <c r="F245">
        <v>5</v>
      </c>
      <c r="G245" s="33">
        <v>45198</v>
      </c>
    </row>
    <row r="246" spans="1:7" x14ac:dyDescent="0.2">
      <c r="A246" t="s">
        <v>288</v>
      </c>
      <c r="B246" t="s">
        <v>180</v>
      </c>
      <c r="C246" t="s">
        <v>15</v>
      </c>
      <c r="D246">
        <v>4</v>
      </c>
      <c r="E246">
        <v>404</v>
      </c>
      <c r="F246">
        <v>5</v>
      </c>
      <c r="G246" s="33">
        <v>45198</v>
      </c>
    </row>
    <row r="247" spans="1:7" x14ac:dyDescent="0.2">
      <c r="A247" t="s">
        <v>289</v>
      </c>
      <c r="B247" t="s">
        <v>180</v>
      </c>
      <c r="C247" t="s">
        <v>15</v>
      </c>
      <c r="D247">
        <v>4</v>
      </c>
      <c r="E247">
        <v>404</v>
      </c>
      <c r="F247">
        <v>5</v>
      </c>
      <c r="G247" s="33">
        <v>45198</v>
      </c>
    </row>
    <row r="248" spans="1:7" x14ac:dyDescent="0.2">
      <c r="A248" t="s">
        <v>290</v>
      </c>
      <c r="B248" t="s">
        <v>180</v>
      </c>
      <c r="C248" t="s">
        <v>15</v>
      </c>
      <c r="D248">
        <v>4</v>
      </c>
      <c r="E248">
        <v>404</v>
      </c>
      <c r="F248">
        <v>5</v>
      </c>
      <c r="G248" s="33">
        <v>45198</v>
      </c>
    </row>
    <row r="250" spans="1:7" x14ac:dyDescent="0.2">
      <c r="A250" t="s">
        <v>243</v>
      </c>
      <c r="B250" t="s">
        <v>180</v>
      </c>
      <c r="C250" t="s">
        <v>15</v>
      </c>
      <c r="D250">
        <v>1</v>
      </c>
      <c r="E250">
        <v>101</v>
      </c>
      <c r="F250">
        <v>6</v>
      </c>
      <c r="G250" s="33">
        <v>45204</v>
      </c>
    </row>
    <row r="251" spans="1:7" x14ac:dyDescent="0.2">
      <c r="A251" t="s">
        <v>244</v>
      </c>
      <c r="B251" t="s">
        <v>180</v>
      </c>
      <c r="C251" t="s">
        <v>15</v>
      </c>
      <c r="D251">
        <v>1</v>
      </c>
      <c r="E251">
        <v>101</v>
      </c>
      <c r="F251">
        <v>6</v>
      </c>
      <c r="G251" s="33">
        <v>45204</v>
      </c>
    </row>
    <row r="252" spans="1:7" x14ac:dyDescent="0.2">
      <c r="A252" t="s">
        <v>245</v>
      </c>
      <c r="B252" t="s">
        <v>180</v>
      </c>
      <c r="C252" t="s">
        <v>15</v>
      </c>
      <c r="D252">
        <v>1</v>
      </c>
      <c r="E252">
        <v>101</v>
      </c>
      <c r="F252">
        <v>6</v>
      </c>
      <c r="G252" s="33">
        <v>45204</v>
      </c>
    </row>
    <row r="253" spans="1:7" x14ac:dyDescent="0.2">
      <c r="A253" t="s">
        <v>246</v>
      </c>
      <c r="B253" t="s">
        <v>180</v>
      </c>
      <c r="C253" t="s">
        <v>16</v>
      </c>
      <c r="D253">
        <v>1</v>
      </c>
      <c r="E253">
        <v>102</v>
      </c>
      <c r="F253">
        <v>6</v>
      </c>
      <c r="G253" s="33">
        <v>45204</v>
      </c>
    </row>
    <row r="254" spans="1:7" x14ac:dyDescent="0.2">
      <c r="A254" t="s">
        <v>247</v>
      </c>
      <c r="B254" t="s">
        <v>180</v>
      </c>
      <c r="C254" t="s">
        <v>16</v>
      </c>
      <c r="D254">
        <v>1</v>
      </c>
      <c r="E254">
        <v>102</v>
      </c>
      <c r="F254">
        <v>6</v>
      </c>
      <c r="G254" s="33">
        <v>45204</v>
      </c>
    </row>
    <row r="255" spans="1:7" x14ac:dyDescent="0.2">
      <c r="A255" t="s">
        <v>248</v>
      </c>
      <c r="B255" t="s">
        <v>180</v>
      </c>
      <c r="C255" t="s">
        <v>16</v>
      </c>
      <c r="D255">
        <v>1</v>
      </c>
      <c r="E255">
        <v>102</v>
      </c>
      <c r="F255">
        <v>6</v>
      </c>
      <c r="G255" s="33">
        <v>45204</v>
      </c>
    </row>
    <row r="256" spans="1:7" x14ac:dyDescent="0.2">
      <c r="A256" t="s">
        <v>249</v>
      </c>
      <c r="B256" t="s">
        <v>180</v>
      </c>
      <c r="C256" t="s">
        <v>17</v>
      </c>
      <c r="D256">
        <v>1</v>
      </c>
      <c r="E256">
        <v>103</v>
      </c>
      <c r="F256">
        <v>6</v>
      </c>
      <c r="G256" s="33">
        <v>45204</v>
      </c>
    </row>
    <row r="257" spans="1:7" x14ac:dyDescent="0.2">
      <c r="A257" t="s">
        <v>250</v>
      </c>
      <c r="B257" t="s">
        <v>180</v>
      </c>
      <c r="C257" t="s">
        <v>17</v>
      </c>
      <c r="D257">
        <v>1</v>
      </c>
      <c r="E257">
        <v>103</v>
      </c>
      <c r="F257">
        <v>6</v>
      </c>
      <c r="G257" s="33">
        <v>45204</v>
      </c>
    </row>
    <row r="258" spans="1:7" x14ac:dyDescent="0.2">
      <c r="A258" t="s">
        <v>251</v>
      </c>
      <c r="B258" t="s">
        <v>180</v>
      </c>
      <c r="C258" t="s">
        <v>17</v>
      </c>
      <c r="D258">
        <v>1</v>
      </c>
      <c r="E258">
        <v>103</v>
      </c>
      <c r="F258">
        <v>6</v>
      </c>
      <c r="G258" s="33">
        <v>45204</v>
      </c>
    </row>
    <row r="259" spans="1:7" x14ac:dyDescent="0.2">
      <c r="A259" t="s">
        <v>252</v>
      </c>
      <c r="B259" t="s">
        <v>180</v>
      </c>
      <c r="C259" t="s">
        <v>18</v>
      </c>
      <c r="D259">
        <v>1</v>
      </c>
      <c r="E259">
        <v>104</v>
      </c>
      <c r="F259">
        <v>6</v>
      </c>
      <c r="G259" s="33">
        <v>45204</v>
      </c>
    </row>
    <row r="260" spans="1:7" x14ac:dyDescent="0.2">
      <c r="A260" t="s">
        <v>253</v>
      </c>
      <c r="B260" t="s">
        <v>180</v>
      </c>
      <c r="C260" t="s">
        <v>18</v>
      </c>
      <c r="D260">
        <v>1</v>
      </c>
      <c r="E260">
        <v>104</v>
      </c>
      <c r="F260">
        <v>6</v>
      </c>
      <c r="G260" s="33">
        <v>45204</v>
      </c>
    </row>
    <row r="261" spans="1:7" x14ac:dyDescent="0.2">
      <c r="A261" t="s">
        <v>254</v>
      </c>
      <c r="B261" t="s">
        <v>180</v>
      </c>
      <c r="C261" t="s">
        <v>18</v>
      </c>
      <c r="D261">
        <v>1</v>
      </c>
      <c r="E261">
        <v>104</v>
      </c>
      <c r="F261">
        <v>6</v>
      </c>
      <c r="G261" s="33">
        <v>45204</v>
      </c>
    </row>
    <row r="262" spans="1:7" x14ac:dyDescent="0.2">
      <c r="A262" t="s">
        <v>255</v>
      </c>
      <c r="B262" t="s">
        <v>180</v>
      </c>
      <c r="C262" t="s">
        <v>17</v>
      </c>
      <c r="D262">
        <v>2</v>
      </c>
      <c r="E262">
        <v>201</v>
      </c>
      <c r="F262">
        <v>6</v>
      </c>
      <c r="G262" s="33">
        <v>45204</v>
      </c>
    </row>
    <row r="263" spans="1:7" x14ac:dyDescent="0.2">
      <c r="A263" t="s">
        <v>256</v>
      </c>
      <c r="B263" t="s">
        <v>180</v>
      </c>
      <c r="C263" t="s">
        <v>17</v>
      </c>
      <c r="D263">
        <v>2</v>
      </c>
      <c r="E263">
        <v>201</v>
      </c>
      <c r="F263">
        <v>6</v>
      </c>
      <c r="G263" s="33">
        <v>45204</v>
      </c>
    </row>
    <row r="264" spans="1:7" x14ac:dyDescent="0.2">
      <c r="A264" t="s">
        <v>257</v>
      </c>
      <c r="B264" t="s">
        <v>180</v>
      </c>
      <c r="C264" t="s">
        <v>17</v>
      </c>
      <c r="D264">
        <v>2</v>
      </c>
      <c r="E264">
        <v>201</v>
      </c>
      <c r="F264">
        <v>6</v>
      </c>
      <c r="G264" s="33">
        <v>45204</v>
      </c>
    </row>
    <row r="265" spans="1:7" x14ac:dyDescent="0.2">
      <c r="A265" t="s">
        <v>258</v>
      </c>
      <c r="B265" t="s">
        <v>180</v>
      </c>
      <c r="C265" t="s">
        <v>18</v>
      </c>
      <c r="D265">
        <v>2</v>
      </c>
      <c r="E265">
        <v>202</v>
      </c>
      <c r="F265">
        <v>6</v>
      </c>
      <c r="G265" s="33">
        <v>45204</v>
      </c>
    </row>
    <row r="266" spans="1:7" x14ac:dyDescent="0.2">
      <c r="A266" t="s">
        <v>259</v>
      </c>
      <c r="B266" t="s">
        <v>180</v>
      </c>
      <c r="C266" t="s">
        <v>18</v>
      </c>
      <c r="D266">
        <v>2</v>
      </c>
      <c r="E266">
        <v>202</v>
      </c>
      <c r="F266">
        <v>6</v>
      </c>
      <c r="G266" s="33">
        <v>45204</v>
      </c>
    </row>
    <row r="267" spans="1:7" x14ac:dyDescent="0.2">
      <c r="A267" t="s">
        <v>260</v>
      </c>
      <c r="B267" t="s">
        <v>180</v>
      </c>
      <c r="C267" t="s">
        <v>18</v>
      </c>
      <c r="D267">
        <v>2</v>
      </c>
      <c r="E267">
        <v>202</v>
      </c>
      <c r="F267">
        <v>6</v>
      </c>
      <c r="G267" s="33">
        <v>45204</v>
      </c>
    </row>
    <row r="268" spans="1:7" x14ac:dyDescent="0.2">
      <c r="A268" t="s">
        <v>261</v>
      </c>
      <c r="B268" t="s">
        <v>180</v>
      </c>
      <c r="C268" t="s">
        <v>15</v>
      </c>
      <c r="D268">
        <v>2</v>
      </c>
      <c r="E268">
        <v>203</v>
      </c>
      <c r="F268">
        <v>6</v>
      </c>
      <c r="G268" s="33">
        <v>45204</v>
      </c>
    </row>
    <row r="269" spans="1:7" x14ac:dyDescent="0.2">
      <c r="A269" t="s">
        <v>262</v>
      </c>
      <c r="B269" t="s">
        <v>180</v>
      </c>
      <c r="C269" t="s">
        <v>15</v>
      </c>
      <c r="D269">
        <v>2</v>
      </c>
      <c r="E269">
        <v>203</v>
      </c>
      <c r="F269">
        <v>6</v>
      </c>
      <c r="G269" s="33">
        <v>45204</v>
      </c>
    </row>
    <row r="270" spans="1:7" x14ac:dyDescent="0.2">
      <c r="A270" t="s">
        <v>263</v>
      </c>
      <c r="B270" t="s">
        <v>180</v>
      </c>
      <c r="C270" t="s">
        <v>15</v>
      </c>
      <c r="D270">
        <v>2</v>
      </c>
      <c r="E270">
        <v>203</v>
      </c>
      <c r="F270">
        <v>6</v>
      </c>
      <c r="G270" s="33">
        <v>45204</v>
      </c>
    </row>
    <row r="271" spans="1:7" x14ac:dyDescent="0.2">
      <c r="A271" t="s">
        <v>264</v>
      </c>
      <c r="B271" t="s">
        <v>180</v>
      </c>
      <c r="C271" t="s">
        <v>16</v>
      </c>
      <c r="D271">
        <v>2</v>
      </c>
      <c r="E271">
        <v>204</v>
      </c>
      <c r="F271">
        <v>6</v>
      </c>
      <c r="G271" s="33">
        <v>45204</v>
      </c>
    </row>
    <row r="272" spans="1:7" x14ac:dyDescent="0.2">
      <c r="A272" t="s">
        <v>265</v>
      </c>
      <c r="B272" t="s">
        <v>180</v>
      </c>
      <c r="C272" t="s">
        <v>16</v>
      </c>
      <c r="D272">
        <v>2</v>
      </c>
      <c r="E272">
        <v>204</v>
      </c>
      <c r="F272">
        <v>6</v>
      </c>
      <c r="G272" s="33">
        <v>45204</v>
      </c>
    </row>
    <row r="273" spans="1:7" x14ac:dyDescent="0.2">
      <c r="A273" t="s">
        <v>266</v>
      </c>
      <c r="B273" t="s">
        <v>180</v>
      </c>
      <c r="C273" t="s">
        <v>16</v>
      </c>
      <c r="D273">
        <v>2</v>
      </c>
      <c r="E273">
        <v>204</v>
      </c>
      <c r="F273">
        <v>6</v>
      </c>
      <c r="G273" s="33">
        <v>45204</v>
      </c>
    </row>
    <row r="274" spans="1:7" x14ac:dyDescent="0.2">
      <c r="A274" t="s">
        <v>267</v>
      </c>
      <c r="B274" t="s">
        <v>180</v>
      </c>
      <c r="C274" t="s">
        <v>18</v>
      </c>
      <c r="D274">
        <v>3</v>
      </c>
      <c r="E274">
        <v>301</v>
      </c>
      <c r="F274">
        <v>6</v>
      </c>
      <c r="G274" s="33">
        <v>45204</v>
      </c>
    </row>
    <row r="275" spans="1:7" x14ac:dyDescent="0.2">
      <c r="A275" t="s">
        <v>268</v>
      </c>
      <c r="B275" t="s">
        <v>180</v>
      </c>
      <c r="C275" t="s">
        <v>18</v>
      </c>
      <c r="D275">
        <v>3</v>
      </c>
      <c r="E275">
        <v>301</v>
      </c>
      <c r="F275">
        <v>6</v>
      </c>
      <c r="G275" s="33">
        <v>45204</v>
      </c>
    </row>
    <row r="276" spans="1:7" x14ac:dyDescent="0.2">
      <c r="A276" t="s">
        <v>269</v>
      </c>
      <c r="B276" t="s">
        <v>180</v>
      </c>
      <c r="C276" t="s">
        <v>18</v>
      </c>
      <c r="D276">
        <v>3</v>
      </c>
      <c r="E276">
        <v>301</v>
      </c>
      <c r="F276">
        <v>6</v>
      </c>
      <c r="G276" s="33">
        <v>45204</v>
      </c>
    </row>
    <row r="277" spans="1:7" x14ac:dyDescent="0.2">
      <c r="A277" t="s">
        <v>270</v>
      </c>
      <c r="B277" t="s">
        <v>180</v>
      </c>
      <c r="C277" t="s">
        <v>15</v>
      </c>
      <c r="D277">
        <v>3</v>
      </c>
      <c r="E277">
        <v>302</v>
      </c>
      <c r="F277">
        <v>6</v>
      </c>
      <c r="G277" s="33">
        <v>45204</v>
      </c>
    </row>
    <row r="278" spans="1:7" x14ac:dyDescent="0.2">
      <c r="A278" t="s">
        <v>271</v>
      </c>
      <c r="B278" t="s">
        <v>180</v>
      </c>
      <c r="C278" t="s">
        <v>15</v>
      </c>
      <c r="D278">
        <v>3</v>
      </c>
      <c r="E278">
        <v>302</v>
      </c>
      <c r="F278">
        <v>6</v>
      </c>
      <c r="G278" s="33">
        <v>45204</v>
      </c>
    </row>
    <row r="279" spans="1:7" x14ac:dyDescent="0.2">
      <c r="A279" t="s">
        <v>272</v>
      </c>
      <c r="B279" t="s">
        <v>180</v>
      </c>
      <c r="C279" t="s">
        <v>15</v>
      </c>
      <c r="D279">
        <v>3</v>
      </c>
      <c r="E279">
        <v>302</v>
      </c>
      <c r="F279">
        <v>6</v>
      </c>
      <c r="G279" s="33">
        <v>45204</v>
      </c>
    </row>
    <row r="280" spans="1:7" x14ac:dyDescent="0.2">
      <c r="A280" t="s">
        <v>273</v>
      </c>
      <c r="B280" t="s">
        <v>180</v>
      </c>
      <c r="C280" t="s">
        <v>16</v>
      </c>
      <c r="D280">
        <v>3</v>
      </c>
      <c r="E280">
        <v>303</v>
      </c>
      <c r="F280">
        <v>6</v>
      </c>
      <c r="G280" s="33">
        <v>45204</v>
      </c>
    </row>
    <row r="281" spans="1:7" x14ac:dyDescent="0.2">
      <c r="A281" t="s">
        <v>274</v>
      </c>
      <c r="B281" t="s">
        <v>180</v>
      </c>
      <c r="C281" t="s">
        <v>16</v>
      </c>
      <c r="D281">
        <v>3</v>
      </c>
      <c r="E281">
        <v>303</v>
      </c>
      <c r="F281">
        <v>6</v>
      </c>
      <c r="G281" s="33">
        <v>45204</v>
      </c>
    </row>
    <row r="282" spans="1:7" x14ac:dyDescent="0.2">
      <c r="A282" t="s">
        <v>275</v>
      </c>
      <c r="B282" t="s">
        <v>180</v>
      </c>
      <c r="C282" t="s">
        <v>16</v>
      </c>
      <c r="D282">
        <v>3</v>
      </c>
      <c r="E282">
        <v>303</v>
      </c>
      <c r="F282">
        <v>6</v>
      </c>
      <c r="G282" s="33">
        <v>45204</v>
      </c>
    </row>
    <row r="283" spans="1:7" x14ac:dyDescent="0.2">
      <c r="A283" t="s">
        <v>276</v>
      </c>
      <c r="B283" t="s">
        <v>180</v>
      </c>
      <c r="C283" t="s">
        <v>17</v>
      </c>
      <c r="D283">
        <v>3</v>
      </c>
      <c r="E283">
        <v>304</v>
      </c>
      <c r="F283">
        <v>6</v>
      </c>
      <c r="G283" s="33">
        <v>45204</v>
      </c>
    </row>
    <row r="284" spans="1:7" x14ac:dyDescent="0.2">
      <c r="A284" t="s">
        <v>277</v>
      </c>
      <c r="B284" t="s">
        <v>180</v>
      </c>
      <c r="C284" t="s">
        <v>17</v>
      </c>
      <c r="D284">
        <v>3</v>
      </c>
      <c r="E284">
        <v>304</v>
      </c>
      <c r="F284">
        <v>6</v>
      </c>
      <c r="G284" s="33">
        <v>45204</v>
      </c>
    </row>
    <row r="285" spans="1:7" x14ac:dyDescent="0.2">
      <c r="A285" t="s">
        <v>278</v>
      </c>
      <c r="B285" t="s">
        <v>180</v>
      </c>
      <c r="C285" t="s">
        <v>17</v>
      </c>
      <c r="D285">
        <v>3</v>
      </c>
      <c r="E285">
        <v>304</v>
      </c>
      <c r="F285">
        <v>6</v>
      </c>
      <c r="G285" s="33">
        <v>45204</v>
      </c>
    </row>
    <row r="286" spans="1:7" x14ac:dyDescent="0.2">
      <c r="A286" t="s">
        <v>279</v>
      </c>
      <c r="B286" t="s">
        <v>180</v>
      </c>
      <c r="C286" t="s">
        <v>16</v>
      </c>
      <c r="D286">
        <v>4</v>
      </c>
      <c r="E286">
        <v>401</v>
      </c>
      <c r="F286">
        <v>6</v>
      </c>
      <c r="G286" s="33">
        <v>45204</v>
      </c>
    </row>
    <row r="287" spans="1:7" x14ac:dyDescent="0.2">
      <c r="A287" t="s">
        <v>280</v>
      </c>
      <c r="B287" t="s">
        <v>180</v>
      </c>
      <c r="C287" t="s">
        <v>16</v>
      </c>
      <c r="D287">
        <v>4</v>
      </c>
      <c r="E287">
        <v>401</v>
      </c>
      <c r="F287">
        <v>6</v>
      </c>
      <c r="G287" s="33">
        <v>45204</v>
      </c>
    </row>
    <row r="288" spans="1:7" x14ac:dyDescent="0.2">
      <c r="A288" t="s">
        <v>281</v>
      </c>
      <c r="B288" t="s">
        <v>180</v>
      </c>
      <c r="C288" t="s">
        <v>16</v>
      </c>
      <c r="D288">
        <v>4</v>
      </c>
      <c r="E288">
        <v>401</v>
      </c>
      <c r="F288">
        <v>6</v>
      </c>
      <c r="G288" s="33">
        <v>45204</v>
      </c>
    </row>
    <row r="289" spans="1:7" x14ac:dyDescent="0.2">
      <c r="A289" t="s">
        <v>282</v>
      </c>
      <c r="B289" t="s">
        <v>180</v>
      </c>
      <c r="C289" t="s">
        <v>17</v>
      </c>
      <c r="D289">
        <v>4</v>
      </c>
      <c r="E289">
        <v>402</v>
      </c>
      <c r="F289">
        <v>6</v>
      </c>
      <c r="G289" s="33">
        <v>45204</v>
      </c>
    </row>
    <row r="290" spans="1:7" x14ac:dyDescent="0.2">
      <c r="A290" t="s">
        <v>283</v>
      </c>
      <c r="B290" t="s">
        <v>180</v>
      </c>
      <c r="C290" t="s">
        <v>17</v>
      </c>
      <c r="D290">
        <v>4</v>
      </c>
      <c r="E290">
        <v>402</v>
      </c>
      <c r="F290">
        <v>6</v>
      </c>
      <c r="G290" s="33">
        <v>45204</v>
      </c>
    </row>
    <row r="291" spans="1:7" x14ac:dyDescent="0.2">
      <c r="A291" t="s">
        <v>284</v>
      </c>
      <c r="B291" t="s">
        <v>180</v>
      </c>
      <c r="C291" t="s">
        <v>17</v>
      </c>
      <c r="D291">
        <v>4</v>
      </c>
      <c r="E291">
        <v>402</v>
      </c>
      <c r="F291">
        <v>6</v>
      </c>
      <c r="G291" s="33">
        <v>45204</v>
      </c>
    </row>
    <row r="292" spans="1:7" x14ac:dyDescent="0.2">
      <c r="A292" t="s">
        <v>285</v>
      </c>
      <c r="B292" t="s">
        <v>180</v>
      </c>
      <c r="C292" t="s">
        <v>18</v>
      </c>
      <c r="D292">
        <v>4</v>
      </c>
      <c r="E292">
        <v>403</v>
      </c>
      <c r="F292">
        <v>6</v>
      </c>
      <c r="G292" s="33">
        <v>45204</v>
      </c>
    </row>
    <row r="293" spans="1:7" x14ac:dyDescent="0.2">
      <c r="A293" t="s">
        <v>286</v>
      </c>
      <c r="B293" t="s">
        <v>180</v>
      </c>
      <c r="C293" t="s">
        <v>18</v>
      </c>
      <c r="D293">
        <v>4</v>
      </c>
      <c r="E293">
        <v>403</v>
      </c>
      <c r="F293">
        <v>6</v>
      </c>
      <c r="G293" s="33">
        <v>45204</v>
      </c>
    </row>
    <row r="294" spans="1:7" x14ac:dyDescent="0.2">
      <c r="A294" t="s">
        <v>287</v>
      </c>
      <c r="B294" t="s">
        <v>180</v>
      </c>
      <c r="C294" t="s">
        <v>18</v>
      </c>
      <c r="D294">
        <v>4</v>
      </c>
      <c r="E294">
        <v>403</v>
      </c>
      <c r="F294">
        <v>6</v>
      </c>
      <c r="G294" s="33">
        <v>45204</v>
      </c>
    </row>
    <row r="295" spans="1:7" x14ac:dyDescent="0.2">
      <c r="A295" t="s">
        <v>288</v>
      </c>
      <c r="B295" t="s">
        <v>180</v>
      </c>
      <c r="C295" t="s">
        <v>15</v>
      </c>
      <c r="D295">
        <v>4</v>
      </c>
      <c r="E295">
        <v>404</v>
      </c>
      <c r="F295">
        <v>6</v>
      </c>
      <c r="G295" s="33">
        <v>45204</v>
      </c>
    </row>
    <row r="296" spans="1:7" x14ac:dyDescent="0.2">
      <c r="A296" t="s">
        <v>289</v>
      </c>
      <c r="B296" t="s">
        <v>180</v>
      </c>
      <c r="C296" t="s">
        <v>15</v>
      </c>
      <c r="D296">
        <v>4</v>
      </c>
      <c r="E296">
        <v>404</v>
      </c>
      <c r="F296">
        <v>6</v>
      </c>
      <c r="G296" s="33">
        <v>45204</v>
      </c>
    </row>
    <row r="297" spans="1:7" x14ac:dyDescent="0.2">
      <c r="A297" t="s">
        <v>290</v>
      </c>
      <c r="B297" t="s">
        <v>180</v>
      </c>
      <c r="C297" t="s">
        <v>15</v>
      </c>
      <c r="D297">
        <v>4</v>
      </c>
      <c r="E297">
        <v>404</v>
      </c>
      <c r="F297">
        <v>6</v>
      </c>
      <c r="G297" s="33">
        <v>45204</v>
      </c>
    </row>
    <row r="299" spans="1:7" x14ac:dyDescent="0.2">
      <c r="A299" t="s">
        <v>243</v>
      </c>
      <c r="B299" t="s">
        <v>180</v>
      </c>
      <c r="C299" t="s">
        <v>15</v>
      </c>
      <c r="D299">
        <v>1</v>
      </c>
      <c r="E299">
        <v>101</v>
      </c>
      <c r="F299">
        <v>8</v>
      </c>
      <c r="G299" s="33">
        <v>45219</v>
      </c>
    </row>
    <row r="300" spans="1:7" x14ac:dyDescent="0.2">
      <c r="A300" t="s">
        <v>244</v>
      </c>
      <c r="B300" t="s">
        <v>180</v>
      </c>
      <c r="C300" t="s">
        <v>15</v>
      </c>
      <c r="D300">
        <v>1</v>
      </c>
      <c r="E300">
        <v>101</v>
      </c>
      <c r="F300">
        <v>8</v>
      </c>
      <c r="G300" s="33">
        <v>45219</v>
      </c>
    </row>
    <row r="301" spans="1:7" x14ac:dyDescent="0.2">
      <c r="A301" t="s">
        <v>245</v>
      </c>
      <c r="B301" t="s">
        <v>180</v>
      </c>
      <c r="C301" t="s">
        <v>15</v>
      </c>
      <c r="D301">
        <v>1</v>
      </c>
      <c r="E301">
        <v>101</v>
      </c>
      <c r="F301">
        <v>8</v>
      </c>
      <c r="G301" s="33">
        <v>45219</v>
      </c>
    </row>
    <row r="302" spans="1:7" x14ac:dyDescent="0.2">
      <c r="A302" t="s">
        <v>246</v>
      </c>
      <c r="B302" t="s">
        <v>180</v>
      </c>
      <c r="C302" t="s">
        <v>16</v>
      </c>
      <c r="D302">
        <v>1</v>
      </c>
      <c r="E302">
        <v>102</v>
      </c>
      <c r="F302">
        <v>8</v>
      </c>
      <c r="G302" s="33">
        <v>45219</v>
      </c>
    </row>
    <row r="303" spans="1:7" x14ac:dyDescent="0.2">
      <c r="A303" t="s">
        <v>247</v>
      </c>
      <c r="B303" t="s">
        <v>180</v>
      </c>
      <c r="C303" t="s">
        <v>16</v>
      </c>
      <c r="D303">
        <v>1</v>
      </c>
      <c r="E303">
        <v>102</v>
      </c>
      <c r="F303">
        <v>8</v>
      </c>
      <c r="G303" s="33">
        <v>45219</v>
      </c>
    </row>
    <row r="304" spans="1:7" x14ac:dyDescent="0.2">
      <c r="A304" t="s">
        <v>248</v>
      </c>
      <c r="B304" t="s">
        <v>180</v>
      </c>
      <c r="C304" t="s">
        <v>16</v>
      </c>
      <c r="D304">
        <v>1</v>
      </c>
      <c r="E304">
        <v>102</v>
      </c>
      <c r="F304">
        <v>8</v>
      </c>
      <c r="G304" s="33">
        <v>45219</v>
      </c>
    </row>
    <row r="305" spans="1:7" x14ac:dyDescent="0.2">
      <c r="A305" t="s">
        <v>249</v>
      </c>
      <c r="B305" t="s">
        <v>180</v>
      </c>
      <c r="C305" t="s">
        <v>17</v>
      </c>
      <c r="D305">
        <v>1</v>
      </c>
      <c r="E305">
        <v>103</v>
      </c>
      <c r="F305">
        <v>8</v>
      </c>
      <c r="G305" s="33">
        <v>45219</v>
      </c>
    </row>
    <row r="306" spans="1:7" x14ac:dyDescent="0.2">
      <c r="A306" t="s">
        <v>250</v>
      </c>
      <c r="B306" t="s">
        <v>180</v>
      </c>
      <c r="C306" t="s">
        <v>17</v>
      </c>
      <c r="D306">
        <v>1</v>
      </c>
      <c r="E306">
        <v>103</v>
      </c>
      <c r="F306">
        <v>8</v>
      </c>
      <c r="G306" s="33">
        <v>45219</v>
      </c>
    </row>
    <row r="307" spans="1:7" x14ac:dyDescent="0.2">
      <c r="A307" t="s">
        <v>251</v>
      </c>
      <c r="B307" t="s">
        <v>180</v>
      </c>
      <c r="C307" t="s">
        <v>17</v>
      </c>
      <c r="D307">
        <v>1</v>
      </c>
      <c r="E307">
        <v>103</v>
      </c>
      <c r="F307">
        <v>8</v>
      </c>
      <c r="G307" s="33">
        <v>45219</v>
      </c>
    </row>
    <row r="308" spans="1:7" x14ac:dyDescent="0.2">
      <c r="A308" t="s">
        <v>252</v>
      </c>
      <c r="B308" t="s">
        <v>180</v>
      </c>
      <c r="C308" t="s">
        <v>18</v>
      </c>
      <c r="D308">
        <v>1</v>
      </c>
      <c r="E308">
        <v>104</v>
      </c>
      <c r="F308">
        <v>8</v>
      </c>
      <c r="G308" s="33">
        <v>45219</v>
      </c>
    </row>
    <row r="309" spans="1:7" x14ac:dyDescent="0.2">
      <c r="A309" t="s">
        <v>253</v>
      </c>
      <c r="B309" t="s">
        <v>180</v>
      </c>
      <c r="C309" t="s">
        <v>18</v>
      </c>
      <c r="D309">
        <v>1</v>
      </c>
      <c r="E309">
        <v>104</v>
      </c>
      <c r="F309">
        <v>8</v>
      </c>
      <c r="G309" s="33">
        <v>45219</v>
      </c>
    </row>
    <row r="310" spans="1:7" x14ac:dyDescent="0.2">
      <c r="A310" t="s">
        <v>254</v>
      </c>
      <c r="B310" t="s">
        <v>180</v>
      </c>
      <c r="C310" t="s">
        <v>18</v>
      </c>
      <c r="D310">
        <v>1</v>
      </c>
      <c r="E310">
        <v>104</v>
      </c>
      <c r="F310">
        <v>8</v>
      </c>
      <c r="G310" s="33">
        <v>45219</v>
      </c>
    </row>
    <row r="311" spans="1:7" x14ac:dyDescent="0.2">
      <c r="A311" t="s">
        <v>255</v>
      </c>
      <c r="B311" t="s">
        <v>180</v>
      </c>
      <c r="C311" t="s">
        <v>17</v>
      </c>
      <c r="D311">
        <v>2</v>
      </c>
      <c r="E311">
        <v>201</v>
      </c>
      <c r="F311">
        <v>8</v>
      </c>
      <c r="G311" s="33">
        <v>45219</v>
      </c>
    </row>
    <row r="312" spans="1:7" x14ac:dyDescent="0.2">
      <c r="A312" t="s">
        <v>256</v>
      </c>
      <c r="B312" t="s">
        <v>180</v>
      </c>
      <c r="C312" t="s">
        <v>17</v>
      </c>
      <c r="D312">
        <v>2</v>
      </c>
      <c r="E312">
        <v>201</v>
      </c>
      <c r="F312">
        <v>8</v>
      </c>
      <c r="G312" s="33">
        <v>45219</v>
      </c>
    </row>
    <row r="313" spans="1:7" x14ac:dyDescent="0.2">
      <c r="A313" t="s">
        <v>257</v>
      </c>
      <c r="B313" t="s">
        <v>180</v>
      </c>
      <c r="C313" t="s">
        <v>17</v>
      </c>
      <c r="D313">
        <v>2</v>
      </c>
      <c r="E313">
        <v>201</v>
      </c>
      <c r="F313">
        <v>8</v>
      </c>
      <c r="G313" s="33">
        <v>45219</v>
      </c>
    </row>
    <row r="314" spans="1:7" x14ac:dyDescent="0.2">
      <c r="A314" t="s">
        <v>258</v>
      </c>
      <c r="B314" t="s">
        <v>180</v>
      </c>
      <c r="C314" t="s">
        <v>18</v>
      </c>
      <c r="D314">
        <v>2</v>
      </c>
      <c r="E314">
        <v>202</v>
      </c>
      <c r="F314">
        <v>8</v>
      </c>
      <c r="G314" s="33">
        <v>45219</v>
      </c>
    </row>
    <row r="315" spans="1:7" x14ac:dyDescent="0.2">
      <c r="A315" t="s">
        <v>259</v>
      </c>
      <c r="B315" t="s">
        <v>180</v>
      </c>
      <c r="C315" t="s">
        <v>18</v>
      </c>
      <c r="D315">
        <v>2</v>
      </c>
      <c r="E315">
        <v>202</v>
      </c>
      <c r="F315">
        <v>8</v>
      </c>
      <c r="G315" s="33">
        <v>45219</v>
      </c>
    </row>
    <row r="316" spans="1:7" x14ac:dyDescent="0.2">
      <c r="A316" t="s">
        <v>260</v>
      </c>
      <c r="B316" t="s">
        <v>180</v>
      </c>
      <c r="C316" t="s">
        <v>18</v>
      </c>
      <c r="D316">
        <v>2</v>
      </c>
      <c r="E316">
        <v>202</v>
      </c>
      <c r="F316">
        <v>8</v>
      </c>
      <c r="G316" s="33">
        <v>45219</v>
      </c>
    </row>
    <row r="317" spans="1:7" x14ac:dyDescent="0.2">
      <c r="A317" t="s">
        <v>261</v>
      </c>
      <c r="B317" t="s">
        <v>180</v>
      </c>
      <c r="C317" t="s">
        <v>15</v>
      </c>
      <c r="D317">
        <v>2</v>
      </c>
      <c r="E317">
        <v>203</v>
      </c>
      <c r="F317">
        <v>8</v>
      </c>
      <c r="G317" s="33">
        <v>45219</v>
      </c>
    </row>
    <row r="318" spans="1:7" x14ac:dyDescent="0.2">
      <c r="A318" t="s">
        <v>262</v>
      </c>
      <c r="B318" t="s">
        <v>180</v>
      </c>
      <c r="C318" t="s">
        <v>15</v>
      </c>
      <c r="D318">
        <v>2</v>
      </c>
      <c r="E318">
        <v>203</v>
      </c>
      <c r="F318">
        <v>8</v>
      </c>
      <c r="G318" s="33">
        <v>45219</v>
      </c>
    </row>
    <row r="319" spans="1:7" x14ac:dyDescent="0.2">
      <c r="A319" t="s">
        <v>263</v>
      </c>
      <c r="B319" t="s">
        <v>180</v>
      </c>
      <c r="C319" t="s">
        <v>15</v>
      </c>
      <c r="D319">
        <v>2</v>
      </c>
      <c r="E319">
        <v>203</v>
      </c>
      <c r="F319">
        <v>8</v>
      </c>
      <c r="G319" s="33">
        <v>45219</v>
      </c>
    </row>
    <row r="320" spans="1:7" x14ac:dyDescent="0.2">
      <c r="A320" t="s">
        <v>264</v>
      </c>
      <c r="B320" t="s">
        <v>180</v>
      </c>
      <c r="C320" t="s">
        <v>16</v>
      </c>
      <c r="D320">
        <v>2</v>
      </c>
      <c r="E320">
        <v>204</v>
      </c>
      <c r="F320">
        <v>8</v>
      </c>
      <c r="G320" s="33">
        <v>45219</v>
      </c>
    </row>
    <row r="321" spans="1:7" x14ac:dyDescent="0.2">
      <c r="A321" t="s">
        <v>265</v>
      </c>
      <c r="B321" t="s">
        <v>180</v>
      </c>
      <c r="C321" t="s">
        <v>16</v>
      </c>
      <c r="D321">
        <v>2</v>
      </c>
      <c r="E321">
        <v>204</v>
      </c>
      <c r="F321">
        <v>8</v>
      </c>
      <c r="G321" s="33">
        <v>45219</v>
      </c>
    </row>
    <row r="322" spans="1:7" x14ac:dyDescent="0.2">
      <c r="A322" t="s">
        <v>266</v>
      </c>
      <c r="B322" t="s">
        <v>180</v>
      </c>
      <c r="C322" t="s">
        <v>16</v>
      </c>
      <c r="D322">
        <v>2</v>
      </c>
      <c r="E322">
        <v>204</v>
      </c>
      <c r="F322">
        <v>8</v>
      </c>
      <c r="G322" s="33">
        <v>45219</v>
      </c>
    </row>
    <row r="323" spans="1:7" x14ac:dyDescent="0.2">
      <c r="A323" t="s">
        <v>267</v>
      </c>
      <c r="B323" t="s">
        <v>180</v>
      </c>
      <c r="C323" t="s">
        <v>18</v>
      </c>
      <c r="D323">
        <v>3</v>
      </c>
      <c r="E323">
        <v>301</v>
      </c>
      <c r="F323">
        <v>8</v>
      </c>
      <c r="G323" s="33">
        <v>45219</v>
      </c>
    </row>
    <row r="324" spans="1:7" x14ac:dyDescent="0.2">
      <c r="A324" t="s">
        <v>268</v>
      </c>
      <c r="B324" t="s">
        <v>180</v>
      </c>
      <c r="C324" t="s">
        <v>18</v>
      </c>
      <c r="D324">
        <v>3</v>
      </c>
      <c r="E324">
        <v>301</v>
      </c>
      <c r="F324">
        <v>8</v>
      </c>
      <c r="G324" s="33">
        <v>45219</v>
      </c>
    </row>
    <row r="325" spans="1:7" x14ac:dyDescent="0.2">
      <c r="A325" t="s">
        <v>269</v>
      </c>
      <c r="B325" t="s">
        <v>180</v>
      </c>
      <c r="C325" t="s">
        <v>18</v>
      </c>
      <c r="D325">
        <v>3</v>
      </c>
      <c r="E325">
        <v>301</v>
      </c>
      <c r="F325">
        <v>8</v>
      </c>
      <c r="G325" s="33">
        <v>45219</v>
      </c>
    </row>
    <row r="326" spans="1:7" x14ac:dyDescent="0.2">
      <c r="A326" t="s">
        <v>270</v>
      </c>
      <c r="B326" t="s">
        <v>180</v>
      </c>
      <c r="C326" t="s">
        <v>15</v>
      </c>
      <c r="D326">
        <v>3</v>
      </c>
      <c r="E326">
        <v>302</v>
      </c>
      <c r="F326">
        <v>8</v>
      </c>
      <c r="G326" s="33">
        <v>45219</v>
      </c>
    </row>
    <row r="327" spans="1:7" x14ac:dyDescent="0.2">
      <c r="A327" t="s">
        <v>271</v>
      </c>
      <c r="B327" t="s">
        <v>180</v>
      </c>
      <c r="C327" t="s">
        <v>15</v>
      </c>
      <c r="D327">
        <v>3</v>
      </c>
      <c r="E327">
        <v>302</v>
      </c>
      <c r="F327">
        <v>8</v>
      </c>
      <c r="G327" s="33">
        <v>45219</v>
      </c>
    </row>
    <row r="328" spans="1:7" x14ac:dyDescent="0.2">
      <c r="A328" t="s">
        <v>272</v>
      </c>
      <c r="B328" t="s">
        <v>180</v>
      </c>
      <c r="C328" t="s">
        <v>15</v>
      </c>
      <c r="D328">
        <v>3</v>
      </c>
      <c r="E328">
        <v>302</v>
      </c>
      <c r="F328">
        <v>8</v>
      </c>
      <c r="G328" s="33">
        <v>45219</v>
      </c>
    </row>
    <row r="329" spans="1:7" x14ac:dyDescent="0.2">
      <c r="A329" t="s">
        <v>273</v>
      </c>
      <c r="B329" t="s">
        <v>180</v>
      </c>
      <c r="C329" t="s">
        <v>16</v>
      </c>
      <c r="D329">
        <v>3</v>
      </c>
      <c r="E329">
        <v>303</v>
      </c>
      <c r="F329">
        <v>8</v>
      </c>
      <c r="G329" s="33">
        <v>45219</v>
      </c>
    </row>
    <row r="330" spans="1:7" x14ac:dyDescent="0.2">
      <c r="A330" t="s">
        <v>274</v>
      </c>
      <c r="B330" t="s">
        <v>180</v>
      </c>
      <c r="C330" t="s">
        <v>16</v>
      </c>
      <c r="D330">
        <v>3</v>
      </c>
      <c r="E330">
        <v>303</v>
      </c>
      <c r="F330">
        <v>8</v>
      </c>
      <c r="G330" s="33">
        <v>45219</v>
      </c>
    </row>
    <row r="331" spans="1:7" x14ac:dyDescent="0.2">
      <c r="A331" t="s">
        <v>275</v>
      </c>
      <c r="B331" t="s">
        <v>180</v>
      </c>
      <c r="C331" t="s">
        <v>16</v>
      </c>
      <c r="D331">
        <v>3</v>
      </c>
      <c r="E331">
        <v>303</v>
      </c>
      <c r="F331">
        <v>8</v>
      </c>
      <c r="G331" s="33">
        <v>45219</v>
      </c>
    </row>
    <row r="332" spans="1:7" x14ac:dyDescent="0.2">
      <c r="A332" t="s">
        <v>276</v>
      </c>
      <c r="B332" t="s">
        <v>180</v>
      </c>
      <c r="C332" t="s">
        <v>17</v>
      </c>
      <c r="D332">
        <v>3</v>
      </c>
      <c r="E332">
        <v>304</v>
      </c>
      <c r="F332">
        <v>8</v>
      </c>
      <c r="G332" s="33">
        <v>45219</v>
      </c>
    </row>
    <row r="333" spans="1:7" x14ac:dyDescent="0.2">
      <c r="A333" t="s">
        <v>277</v>
      </c>
      <c r="B333" t="s">
        <v>180</v>
      </c>
      <c r="C333" t="s">
        <v>17</v>
      </c>
      <c r="D333">
        <v>3</v>
      </c>
      <c r="E333">
        <v>304</v>
      </c>
      <c r="F333">
        <v>8</v>
      </c>
      <c r="G333" s="33">
        <v>45219</v>
      </c>
    </row>
    <row r="334" spans="1:7" x14ac:dyDescent="0.2">
      <c r="A334" t="s">
        <v>278</v>
      </c>
      <c r="B334" t="s">
        <v>180</v>
      </c>
      <c r="C334" t="s">
        <v>17</v>
      </c>
      <c r="D334">
        <v>3</v>
      </c>
      <c r="E334">
        <v>304</v>
      </c>
      <c r="F334">
        <v>8</v>
      </c>
      <c r="G334" s="33">
        <v>45219</v>
      </c>
    </row>
    <row r="335" spans="1:7" x14ac:dyDescent="0.2">
      <c r="A335" t="s">
        <v>279</v>
      </c>
      <c r="B335" t="s">
        <v>180</v>
      </c>
      <c r="C335" t="s">
        <v>16</v>
      </c>
      <c r="D335">
        <v>4</v>
      </c>
      <c r="E335">
        <v>401</v>
      </c>
      <c r="F335">
        <v>8</v>
      </c>
      <c r="G335" s="33">
        <v>45219</v>
      </c>
    </row>
    <row r="336" spans="1:7" x14ac:dyDescent="0.2">
      <c r="A336" t="s">
        <v>280</v>
      </c>
      <c r="B336" t="s">
        <v>180</v>
      </c>
      <c r="C336" t="s">
        <v>16</v>
      </c>
      <c r="D336">
        <v>4</v>
      </c>
      <c r="E336">
        <v>401</v>
      </c>
      <c r="F336">
        <v>8</v>
      </c>
      <c r="G336" s="33">
        <v>45219</v>
      </c>
    </row>
    <row r="337" spans="1:7" x14ac:dyDescent="0.2">
      <c r="A337" t="s">
        <v>281</v>
      </c>
      <c r="B337" t="s">
        <v>180</v>
      </c>
      <c r="C337" t="s">
        <v>16</v>
      </c>
      <c r="D337">
        <v>4</v>
      </c>
      <c r="E337">
        <v>401</v>
      </c>
      <c r="F337">
        <v>8</v>
      </c>
      <c r="G337" s="33">
        <v>45219</v>
      </c>
    </row>
    <row r="338" spans="1:7" x14ac:dyDescent="0.2">
      <c r="A338" t="s">
        <v>282</v>
      </c>
      <c r="B338" t="s">
        <v>180</v>
      </c>
      <c r="C338" t="s">
        <v>17</v>
      </c>
      <c r="D338">
        <v>4</v>
      </c>
      <c r="E338">
        <v>402</v>
      </c>
      <c r="F338">
        <v>8</v>
      </c>
      <c r="G338" s="33">
        <v>45219</v>
      </c>
    </row>
    <row r="339" spans="1:7" x14ac:dyDescent="0.2">
      <c r="A339" t="s">
        <v>283</v>
      </c>
      <c r="B339" t="s">
        <v>180</v>
      </c>
      <c r="C339" t="s">
        <v>17</v>
      </c>
      <c r="D339">
        <v>4</v>
      </c>
      <c r="E339">
        <v>402</v>
      </c>
      <c r="F339">
        <v>8</v>
      </c>
      <c r="G339" s="33">
        <v>45219</v>
      </c>
    </row>
    <row r="340" spans="1:7" x14ac:dyDescent="0.2">
      <c r="A340" t="s">
        <v>284</v>
      </c>
      <c r="B340" t="s">
        <v>180</v>
      </c>
      <c r="C340" t="s">
        <v>17</v>
      </c>
      <c r="D340">
        <v>4</v>
      </c>
      <c r="E340">
        <v>402</v>
      </c>
      <c r="F340">
        <v>8</v>
      </c>
      <c r="G340" s="33">
        <v>45219</v>
      </c>
    </row>
    <row r="341" spans="1:7" x14ac:dyDescent="0.2">
      <c r="A341" t="s">
        <v>285</v>
      </c>
      <c r="B341" t="s">
        <v>180</v>
      </c>
      <c r="C341" t="s">
        <v>18</v>
      </c>
      <c r="D341">
        <v>4</v>
      </c>
      <c r="E341">
        <v>403</v>
      </c>
      <c r="F341">
        <v>8</v>
      </c>
      <c r="G341" s="33">
        <v>45219</v>
      </c>
    </row>
    <row r="342" spans="1:7" x14ac:dyDescent="0.2">
      <c r="A342" t="s">
        <v>286</v>
      </c>
      <c r="B342" t="s">
        <v>180</v>
      </c>
      <c r="C342" t="s">
        <v>18</v>
      </c>
      <c r="D342">
        <v>4</v>
      </c>
      <c r="E342">
        <v>403</v>
      </c>
      <c r="F342">
        <v>8</v>
      </c>
      <c r="G342" s="33">
        <v>45219</v>
      </c>
    </row>
    <row r="343" spans="1:7" x14ac:dyDescent="0.2">
      <c r="A343" t="s">
        <v>287</v>
      </c>
      <c r="B343" t="s">
        <v>180</v>
      </c>
      <c r="C343" t="s">
        <v>18</v>
      </c>
      <c r="D343">
        <v>4</v>
      </c>
      <c r="E343">
        <v>403</v>
      </c>
      <c r="F343">
        <v>8</v>
      </c>
      <c r="G343" s="33">
        <v>45219</v>
      </c>
    </row>
    <row r="344" spans="1:7" x14ac:dyDescent="0.2">
      <c r="A344" t="s">
        <v>288</v>
      </c>
      <c r="B344" t="s">
        <v>180</v>
      </c>
      <c r="C344" t="s">
        <v>15</v>
      </c>
      <c r="D344">
        <v>4</v>
      </c>
      <c r="E344">
        <v>404</v>
      </c>
      <c r="F344">
        <v>8</v>
      </c>
      <c r="G344" s="33">
        <v>45219</v>
      </c>
    </row>
    <row r="345" spans="1:7" x14ac:dyDescent="0.2">
      <c r="A345" t="s">
        <v>289</v>
      </c>
      <c r="B345" t="s">
        <v>180</v>
      </c>
      <c r="C345" t="s">
        <v>15</v>
      </c>
      <c r="D345">
        <v>4</v>
      </c>
      <c r="E345">
        <v>404</v>
      </c>
      <c r="F345">
        <v>8</v>
      </c>
      <c r="G345" s="33">
        <v>45219</v>
      </c>
    </row>
    <row r="346" spans="1:7" x14ac:dyDescent="0.2">
      <c r="A346" t="s">
        <v>290</v>
      </c>
      <c r="B346" t="s">
        <v>180</v>
      </c>
      <c r="C346" t="s">
        <v>15</v>
      </c>
      <c r="D346">
        <v>4</v>
      </c>
      <c r="E346">
        <v>404</v>
      </c>
      <c r="F346">
        <v>8</v>
      </c>
      <c r="G346" s="33">
        <v>45219</v>
      </c>
    </row>
  </sheetData>
  <mergeCells count="3">
    <mergeCell ref="I1:I2"/>
    <mergeCell ref="J1:BI1"/>
    <mergeCell ref="F2:G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AD021-BE6A-E146-A3AB-1AC4C80E8B46}">
  <dimension ref="A1:H12"/>
  <sheetViews>
    <sheetView workbookViewId="0">
      <selection activeCell="A11" sqref="A11:C11"/>
    </sheetView>
  </sheetViews>
  <sheetFormatPr baseColWidth="10" defaultColWidth="11.1640625" defaultRowHeight="16" x14ac:dyDescent="0.2"/>
  <cols>
    <col min="1" max="1" width="17" customWidth="1"/>
    <col min="5" max="5" width="20" customWidth="1"/>
    <col min="6" max="6" width="16" customWidth="1"/>
    <col min="7" max="7" width="15" customWidth="1"/>
    <col min="8" max="8" width="14.5" customWidth="1"/>
  </cols>
  <sheetData>
    <row r="1" spans="1:8" x14ac:dyDescent="0.2">
      <c r="A1" s="68" t="s">
        <v>0</v>
      </c>
      <c r="B1" s="69"/>
      <c r="C1" s="69"/>
      <c r="D1" s="70"/>
      <c r="E1" s="71" t="s">
        <v>7</v>
      </c>
      <c r="F1" s="72"/>
      <c r="G1" s="72"/>
      <c r="H1" s="72"/>
    </row>
    <row r="2" spans="1:8" x14ac:dyDescent="0.2">
      <c r="A2" s="8"/>
      <c r="B2" s="9"/>
      <c r="C2" s="9"/>
      <c r="D2" s="12"/>
      <c r="E2" s="14"/>
      <c r="F2" s="14"/>
      <c r="G2" s="14"/>
      <c r="H2" s="14"/>
    </row>
    <row r="3" spans="1:8" x14ac:dyDescent="0.2">
      <c r="A3" s="1"/>
      <c r="B3" s="2"/>
      <c r="C3" s="2"/>
      <c r="D3" s="12"/>
      <c r="E3" s="14" t="s">
        <v>361</v>
      </c>
      <c r="F3" s="14" t="s">
        <v>362</v>
      </c>
      <c r="G3" s="14" t="s">
        <v>363</v>
      </c>
      <c r="H3" s="14" t="s">
        <v>364</v>
      </c>
    </row>
    <row r="4" spans="1:8" ht="17" x14ac:dyDescent="0.2">
      <c r="A4" s="3" t="s">
        <v>1</v>
      </c>
      <c r="B4" s="3" t="s">
        <v>2</v>
      </c>
      <c r="C4" s="3" t="s">
        <v>3</v>
      </c>
      <c r="D4" s="4" t="s">
        <v>6</v>
      </c>
      <c r="E4" s="51" t="s">
        <v>19</v>
      </c>
      <c r="F4" s="11" t="s">
        <v>365</v>
      </c>
      <c r="G4" s="26" t="s">
        <v>366</v>
      </c>
      <c r="H4" s="26" t="s">
        <v>367</v>
      </c>
    </row>
    <row r="5" spans="1:8" x14ac:dyDescent="0.2">
      <c r="A5" t="s">
        <v>181</v>
      </c>
      <c r="B5" t="s">
        <v>180</v>
      </c>
      <c r="C5">
        <v>1</v>
      </c>
      <c r="D5" s="10"/>
      <c r="E5">
        <v>576.35</v>
      </c>
      <c r="F5">
        <f>E5*2</f>
        <v>1152.7</v>
      </c>
      <c r="G5">
        <f t="shared" ref="G5" si="0">((E5/0.5)*10000)/1000</f>
        <v>11527</v>
      </c>
      <c r="H5" s="53">
        <f>G5*0.892179</f>
        <v>10284.147333000001</v>
      </c>
    </row>
    <row r="6" spans="1:8" x14ac:dyDescent="0.2">
      <c r="A6" t="s">
        <v>182</v>
      </c>
      <c r="B6" t="s">
        <v>180</v>
      </c>
      <c r="C6">
        <v>1</v>
      </c>
      <c r="E6">
        <v>0.7</v>
      </c>
      <c r="F6">
        <f t="shared" ref="F6:F12" si="1">E6*2</f>
        <v>1.4</v>
      </c>
      <c r="G6">
        <f t="shared" ref="G6:G12" si="2">((E6/0.5)*10000)/1000</f>
        <v>14</v>
      </c>
      <c r="H6" s="53">
        <f t="shared" ref="H6:H12" si="3">G6*0.892179</f>
        <v>12.490506</v>
      </c>
    </row>
    <row r="7" spans="1:8" x14ac:dyDescent="0.2">
      <c r="A7" t="s">
        <v>183</v>
      </c>
      <c r="B7" t="s">
        <v>180</v>
      </c>
      <c r="C7">
        <v>2</v>
      </c>
      <c r="E7">
        <v>463.54</v>
      </c>
      <c r="F7">
        <f t="shared" si="1"/>
        <v>927.08</v>
      </c>
      <c r="G7">
        <f t="shared" si="2"/>
        <v>9270.7999999999993</v>
      </c>
      <c r="H7" s="53">
        <f t="shared" si="3"/>
        <v>8271.2130732000005</v>
      </c>
    </row>
    <row r="8" spans="1:8" x14ac:dyDescent="0.2">
      <c r="A8" t="s">
        <v>184</v>
      </c>
      <c r="B8" t="s">
        <v>180</v>
      </c>
      <c r="C8">
        <v>2</v>
      </c>
      <c r="E8">
        <v>0.55000000000000004</v>
      </c>
      <c r="F8">
        <f t="shared" si="1"/>
        <v>1.1000000000000001</v>
      </c>
      <c r="G8">
        <f t="shared" si="2"/>
        <v>11</v>
      </c>
      <c r="H8" s="53">
        <f t="shared" si="3"/>
        <v>9.8139690000000002</v>
      </c>
    </row>
    <row r="9" spans="1:8" x14ac:dyDescent="0.2">
      <c r="A9" t="s">
        <v>185</v>
      </c>
      <c r="B9" t="s">
        <v>180</v>
      </c>
      <c r="C9">
        <v>3</v>
      </c>
      <c r="E9">
        <v>489.26</v>
      </c>
      <c r="F9">
        <f t="shared" si="1"/>
        <v>978.52</v>
      </c>
      <c r="G9">
        <f t="shared" si="2"/>
        <v>9785.2000000000007</v>
      </c>
      <c r="H9" s="53">
        <f t="shared" si="3"/>
        <v>8730.1499508000015</v>
      </c>
    </row>
    <row r="10" spans="1:8" x14ac:dyDescent="0.2">
      <c r="A10" t="s">
        <v>186</v>
      </c>
      <c r="B10" t="s">
        <v>180</v>
      </c>
      <c r="C10">
        <v>3</v>
      </c>
      <c r="E10">
        <v>1.61</v>
      </c>
      <c r="F10">
        <f t="shared" si="1"/>
        <v>3.22</v>
      </c>
      <c r="G10">
        <f t="shared" si="2"/>
        <v>32.200000000000003</v>
      </c>
      <c r="H10" s="53">
        <f t="shared" si="3"/>
        <v>28.728163800000004</v>
      </c>
    </row>
    <row r="11" spans="1:8" x14ac:dyDescent="0.2">
      <c r="A11" t="s">
        <v>187</v>
      </c>
      <c r="B11" t="s">
        <v>180</v>
      </c>
      <c r="C11">
        <v>4</v>
      </c>
      <c r="E11">
        <v>548.22</v>
      </c>
      <c r="F11">
        <f t="shared" si="1"/>
        <v>1096.44</v>
      </c>
      <c r="G11">
        <f t="shared" si="2"/>
        <v>10964.4</v>
      </c>
      <c r="H11" s="53">
        <f t="shared" si="3"/>
        <v>9782.2074276000003</v>
      </c>
    </row>
    <row r="12" spans="1:8" x14ac:dyDescent="0.2">
      <c r="A12" t="s">
        <v>188</v>
      </c>
      <c r="B12" t="s">
        <v>180</v>
      </c>
      <c r="C12">
        <v>4</v>
      </c>
      <c r="E12">
        <v>2.82</v>
      </c>
      <c r="F12">
        <f t="shared" si="1"/>
        <v>5.64</v>
      </c>
      <c r="G12">
        <f t="shared" si="2"/>
        <v>56.4</v>
      </c>
      <c r="H12" s="53">
        <f t="shared" si="3"/>
        <v>50.318895600000005</v>
      </c>
    </row>
  </sheetData>
  <mergeCells count="2">
    <mergeCell ref="A1:D1"/>
    <mergeCell ref="E1:H1"/>
  </mergeCells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C23C-CB9F-BA41-A94E-723CD65BFEF4}">
  <dimension ref="A1:K40"/>
  <sheetViews>
    <sheetView workbookViewId="0">
      <selection activeCell="M6" sqref="M6"/>
    </sheetView>
  </sheetViews>
  <sheetFormatPr baseColWidth="10" defaultColWidth="11.1640625" defaultRowHeight="16" x14ac:dyDescent="0.2"/>
  <cols>
    <col min="1" max="1" width="35.6640625" customWidth="1"/>
    <col min="6" max="6" width="16.5" customWidth="1"/>
    <col min="7" max="7" width="13.6640625" customWidth="1"/>
    <col min="8" max="8" width="16.5" customWidth="1"/>
    <col min="9" max="9" width="14" customWidth="1"/>
    <col min="10" max="10" width="14.83203125" customWidth="1"/>
    <col min="11" max="11" width="14.33203125" customWidth="1"/>
  </cols>
  <sheetData>
    <row r="1" spans="1:11" x14ac:dyDescent="0.2">
      <c r="A1" s="73" t="s">
        <v>0</v>
      </c>
      <c r="B1" s="74"/>
      <c r="C1" s="74"/>
      <c r="D1" s="74"/>
      <c r="E1" s="74"/>
      <c r="F1" s="74"/>
      <c r="G1" s="75"/>
      <c r="H1" s="76" t="s">
        <v>225</v>
      </c>
      <c r="I1" s="77"/>
      <c r="J1" s="77"/>
      <c r="K1" s="78"/>
    </row>
    <row r="2" spans="1:11" x14ac:dyDescent="0.2">
      <c r="A2" s="73"/>
      <c r="B2" s="74"/>
      <c r="C2" s="74"/>
      <c r="D2" s="74"/>
      <c r="E2" s="74"/>
      <c r="F2" s="74"/>
      <c r="G2" s="75"/>
      <c r="H2" s="68"/>
      <c r="I2" s="69"/>
      <c r="J2" s="69"/>
      <c r="K2" s="70"/>
    </row>
    <row r="3" spans="1:11" x14ac:dyDescent="0.2">
      <c r="A3" s="68"/>
      <c r="B3" s="69"/>
      <c r="C3" s="69"/>
      <c r="D3" s="69"/>
      <c r="E3" s="69"/>
      <c r="F3" s="69"/>
      <c r="G3" s="70"/>
      <c r="H3" s="16" t="s">
        <v>299</v>
      </c>
      <c r="I3" t="s">
        <v>368</v>
      </c>
      <c r="J3" t="s">
        <v>369</v>
      </c>
      <c r="K3" t="s">
        <v>370</v>
      </c>
    </row>
    <row r="4" spans="1:11" ht="34" x14ac:dyDescent="0.2">
      <c r="A4" s="13" t="s">
        <v>1</v>
      </c>
      <c r="B4" s="13" t="s">
        <v>2</v>
      </c>
      <c r="C4" s="13" t="s">
        <v>4</v>
      </c>
      <c r="D4" s="13" t="s">
        <v>3</v>
      </c>
      <c r="E4" s="14" t="s">
        <v>8</v>
      </c>
      <c r="F4" s="13" t="s">
        <v>179</v>
      </c>
      <c r="G4" s="13" t="s">
        <v>6</v>
      </c>
      <c r="H4" s="13" t="s">
        <v>12</v>
      </c>
      <c r="I4" t="s">
        <v>371</v>
      </c>
      <c r="J4" t="s">
        <v>372</v>
      </c>
      <c r="K4" t="s">
        <v>373</v>
      </c>
    </row>
    <row r="5" spans="1:11" x14ac:dyDescent="0.2">
      <c r="A5" t="s">
        <v>189</v>
      </c>
      <c r="B5" t="s">
        <v>180</v>
      </c>
      <c r="C5" t="s">
        <v>15</v>
      </c>
      <c r="D5">
        <v>1</v>
      </c>
      <c r="E5">
        <v>101</v>
      </c>
      <c r="F5" t="s">
        <v>340</v>
      </c>
      <c r="G5" s="67">
        <v>45100</v>
      </c>
      <c r="H5" s="30">
        <v>21</v>
      </c>
      <c r="I5" s="53">
        <f t="shared" ref="I5" si="0">((H5/0.762)*10000)</f>
        <v>275590.55118110235</v>
      </c>
      <c r="J5" s="53">
        <f t="shared" ref="J5" si="1">I5/2.471</f>
        <v>111529.96810242911</v>
      </c>
      <c r="K5" s="54">
        <f t="shared" ref="K5" si="2">J5/150000*100</f>
        <v>74.353312068286073</v>
      </c>
    </row>
    <row r="6" spans="1:11" x14ac:dyDescent="0.2">
      <c r="A6" t="s">
        <v>190</v>
      </c>
      <c r="B6" t="s">
        <v>180</v>
      </c>
      <c r="C6" t="s">
        <v>15</v>
      </c>
      <c r="D6">
        <v>1</v>
      </c>
      <c r="E6">
        <v>101</v>
      </c>
      <c r="F6" t="s">
        <v>339</v>
      </c>
      <c r="G6" s="67">
        <v>45100</v>
      </c>
      <c r="H6" s="30">
        <v>24</v>
      </c>
      <c r="I6" s="53">
        <f t="shared" ref="I6:I40" si="3">((H6/0.762)*10000)</f>
        <v>314960.62992125982</v>
      </c>
      <c r="J6" s="53">
        <f t="shared" ref="J6:J40" si="4">I6/2.471</f>
        <v>127462.82068849042</v>
      </c>
      <c r="K6" s="54">
        <f t="shared" ref="K6:K40" si="5">J6/150000*100</f>
        <v>84.97521379232694</v>
      </c>
    </row>
    <row r="7" spans="1:11" x14ac:dyDescent="0.2">
      <c r="A7" t="s">
        <v>191</v>
      </c>
      <c r="B7" t="s">
        <v>180</v>
      </c>
      <c r="C7" t="s">
        <v>16</v>
      </c>
      <c r="D7">
        <v>1</v>
      </c>
      <c r="E7">
        <v>102</v>
      </c>
      <c r="F7" t="s">
        <v>340</v>
      </c>
      <c r="G7" s="67">
        <v>45100</v>
      </c>
      <c r="H7" s="30">
        <v>24</v>
      </c>
      <c r="I7" s="53">
        <f t="shared" si="3"/>
        <v>314960.62992125982</v>
      </c>
      <c r="J7" s="53">
        <f t="shared" si="4"/>
        <v>127462.82068849042</v>
      </c>
      <c r="K7" s="54">
        <f t="shared" si="5"/>
        <v>84.97521379232694</v>
      </c>
    </row>
    <row r="8" spans="1:11" x14ac:dyDescent="0.2">
      <c r="A8" t="s">
        <v>192</v>
      </c>
      <c r="B8" t="s">
        <v>180</v>
      </c>
      <c r="C8" t="s">
        <v>16</v>
      </c>
      <c r="D8">
        <v>1</v>
      </c>
      <c r="E8">
        <v>102</v>
      </c>
      <c r="F8" t="s">
        <v>339</v>
      </c>
      <c r="G8" s="67">
        <v>45100</v>
      </c>
      <c r="H8" s="30">
        <v>24</v>
      </c>
      <c r="I8" s="53">
        <f t="shared" si="3"/>
        <v>314960.62992125982</v>
      </c>
      <c r="J8" s="53">
        <f t="shared" si="4"/>
        <v>127462.82068849042</v>
      </c>
      <c r="K8" s="54">
        <f t="shared" si="5"/>
        <v>84.97521379232694</v>
      </c>
    </row>
    <row r="9" spans="1:11" x14ac:dyDescent="0.2">
      <c r="A9" t="s">
        <v>193</v>
      </c>
      <c r="B9" t="s">
        <v>180</v>
      </c>
      <c r="C9" t="s">
        <v>17</v>
      </c>
      <c r="D9">
        <v>1</v>
      </c>
      <c r="E9">
        <v>103</v>
      </c>
      <c r="F9" t="s">
        <v>340</v>
      </c>
      <c r="G9" s="67">
        <v>45100</v>
      </c>
      <c r="H9" s="30">
        <v>23</v>
      </c>
      <c r="I9" s="53">
        <f t="shared" si="3"/>
        <v>301837.27034120733</v>
      </c>
      <c r="J9" s="53">
        <f t="shared" si="4"/>
        <v>122151.86982646998</v>
      </c>
      <c r="K9" s="54">
        <f t="shared" si="5"/>
        <v>81.434579884313322</v>
      </c>
    </row>
    <row r="10" spans="1:11" x14ac:dyDescent="0.2">
      <c r="A10" t="s">
        <v>194</v>
      </c>
      <c r="B10" t="s">
        <v>180</v>
      </c>
      <c r="C10" t="s">
        <v>17</v>
      </c>
      <c r="D10">
        <v>1</v>
      </c>
      <c r="E10">
        <v>103</v>
      </c>
      <c r="F10" t="s">
        <v>339</v>
      </c>
      <c r="G10" s="67">
        <v>45100</v>
      </c>
      <c r="H10" s="30">
        <v>26</v>
      </c>
      <c r="I10" s="53">
        <f t="shared" si="3"/>
        <v>341207.34908136487</v>
      </c>
      <c r="J10" s="53">
        <f t="shared" si="4"/>
        <v>138084.72241253129</v>
      </c>
      <c r="K10" s="54">
        <f t="shared" si="5"/>
        <v>92.05648160835419</v>
      </c>
    </row>
    <row r="11" spans="1:11" x14ac:dyDescent="0.2">
      <c r="A11" t="s">
        <v>195</v>
      </c>
      <c r="B11" t="s">
        <v>180</v>
      </c>
      <c r="C11" t="s">
        <v>18</v>
      </c>
      <c r="D11">
        <v>1</v>
      </c>
      <c r="E11">
        <v>104</v>
      </c>
      <c r="F11" t="s">
        <v>340</v>
      </c>
      <c r="G11" s="67">
        <v>45100</v>
      </c>
      <c r="H11" s="30">
        <v>25</v>
      </c>
      <c r="I11" s="53">
        <f t="shared" si="3"/>
        <v>328083.98950131232</v>
      </c>
      <c r="J11" s="53">
        <f t="shared" si="4"/>
        <v>132773.77155051084</v>
      </c>
      <c r="K11" s="54">
        <f t="shared" si="5"/>
        <v>88.515847700340558</v>
      </c>
    </row>
    <row r="12" spans="1:11" x14ac:dyDescent="0.2">
      <c r="A12" t="s">
        <v>196</v>
      </c>
      <c r="B12" t="s">
        <v>180</v>
      </c>
      <c r="C12" t="s">
        <v>18</v>
      </c>
      <c r="D12">
        <v>1</v>
      </c>
      <c r="E12">
        <v>104</v>
      </c>
      <c r="F12" t="s">
        <v>338</v>
      </c>
      <c r="G12" s="67">
        <v>45100</v>
      </c>
      <c r="H12" s="30">
        <v>25</v>
      </c>
      <c r="I12" s="53">
        <f t="shared" si="3"/>
        <v>328083.98950131232</v>
      </c>
      <c r="J12" s="53">
        <f t="shared" si="4"/>
        <v>132773.77155051084</v>
      </c>
      <c r="K12" s="54">
        <f t="shared" si="5"/>
        <v>88.515847700340558</v>
      </c>
    </row>
    <row r="13" spans="1:11" x14ac:dyDescent="0.2">
      <c r="A13" t="s">
        <v>197</v>
      </c>
      <c r="B13" t="s">
        <v>180</v>
      </c>
      <c r="C13" t="s">
        <v>18</v>
      </c>
      <c r="D13">
        <v>1</v>
      </c>
      <c r="E13">
        <v>104</v>
      </c>
      <c r="F13" t="s">
        <v>339</v>
      </c>
      <c r="G13" s="67">
        <v>45100</v>
      </c>
      <c r="H13" s="30">
        <v>24</v>
      </c>
      <c r="I13" s="53">
        <f t="shared" si="3"/>
        <v>314960.62992125982</v>
      </c>
      <c r="J13" s="53">
        <f t="shared" si="4"/>
        <v>127462.82068849042</v>
      </c>
      <c r="K13" s="54">
        <f t="shared" si="5"/>
        <v>84.97521379232694</v>
      </c>
    </row>
    <row r="14" spans="1:11" x14ac:dyDescent="0.2">
      <c r="A14" t="s">
        <v>198</v>
      </c>
      <c r="B14" t="s">
        <v>180</v>
      </c>
      <c r="C14" t="s">
        <v>17</v>
      </c>
      <c r="D14">
        <v>2</v>
      </c>
      <c r="E14">
        <v>201</v>
      </c>
      <c r="F14" t="s">
        <v>340</v>
      </c>
      <c r="G14" s="67">
        <v>45100</v>
      </c>
      <c r="H14" s="30">
        <v>25</v>
      </c>
      <c r="I14" s="53">
        <f t="shared" si="3"/>
        <v>328083.98950131232</v>
      </c>
      <c r="J14" s="53">
        <f t="shared" si="4"/>
        <v>132773.77155051084</v>
      </c>
      <c r="K14" s="54">
        <f t="shared" si="5"/>
        <v>88.515847700340558</v>
      </c>
    </row>
    <row r="15" spans="1:11" x14ac:dyDescent="0.2">
      <c r="A15" t="s">
        <v>199</v>
      </c>
      <c r="B15" t="s">
        <v>180</v>
      </c>
      <c r="C15" t="s">
        <v>17</v>
      </c>
      <c r="D15">
        <v>2</v>
      </c>
      <c r="E15">
        <v>201</v>
      </c>
      <c r="F15" t="s">
        <v>339</v>
      </c>
      <c r="G15" s="67">
        <v>45100</v>
      </c>
      <c r="H15" s="30">
        <v>29</v>
      </c>
      <c r="I15" s="53">
        <f t="shared" si="3"/>
        <v>380577.42782152235</v>
      </c>
      <c r="J15" s="53">
        <f t="shared" si="4"/>
        <v>154017.57499859261</v>
      </c>
      <c r="K15" s="54">
        <f t="shared" si="5"/>
        <v>102.67838333239507</v>
      </c>
    </row>
    <row r="16" spans="1:11" x14ac:dyDescent="0.2">
      <c r="A16" t="s">
        <v>200</v>
      </c>
      <c r="B16" t="s">
        <v>180</v>
      </c>
      <c r="C16" t="s">
        <v>18</v>
      </c>
      <c r="D16">
        <v>2</v>
      </c>
      <c r="E16">
        <v>202</v>
      </c>
      <c r="F16" t="s">
        <v>340</v>
      </c>
      <c r="G16" s="67">
        <v>45100</v>
      </c>
      <c r="H16" s="30">
        <v>25</v>
      </c>
      <c r="I16" s="53">
        <f t="shared" si="3"/>
        <v>328083.98950131232</v>
      </c>
      <c r="J16" s="53">
        <f t="shared" si="4"/>
        <v>132773.77155051084</v>
      </c>
      <c r="K16" s="54">
        <f t="shared" si="5"/>
        <v>88.515847700340558</v>
      </c>
    </row>
    <row r="17" spans="1:11" x14ac:dyDescent="0.2">
      <c r="A17" t="s">
        <v>201</v>
      </c>
      <c r="B17" t="s">
        <v>180</v>
      </c>
      <c r="C17" t="s">
        <v>18</v>
      </c>
      <c r="D17">
        <v>2</v>
      </c>
      <c r="E17">
        <v>202</v>
      </c>
      <c r="F17" t="s">
        <v>338</v>
      </c>
      <c r="G17" s="67">
        <v>45100</v>
      </c>
      <c r="H17" s="30">
        <v>24</v>
      </c>
      <c r="I17" s="53">
        <f t="shared" si="3"/>
        <v>314960.62992125982</v>
      </c>
      <c r="J17" s="53">
        <f t="shared" si="4"/>
        <v>127462.82068849042</v>
      </c>
      <c r="K17" s="54">
        <f t="shared" si="5"/>
        <v>84.97521379232694</v>
      </c>
    </row>
    <row r="18" spans="1:11" x14ac:dyDescent="0.2">
      <c r="A18" t="s">
        <v>202</v>
      </c>
      <c r="B18" t="s">
        <v>180</v>
      </c>
      <c r="C18" t="s">
        <v>18</v>
      </c>
      <c r="D18">
        <v>2</v>
      </c>
      <c r="E18">
        <v>202</v>
      </c>
      <c r="F18" t="s">
        <v>339</v>
      </c>
      <c r="G18" s="67">
        <v>45100</v>
      </c>
      <c r="H18" s="30">
        <v>26</v>
      </c>
      <c r="I18" s="53">
        <f t="shared" si="3"/>
        <v>341207.34908136487</v>
      </c>
      <c r="J18" s="53">
        <f t="shared" si="4"/>
        <v>138084.72241253129</v>
      </c>
      <c r="K18" s="54">
        <f t="shared" si="5"/>
        <v>92.05648160835419</v>
      </c>
    </row>
    <row r="19" spans="1:11" x14ac:dyDescent="0.2">
      <c r="A19" t="s">
        <v>203</v>
      </c>
      <c r="B19" t="s">
        <v>180</v>
      </c>
      <c r="C19" t="s">
        <v>15</v>
      </c>
      <c r="D19">
        <v>2</v>
      </c>
      <c r="E19">
        <v>203</v>
      </c>
      <c r="F19" t="s">
        <v>340</v>
      </c>
      <c r="G19" s="67">
        <v>45100</v>
      </c>
      <c r="H19" s="30">
        <v>30</v>
      </c>
      <c r="I19" s="53">
        <f t="shared" si="3"/>
        <v>393700.78740157484</v>
      </c>
      <c r="J19" s="53">
        <f t="shared" si="4"/>
        <v>159328.52586061304</v>
      </c>
      <c r="K19" s="54">
        <f t="shared" si="5"/>
        <v>106.2190172404087</v>
      </c>
    </row>
    <row r="20" spans="1:11" x14ac:dyDescent="0.2">
      <c r="A20" t="s">
        <v>204</v>
      </c>
      <c r="B20" t="s">
        <v>180</v>
      </c>
      <c r="C20" t="s">
        <v>15</v>
      </c>
      <c r="D20">
        <v>2</v>
      </c>
      <c r="E20">
        <v>203</v>
      </c>
      <c r="F20" t="s">
        <v>339</v>
      </c>
      <c r="G20" s="67">
        <v>45100</v>
      </c>
      <c r="H20" s="30">
        <v>26</v>
      </c>
      <c r="I20" s="53">
        <f t="shared" si="3"/>
        <v>341207.34908136487</v>
      </c>
      <c r="J20" s="53">
        <f t="shared" si="4"/>
        <v>138084.72241253129</v>
      </c>
      <c r="K20" s="54">
        <f t="shared" si="5"/>
        <v>92.05648160835419</v>
      </c>
    </row>
    <row r="21" spans="1:11" x14ac:dyDescent="0.2">
      <c r="A21" t="s">
        <v>205</v>
      </c>
      <c r="B21" t="s">
        <v>180</v>
      </c>
      <c r="C21" t="s">
        <v>16</v>
      </c>
      <c r="D21">
        <v>2</v>
      </c>
      <c r="E21">
        <v>204</v>
      </c>
      <c r="F21" t="s">
        <v>340</v>
      </c>
      <c r="G21" s="67">
        <v>45100</v>
      </c>
      <c r="H21" s="30">
        <v>32</v>
      </c>
      <c r="I21" s="53">
        <f t="shared" si="3"/>
        <v>419947.50656167982</v>
      </c>
      <c r="J21" s="53">
        <f t="shared" si="4"/>
        <v>169950.42758465389</v>
      </c>
      <c r="K21" s="54">
        <f t="shared" si="5"/>
        <v>113.30028505643592</v>
      </c>
    </row>
    <row r="22" spans="1:11" x14ac:dyDescent="0.2">
      <c r="A22" t="s">
        <v>206</v>
      </c>
      <c r="B22" t="s">
        <v>180</v>
      </c>
      <c r="C22" t="s">
        <v>16</v>
      </c>
      <c r="D22">
        <v>2</v>
      </c>
      <c r="E22">
        <v>204</v>
      </c>
      <c r="F22" t="s">
        <v>339</v>
      </c>
      <c r="G22" s="67">
        <v>45100</v>
      </c>
      <c r="H22" s="30">
        <v>28</v>
      </c>
      <c r="I22" s="53">
        <f t="shared" si="3"/>
        <v>367454.06824146985</v>
      </c>
      <c r="J22" s="53">
        <f t="shared" si="4"/>
        <v>148706.62413657218</v>
      </c>
      <c r="K22" s="54">
        <f t="shared" si="5"/>
        <v>99.137749424381454</v>
      </c>
    </row>
    <row r="23" spans="1:11" x14ac:dyDescent="0.2">
      <c r="A23" t="s">
        <v>207</v>
      </c>
      <c r="B23" t="s">
        <v>180</v>
      </c>
      <c r="C23" t="s">
        <v>18</v>
      </c>
      <c r="D23">
        <v>3</v>
      </c>
      <c r="E23">
        <v>301</v>
      </c>
      <c r="F23" t="s">
        <v>340</v>
      </c>
      <c r="G23" s="67">
        <v>45100</v>
      </c>
      <c r="H23" s="30">
        <v>23</v>
      </c>
      <c r="I23" s="53">
        <f t="shared" si="3"/>
        <v>301837.27034120733</v>
      </c>
      <c r="J23" s="53">
        <f t="shared" si="4"/>
        <v>122151.86982646998</v>
      </c>
      <c r="K23" s="54">
        <f t="shared" si="5"/>
        <v>81.434579884313322</v>
      </c>
    </row>
    <row r="24" spans="1:11" x14ac:dyDescent="0.2">
      <c r="A24" t="s">
        <v>208</v>
      </c>
      <c r="B24" t="s">
        <v>180</v>
      </c>
      <c r="C24" t="s">
        <v>18</v>
      </c>
      <c r="D24">
        <v>3</v>
      </c>
      <c r="E24">
        <v>301</v>
      </c>
      <c r="F24" t="s">
        <v>338</v>
      </c>
      <c r="G24" s="67">
        <v>45100</v>
      </c>
      <c r="H24" s="30">
        <v>27</v>
      </c>
      <c r="I24" s="53">
        <f t="shared" si="3"/>
        <v>354330.70866141736</v>
      </c>
      <c r="J24" s="53">
        <f t="shared" si="4"/>
        <v>143395.67327455175</v>
      </c>
      <c r="K24" s="54">
        <f t="shared" si="5"/>
        <v>95.597115516367836</v>
      </c>
    </row>
    <row r="25" spans="1:11" x14ac:dyDescent="0.2">
      <c r="A25" t="s">
        <v>209</v>
      </c>
      <c r="B25" t="s">
        <v>180</v>
      </c>
      <c r="C25" t="s">
        <v>18</v>
      </c>
      <c r="D25">
        <v>3</v>
      </c>
      <c r="E25">
        <v>301</v>
      </c>
      <c r="F25" t="s">
        <v>339</v>
      </c>
      <c r="G25" s="67">
        <v>45100</v>
      </c>
      <c r="H25" s="30">
        <v>33</v>
      </c>
      <c r="I25" s="53">
        <f t="shared" si="3"/>
        <v>433070.86614173232</v>
      </c>
      <c r="J25" s="53">
        <f t="shared" si="4"/>
        <v>175261.37844667435</v>
      </c>
      <c r="K25" s="54">
        <f t="shared" si="5"/>
        <v>116.84091896444957</v>
      </c>
    </row>
    <row r="26" spans="1:11" x14ac:dyDescent="0.2">
      <c r="A26" t="s">
        <v>210</v>
      </c>
      <c r="B26" t="s">
        <v>180</v>
      </c>
      <c r="C26" t="s">
        <v>15</v>
      </c>
      <c r="D26">
        <v>3</v>
      </c>
      <c r="E26">
        <v>302</v>
      </c>
      <c r="F26" t="s">
        <v>340</v>
      </c>
      <c r="G26" s="67">
        <v>45100</v>
      </c>
      <c r="H26" s="30">
        <v>23</v>
      </c>
      <c r="I26" s="53">
        <f t="shared" si="3"/>
        <v>301837.27034120733</v>
      </c>
      <c r="J26" s="53">
        <f t="shared" si="4"/>
        <v>122151.86982646998</v>
      </c>
      <c r="K26" s="54">
        <f t="shared" si="5"/>
        <v>81.434579884313322</v>
      </c>
    </row>
    <row r="27" spans="1:11" x14ac:dyDescent="0.2">
      <c r="A27" t="s">
        <v>211</v>
      </c>
      <c r="B27" t="s">
        <v>180</v>
      </c>
      <c r="C27" t="s">
        <v>15</v>
      </c>
      <c r="D27">
        <v>3</v>
      </c>
      <c r="E27">
        <v>302</v>
      </c>
      <c r="F27" t="s">
        <v>339</v>
      </c>
      <c r="G27" s="67">
        <v>45100</v>
      </c>
      <c r="H27" s="30">
        <v>28</v>
      </c>
      <c r="I27" s="53">
        <f t="shared" si="3"/>
        <v>367454.06824146985</v>
      </c>
      <c r="J27" s="53">
        <f t="shared" si="4"/>
        <v>148706.62413657218</v>
      </c>
      <c r="K27" s="54">
        <f t="shared" si="5"/>
        <v>99.137749424381454</v>
      </c>
    </row>
    <row r="28" spans="1:11" x14ac:dyDescent="0.2">
      <c r="A28" t="s">
        <v>212</v>
      </c>
      <c r="B28" t="s">
        <v>180</v>
      </c>
      <c r="C28" t="s">
        <v>16</v>
      </c>
      <c r="D28">
        <v>3</v>
      </c>
      <c r="E28">
        <v>303</v>
      </c>
      <c r="F28" t="s">
        <v>340</v>
      </c>
      <c r="G28" s="67">
        <v>45100</v>
      </c>
      <c r="H28" s="30">
        <v>28</v>
      </c>
      <c r="I28" s="53">
        <f t="shared" si="3"/>
        <v>367454.06824146985</v>
      </c>
      <c r="J28" s="53">
        <f t="shared" si="4"/>
        <v>148706.62413657218</v>
      </c>
      <c r="K28" s="54">
        <f t="shared" si="5"/>
        <v>99.137749424381454</v>
      </c>
    </row>
    <row r="29" spans="1:11" x14ac:dyDescent="0.2">
      <c r="A29" t="s">
        <v>213</v>
      </c>
      <c r="B29" t="s">
        <v>180</v>
      </c>
      <c r="C29" t="s">
        <v>16</v>
      </c>
      <c r="D29">
        <v>3</v>
      </c>
      <c r="E29">
        <v>303</v>
      </c>
      <c r="F29" t="s">
        <v>339</v>
      </c>
      <c r="G29" s="67">
        <v>45100</v>
      </c>
      <c r="H29" s="30">
        <v>31</v>
      </c>
      <c r="I29" s="53">
        <f t="shared" si="3"/>
        <v>406824.14698162733</v>
      </c>
      <c r="J29" s="53">
        <f t="shared" si="4"/>
        <v>164639.47672263347</v>
      </c>
      <c r="K29" s="54">
        <f t="shared" si="5"/>
        <v>109.75965114842232</v>
      </c>
    </row>
    <row r="30" spans="1:11" x14ac:dyDescent="0.2">
      <c r="A30" t="s">
        <v>214</v>
      </c>
      <c r="B30" t="s">
        <v>180</v>
      </c>
      <c r="C30" t="s">
        <v>17</v>
      </c>
      <c r="D30">
        <v>3</v>
      </c>
      <c r="E30">
        <v>304</v>
      </c>
      <c r="F30" t="s">
        <v>340</v>
      </c>
      <c r="G30" s="67">
        <v>45100</v>
      </c>
      <c r="H30" s="30">
        <v>27</v>
      </c>
      <c r="I30" s="53">
        <f t="shared" si="3"/>
        <v>354330.70866141736</v>
      </c>
      <c r="J30" s="53">
        <f t="shared" si="4"/>
        <v>143395.67327455175</v>
      </c>
      <c r="K30" s="54">
        <f t="shared" si="5"/>
        <v>95.597115516367836</v>
      </c>
    </row>
    <row r="31" spans="1:11" x14ac:dyDescent="0.2">
      <c r="A31" t="s">
        <v>215</v>
      </c>
      <c r="B31" t="s">
        <v>180</v>
      </c>
      <c r="C31" t="s">
        <v>17</v>
      </c>
      <c r="D31">
        <v>3</v>
      </c>
      <c r="E31">
        <v>304</v>
      </c>
      <c r="F31" t="s">
        <v>339</v>
      </c>
      <c r="G31" s="67">
        <v>45100</v>
      </c>
      <c r="H31" s="30">
        <v>29</v>
      </c>
      <c r="I31" s="53">
        <f t="shared" si="3"/>
        <v>380577.42782152235</v>
      </c>
      <c r="J31" s="53">
        <f t="shared" si="4"/>
        <v>154017.57499859261</v>
      </c>
      <c r="K31" s="54">
        <f t="shared" si="5"/>
        <v>102.67838333239507</v>
      </c>
    </row>
    <row r="32" spans="1:11" x14ac:dyDescent="0.2">
      <c r="A32" t="s">
        <v>216</v>
      </c>
      <c r="B32" t="s">
        <v>180</v>
      </c>
      <c r="C32" t="s">
        <v>16</v>
      </c>
      <c r="D32">
        <v>4</v>
      </c>
      <c r="E32">
        <v>401</v>
      </c>
      <c r="F32" t="s">
        <v>340</v>
      </c>
      <c r="G32" s="67">
        <v>45100</v>
      </c>
      <c r="H32" s="30">
        <v>28</v>
      </c>
      <c r="I32" s="53">
        <f t="shared" si="3"/>
        <v>367454.06824146985</v>
      </c>
      <c r="J32" s="53">
        <f t="shared" si="4"/>
        <v>148706.62413657218</v>
      </c>
      <c r="K32" s="54">
        <f t="shared" si="5"/>
        <v>99.137749424381454</v>
      </c>
    </row>
    <row r="33" spans="1:11" x14ac:dyDescent="0.2">
      <c r="A33" t="s">
        <v>217</v>
      </c>
      <c r="B33" t="s">
        <v>180</v>
      </c>
      <c r="C33" t="s">
        <v>16</v>
      </c>
      <c r="D33">
        <v>4</v>
      </c>
      <c r="E33">
        <v>401</v>
      </c>
      <c r="F33" t="s">
        <v>339</v>
      </c>
      <c r="G33" s="67">
        <v>45100</v>
      </c>
      <c r="H33" s="30">
        <v>28</v>
      </c>
      <c r="I33" s="53">
        <f t="shared" si="3"/>
        <v>367454.06824146985</v>
      </c>
      <c r="J33" s="53">
        <f t="shared" si="4"/>
        <v>148706.62413657218</v>
      </c>
      <c r="K33" s="54">
        <f t="shared" si="5"/>
        <v>99.137749424381454</v>
      </c>
    </row>
    <row r="34" spans="1:11" x14ac:dyDescent="0.2">
      <c r="A34" t="s">
        <v>218</v>
      </c>
      <c r="B34" t="s">
        <v>180</v>
      </c>
      <c r="C34" t="s">
        <v>17</v>
      </c>
      <c r="D34">
        <v>4</v>
      </c>
      <c r="E34">
        <v>402</v>
      </c>
      <c r="F34" t="s">
        <v>340</v>
      </c>
      <c r="G34" s="67">
        <v>45100</v>
      </c>
      <c r="H34" s="30">
        <v>30</v>
      </c>
      <c r="I34" s="53">
        <f t="shared" si="3"/>
        <v>393700.78740157484</v>
      </c>
      <c r="J34" s="53">
        <f t="shared" si="4"/>
        <v>159328.52586061304</v>
      </c>
      <c r="K34" s="54">
        <f t="shared" si="5"/>
        <v>106.2190172404087</v>
      </c>
    </row>
    <row r="35" spans="1:11" x14ac:dyDescent="0.2">
      <c r="A35" t="s">
        <v>219</v>
      </c>
      <c r="B35" t="s">
        <v>180</v>
      </c>
      <c r="C35" t="s">
        <v>17</v>
      </c>
      <c r="D35">
        <v>4</v>
      </c>
      <c r="E35">
        <v>402</v>
      </c>
      <c r="F35" t="s">
        <v>339</v>
      </c>
      <c r="G35" s="67">
        <v>45100</v>
      </c>
      <c r="H35" s="30">
        <v>29</v>
      </c>
      <c r="I35" s="53">
        <f t="shared" si="3"/>
        <v>380577.42782152235</v>
      </c>
      <c r="J35" s="53">
        <f t="shared" si="4"/>
        <v>154017.57499859261</v>
      </c>
      <c r="K35" s="54">
        <f t="shared" si="5"/>
        <v>102.67838333239507</v>
      </c>
    </row>
    <row r="36" spans="1:11" x14ac:dyDescent="0.2">
      <c r="A36" t="s">
        <v>220</v>
      </c>
      <c r="B36" t="s">
        <v>180</v>
      </c>
      <c r="C36" t="s">
        <v>18</v>
      </c>
      <c r="D36">
        <v>4</v>
      </c>
      <c r="E36">
        <v>403</v>
      </c>
      <c r="F36" t="s">
        <v>340</v>
      </c>
      <c r="G36" s="67">
        <v>45100</v>
      </c>
      <c r="H36" s="30">
        <v>23</v>
      </c>
      <c r="I36" s="53">
        <f t="shared" si="3"/>
        <v>301837.27034120733</v>
      </c>
      <c r="J36" s="53">
        <f t="shared" si="4"/>
        <v>122151.86982646998</v>
      </c>
      <c r="K36" s="54">
        <f t="shared" si="5"/>
        <v>81.434579884313322</v>
      </c>
    </row>
    <row r="37" spans="1:11" x14ac:dyDescent="0.2">
      <c r="A37" t="s">
        <v>221</v>
      </c>
      <c r="B37" t="s">
        <v>180</v>
      </c>
      <c r="C37" t="s">
        <v>18</v>
      </c>
      <c r="D37">
        <v>4</v>
      </c>
      <c r="E37">
        <v>403</v>
      </c>
      <c r="F37" t="s">
        <v>338</v>
      </c>
      <c r="G37" s="67">
        <v>45100</v>
      </c>
      <c r="H37" s="30">
        <v>28</v>
      </c>
      <c r="I37" s="53">
        <f t="shared" si="3"/>
        <v>367454.06824146985</v>
      </c>
      <c r="J37" s="53">
        <f t="shared" si="4"/>
        <v>148706.62413657218</v>
      </c>
      <c r="K37" s="54">
        <f t="shared" si="5"/>
        <v>99.137749424381454</v>
      </c>
    </row>
    <row r="38" spans="1:11" x14ac:dyDescent="0.2">
      <c r="A38" t="s">
        <v>222</v>
      </c>
      <c r="B38" t="s">
        <v>180</v>
      </c>
      <c r="C38" t="s">
        <v>18</v>
      </c>
      <c r="D38">
        <v>4</v>
      </c>
      <c r="E38">
        <v>403</v>
      </c>
      <c r="F38" t="s">
        <v>339</v>
      </c>
      <c r="G38" s="67">
        <v>45100</v>
      </c>
      <c r="H38" s="30">
        <v>23</v>
      </c>
      <c r="I38" s="53">
        <f t="shared" si="3"/>
        <v>301837.27034120733</v>
      </c>
      <c r="J38" s="53">
        <f t="shared" si="4"/>
        <v>122151.86982646998</v>
      </c>
      <c r="K38" s="54">
        <f t="shared" si="5"/>
        <v>81.434579884313322</v>
      </c>
    </row>
    <row r="39" spans="1:11" x14ac:dyDescent="0.2">
      <c r="A39" t="s">
        <v>223</v>
      </c>
      <c r="B39" t="s">
        <v>180</v>
      </c>
      <c r="C39" t="s">
        <v>15</v>
      </c>
      <c r="D39">
        <v>4</v>
      </c>
      <c r="E39">
        <v>404</v>
      </c>
      <c r="F39" t="s">
        <v>340</v>
      </c>
      <c r="G39" s="67">
        <v>45100</v>
      </c>
      <c r="H39" s="30">
        <v>25</v>
      </c>
      <c r="I39" s="53">
        <f t="shared" si="3"/>
        <v>328083.98950131232</v>
      </c>
      <c r="J39" s="53">
        <f t="shared" si="4"/>
        <v>132773.77155051084</v>
      </c>
      <c r="K39" s="54">
        <f t="shared" si="5"/>
        <v>88.515847700340558</v>
      </c>
    </row>
    <row r="40" spans="1:11" x14ac:dyDescent="0.2">
      <c r="A40" t="s">
        <v>224</v>
      </c>
      <c r="B40" t="s">
        <v>180</v>
      </c>
      <c r="C40" t="s">
        <v>15</v>
      </c>
      <c r="D40">
        <v>4</v>
      </c>
      <c r="E40">
        <v>404</v>
      </c>
      <c r="F40" t="s">
        <v>339</v>
      </c>
      <c r="G40" s="67">
        <v>45100</v>
      </c>
      <c r="H40" s="30">
        <v>28</v>
      </c>
      <c r="I40" s="53">
        <f t="shared" si="3"/>
        <v>367454.06824146985</v>
      </c>
      <c r="J40" s="53">
        <f t="shared" si="4"/>
        <v>148706.62413657218</v>
      </c>
      <c r="K40" s="54">
        <f t="shared" si="5"/>
        <v>99.137749424381454</v>
      </c>
    </row>
  </sheetData>
  <mergeCells count="2">
    <mergeCell ref="A1:G3"/>
    <mergeCell ref="H1:K2"/>
  </mergeCells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5A41C-53B9-0440-ADC4-B4010876D2FF}">
  <dimension ref="A1:K41"/>
  <sheetViews>
    <sheetView workbookViewId="0">
      <selection activeCell="O11" sqref="O11"/>
    </sheetView>
  </sheetViews>
  <sheetFormatPr baseColWidth="10" defaultRowHeight="16" x14ac:dyDescent="0.2"/>
  <sheetData>
    <row r="1" spans="1:11" x14ac:dyDescent="0.2">
      <c r="A1" s="73" t="s">
        <v>177</v>
      </c>
      <c r="B1" s="74"/>
      <c r="C1" s="74"/>
      <c r="D1" s="74"/>
      <c r="E1" s="74"/>
      <c r="F1" s="74"/>
      <c r="G1" s="75"/>
      <c r="H1" s="71" t="s">
        <v>7</v>
      </c>
      <c r="I1" s="72"/>
      <c r="J1" s="72"/>
      <c r="K1" s="72"/>
    </row>
    <row r="2" spans="1:11" x14ac:dyDescent="0.2">
      <c r="A2" s="73"/>
      <c r="B2" s="74"/>
      <c r="C2" s="74"/>
      <c r="D2" s="74"/>
      <c r="E2" s="74"/>
      <c r="F2" s="74"/>
      <c r="G2" s="75"/>
      <c r="H2" s="71"/>
      <c r="I2" s="72"/>
      <c r="J2" s="72"/>
      <c r="K2" s="72"/>
    </row>
    <row r="3" spans="1:11" x14ac:dyDescent="0.2">
      <c r="A3" s="68"/>
      <c r="B3" s="69"/>
      <c r="C3" s="69"/>
      <c r="D3" s="69"/>
      <c r="E3" s="69"/>
      <c r="F3" s="69"/>
      <c r="G3" s="70"/>
      <c r="H3" s="79"/>
      <c r="I3" s="80"/>
      <c r="J3" s="80"/>
      <c r="K3" s="80"/>
    </row>
    <row r="4" spans="1:11" x14ac:dyDescent="0.2">
      <c r="A4" s="1"/>
      <c r="B4" s="2"/>
      <c r="C4" s="2"/>
      <c r="D4" s="2"/>
      <c r="E4" s="2"/>
      <c r="F4" s="2"/>
      <c r="G4" s="48"/>
      <c r="H4" s="55" t="s">
        <v>374</v>
      </c>
      <c r="I4" s="56" t="s">
        <v>375</v>
      </c>
      <c r="J4" s="56" t="s">
        <v>376</v>
      </c>
      <c r="K4" s="36" t="s">
        <v>377</v>
      </c>
    </row>
    <row r="5" spans="1:11" ht="51" x14ac:dyDescent="0.2">
      <c r="A5" s="13" t="s">
        <v>1</v>
      </c>
      <c r="B5" s="13" t="s">
        <v>2</v>
      </c>
      <c r="C5" s="13" t="s">
        <v>4</v>
      </c>
      <c r="D5" s="13" t="s">
        <v>3</v>
      </c>
      <c r="E5" s="14" t="s">
        <v>5</v>
      </c>
      <c r="F5" s="13" t="s">
        <v>179</v>
      </c>
      <c r="G5" s="13" t="s">
        <v>6</v>
      </c>
      <c r="H5" s="37" t="s">
        <v>304</v>
      </c>
      <c r="I5" s="37" t="s">
        <v>378</v>
      </c>
      <c r="J5" s="37" t="s">
        <v>379</v>
      </c>
      <c r="K5" s="37" t="s">
        <v>380</v>
      </c>
    </row>
    <row r="6" spans="1:11" x14ac:dyDescent="0.2">
      <c r="A6" t="s">
        <v>189</v>
      </c>
      <c r="B6" t="s">
        <v>180</v>
      </c>
      <c r="C6" t="s">
        <v>15</v>
      </c>
      <c r="D6">
        <v>1</v>
      </c>
      <c r="E6">
        <v>101</v>
      </c>
      <c r="F6" t="s">
        <v>340</v>
      </c>
      <c r="G6" s="33">
        <v>45167</v>
      </c>
      <c r="H6" s="38">
        <v>87.18</v>
      </c>
      <c r="I6" s="38">
        <f>H6*2</f>
        <v>174.36</v>
      </c>
      <c r="J6" s="38">
        <f>((H6/0.5)*10000)/1000</f>
        <v>1743.6000000000001</v>
      </c>
      <c r="K6" s="38">
        <f xml:space="preserve"> J6*0.892179</f>
        <v>1555.6033044000003</v>
      </c>
    </row>
    <row r="7" spans="1:11" x14ac:dyDescent="0.2">
      <c r="A7" t="s">
        <v>190</v>
      </c>
      <c r="B7" t="s">
        <v>180</v>
      </c>
      <c r="C7" t="s">
        <v>15</v>
      </c>
      <c r="D7">
        <v>1</v>
      </c>
      <c r="E7">
        <v>101</v>
      </c>
      <c r="F7" t="s">
        <v>339</v>
      </c>
      <c r="G7" s="33">
        <v>45167</v>
      </c>
      <c r="H7" s="38">
        <v>40.32</v>
      </c>
      <c r="I7" s="38">
        <f t="shared" ref="I7:I41" si="0">H7*2</f>
        <v>80.64</v>
      </c>
      <c r="J7" s="38">
        <f t="shared" ref="J7:J41" si="1">((H7/0.5)*10000)/1000</f>
        <v>806.4</v>
      </c>
      <c r="K7" s="38">
        <f t="shared" ref="K7:K41" si="2" xml:space="preserve"> J7*0.892179</f>
        <v>719.45314559999997</v>
      </c>
    </row>
    <row r="8" spans="1:11" x14ac:dyDescent="0.2">
      <c r="A8" t="s">
        <v>191</v>
      </c>
      <c r="B8" t="s">
        <v>180</v>
      </c>
      <c r="C8" t="s">
        <v>16</v>
      </c>
      <c r="D8">
        <v>1</v>
      </c>
      <c r="E8">
        <v>102</v>
      </c>
      <c r="F8" t="s">
        <v>340</v>
      </c>
      <c r="G8" s="33">
        <v>45167</v>
      </c>
      <c r="H8" s="38">
        <v>72.37</v>
      </c>
      <c r="I8" s="38">
        <f t="shared" si="0"/>
        <v>144.74</v>
      </c>
      <c r="J8" s="38">
        <f t="shared" si="1"/>
        <v>1447.4</v>
      </c>
      <c r="K8" s="38">
        <f t="shared" si="2"/>
        <v>1291.3398846000002</v>
      </c>
    </row>
    <row r="9" spans="1:11" x14ac:dyDescent="0.2">
      <c r="A9" t="s">
        <v>192</v>
      </c>
      <c r="B9" t="s">
        <v>180</v>
      </c>
      <c r="C9" t="s">
        <v>16</v>
      </c>
      <c r="D9">
        <v>1</v>
      </c>
      <c r="E9">
        <v>102</v>
      </c>
      <c r="F9" t="s">
        <v>339</v>
      </c>
      <c r="G9" s="33">
        <v>45167</v>
      </c>
      <c r="H9" s="38">
        <v>63.33</v>
      </c>
      <c r="I9" s="38">
        <f t="shared" si="0"/>
        <v>126.66</v>
      </c>
      <c r="J9" s="38">
        <f t="shared" si="1"/>
        <v>1266.5999999999999</v>
      </c>
      <c r="K9" s="38">
        <f t="shared" si="2"/>
        <v>1130.0339214000001</v>
      </c>
    </row>
    <row r="10" spans="1:11" x14ac:dyDescent="0.2">
      <c r="A10" t="s">
        <v>193</v>
      </c>
      <c r="B10" t="s">
        <v>180</v>
      </c>
      <c r="C10" t="s">
        <v>17</v>
      </c>
      <c r="D10">
        <v>1</v>
      </c>
      <c r="E10">
        <v>103</v>
      </c>
      <c r="F10" t="s">
        <v>340</v>
      </c>
      <c r="G10" s="33">
        <v>45167</v>
      </c>
      <c r="H10" s="38">
        <v>148.62</v>
      </c>
      <c r="I10" s="38">
        <f t="shared" si="0"/>
        <v>297.24</v>
      </c>
      <c r="J10" s="38">
        <f t="shared" si="1"/>
        <v>2972.4</v>
      </c>
      <c r="K10" s="38">
        <f t="shared" si="2"/>
        <v>2651.9128596</v>
      </c>
    </row>
    <row r="11" spans="1:11" x14ac:dyDescent="0.2">
      <c r="A11" t="s">
        <v>194</v>
      </c>
      <c r="B11" t="s">
        <v>180</v>
      </c>
      <c r="C11" t="s">
        <v>17</v>
      </c>
      <c r="D11">
        <v>1</v>
      </c>
      <c r="E11">
        <v>103</v>
      </c>
      <c r="F11" t="s">
        <v>339</v>
      </c>
      <c r="G11" s="33">
        <v>45167</v>
      </c>
      <c r="H11" s="38">
        <v>84.27</v>
      </c>
      <c r="I11" s="38">
        <f t="shared" si="0"/>
        <v>168.54</v>
      </c>
      <c r="J11" s="38">
        <f t="shared" si="1"/>
        <v>1685.4</v>
      </c>
      <c r="K11" s="38">
        <f t="shared" si="2"/>
        <v>1503.6784866000003</v>
      </c>
    </row>
    <row r="12" spans="1:11" x14ac:dyDescent="0.2">
      <c r="A12" t="s">
        <v>195</v>
      </c>
      <c r="B12" t="s">
        <v>180</v>
      </c>
      <c r="C12" t="s">
        <v>18</v>
      </c>
      <c r="D12">
        <v>1</v>
      </c>
      <c r="E12">
        <v>104</v>
      </c>
      <c r="F12" t="s">
        <v>340</v>
      </c>
      <c r="G12" s="33">
        <v>45167</v>
      </c>
      <c r="H12" s="38">
        <v>189.99</v>
      </c>
      <c r="I12" s="38">
        <f t="shared" si="0"/>
        <v>379.98</v>
      </c>
      <c r="J12" s="38">
        <f t="shared" si="1"/>
        <v>3799.8</v>
      </c>
      <c r="K12" s="38">
        <f t="shared" si="2"/>
        <v>3390.1017642000002</v>
      </c>
    </row>
    <row r="13" spans="1:11" x14ac:dyDescent="0.2">
      <c r="A13" t="s">
        <v>196</v>
      </c>
      <c r="B13" t="s">
        <v>180</v>
      </c>
      <c r="C13" t="s">
        <v>18</v>
      </c>
      <c r="D13">
        <v>1</v>
      </c>
      <c r="E13">
        <v>104</v>
      </c>
      <c r="F13" t="s">
        <v>338</v>
      </c>
      <c r="G13" s="33">
        <v>45167</v>
      </c>
      <c r="H13" s="38">
        <v>169.55</v>
      </c>
      <c r="I13" s="38">
        <f t="shared" si="0"/>
        <v>339.1</v>
      </c>
      <c r="J13" s="38">
        <f t="shared" si="1"/>
        <v>3391</v>
      </c>
      <c r="K13" s="38">
        <f t="shared" si="2"/>
        <v>3025.3789890000003</v>
      </c>
    </row>
    <row r="14" spans="1:11" x14ac:dyDescent="0.2">
      <c r="A14" t="s">
        <v>197</v>
      </c>
      <c r="B14" t="s">
        <v>180</v>
      </c>
      <c r="C14" t="s">
        <v>18</v>
      </c>
      <c r="D14">
        <v>1</v>
      </c>
      <c r="E14">
        <v>104</v>
      </c>
      <c r="F14" t="s">
        <v>339</v>
      </c>
      <c r="G14" s="33">
        <v>45167</v>
      </c>
      <c r="H14" s="38">
        <v>67.150000000000006</v>
      </c>
      <c r="I14" s="38">
        <f t="shared" si="0"/>
        <v>134.30000000000001</v>
      </c>
      <c r="J14" s="38">
        <f t="shared" si="1"/>
        <v>1343</v>
      </c>
      <c r="K14" s="38">
        <f t="shared" si="2"/>
        <v>1198.1963970000002</v>
      </c>
    </row>
    <row r="15" spans="1:11" x14ac:dyDescent="0.2">
      <c r="A15" t="s">
        <v>198</v>
      </c>
      <c r="B15" t="s">
        <v>180</v>
      </c>
      <c r="C15" t="s">
        <v>17</v>
      </c>
      <c r="D15">
        <v>2</v>
      </c>
      <c r="E15">
        <v>201</v>
      </c>
      <c r="F15" t="s">
        <v>340</v>
      </c>
      <c r="G15" s="33">
        <v>45167</v>
      </c>
      <c r="H15" s="38">
        <v>112.48</v>
      </c>
      <c r="I15" s="38">
        <f t="shared" si="0"/>
        <v>224.96</v>
      </c>
      <c r="J15" s="38">
        <f t="shared" si="1"/>
        <v>2249.6</v>
      </c>
      <c r="K15" s="38">
        <f t="shared" si="2"/>
        <v>2007.0458784</v>
      </c>
    </row>
    <row r="16" spans="1:11" x14ac:dyDescent="0.2">
      <c r="A16" t="s">
        <v>199</v>
      </c>
      <c r="B16" t="s">
        <v>180</v>
      </c>
      <c r="C16" t="s">
        <v>17</v>
      </c>
      <c r="D16">
        <v>2</v>
      </c>
      <c r="E16">
        <v>201</v>
      </c>
      <c r="F16" t="s">
        <v>339</v>
      </c>
      <c r="G16" s="33">
        <v>45167</v>
      </c>
      <c r="H16" s="38">
        <v>108.85</v>
      </c>
      <c r="I16" s="38">
        <f t="shared" si="0"/>
        <v>217.7</v>
      </c>
      <c r="J16" s="38">
        <f t="shared" si="1"/>
        <v>2177</v>
      </c>
      <c r="K16" s="38">
        <f t="shared" si="2"/>
        <v>1942.2736830000001</v>
      </c>
    </row>
    <row r="17" spans="1:11" x14ac:dyDescent="0.2">
      <c r="A17" t="s">
        <v>200</v>
      </c>
      <c r="B17" t="s">
        <v>180</v>
      </c>
      <c r="C17" t="s">
        <v>18</v>
      </c>
      <c r="D17">
        <v>2</v>
      </c>
      <c r="E17">
        <v>202</v>
      </c>
      <c r="F17" t="s">
        <v>340</v>
      </c>
      <c r="G17" s="33">
        <v>45167</v>
      </c>
      <c r="H17" s="38">
        <v>63.74</v>
      </c>
      <c r="I17" s="38">
        <f t="shared" si="0"/>
        <v>127.48</v>
      </c>
      <c r="J17" s="38">
        <f t="shared" si="1"/>
        <v>1274.8</v>
      </c>
      <c r="K17" s="38">
        <f t="shared" si="2"/>
        <v>1137.3497892</v>
      </c>
    </row>
    <row r="18" spans="1:11" x14ac:dyDescent="0.2">
      <c r="A18" t="s">
        <v>201</v>
      </c>
      <c r="B18" t="s">
        <v>180</v>
      </c>
      <c r="C18" t="s">
        <v>18</v>
      </c>
      <c r="D18">
        <v>2</v>
      </c>
      <c r="E18">
        <v>202</v>
      </c>
      <c r="F18" t="s">
        <v>338</v>
      </c>
      <c r="G18" s="33">
        <v>45167</v>
      </c>
      <c r="H18" s="38">
        <v>132.57</v>
      </c>
      <c r="I18" s="38">
        <f t="shared" si="0"/>
        <v>265.14</v>
      </c>
      <c r="J18" s="38">
        <f t="shared" si="1"/>
        <v>2651.4</v>
      </c>
      <c r="K18" s="38">
        <f t="shared" si="2"/>
        <v>2365.5234006000001</v>
      </c>
    </row>
    <row r="19" spans="1:11" x14ac:dyDescent="0.2">
      <c r="A19" t="s">
        <v>202</v>
      </c>
      <c r="B19" t="s">
        <v>180</v>
      </c>
      <c r="C19" t="s">
        <v>18</v>
      </c>
      <c r="D19">
        <v>2</v>
      </c>
      <c r="E19">
        <v>202</v>
      </c>
      <c r="F19" t="s">
        <v>339</v>
      </c>
      <c r="G19" s="33">
        <v>45167</v>
      </c>
      <c r="H19" s="38">
        <v>109.7</v>
      </c>
      <c r="I19" s="38">
        <f t="shared" si="0"/>
        <v>219.4</v>
      </c>
      <c r="J19" s="38">
        <f t="shared" si="1"/>
        <v>2194</v>
      </c>
      <c r="K19" s="38">
        <f t="shared" si="2"/>
        <v>1957.440726</v>
      </c>
    </row>
    <row r="20" spans="1:11" x14ac:dyDescent="0.2">
      <c r="A20" t="s">
        <v>203</v>
      </c>
      <c r="B20" t="s">
        <v>180</v>
      </c>
      <c r="C20" t="s">
        <v>15</v>
      </c>
      <c r="D20">
        <v>2</v>
      </c>
      <c r="E20">
        <v>203</v>
      </c>
      <c r="F20" t="s">
        <v>340</v>
      </c>
      <c r="G20" s="33">
        <v>45167</v>
      </c>
      <c r="H20" s="38">
        <v>170.66</v>
      </c>
      <c r="I20" s="38">
        <f t="shared" si="0"/>
        <v>341.32</v>
      </c>
      <c r="J20" s="38">
        <f t="shared" si="1"/>
        <v>3413.2</v>
      </c>
      <c r="K20" s="38">
        <f t="shared" si="2"/>
        <v>3045.1853627999999</v>
      </c>
    </row>
    <row r="21" spans="1:11" x14ac:dyDescent="0.2">
      <c r="A21" t="s">
        <v>204</v>
      </c>
      <c r="B21" t="s">
        <v>180</v>
      </c>
      <c r="C21" t="s">
        <v>15</v>
      </c>
      <c r="D21">
        <v>2</v>
      </c>
      <c r="E21">
        <v>203</v>
      </c>
      <c r="F21" t="s">
        <v>339</v>
      </c>
      <c r="G21" s="33">
        <v>45167</v>
      </c>
      <c r="H21" s="38">
        <v>100.61</v>
      </c>
      <c r="I21" s="38">
        <f t="shared" si="0"/>
        <v>201.22</v>
      </c>
      <c r="J21" s="38">
        <f t="shared" si="1"/>
        <v>2012.2</v>
      </c>
      <c r="K21" s="38">
        <f t="shared" si="2"/>
        <v>1795.2425838000001</v>
      </c>
    </row>
    <row r="22" spans="1:11" x14ac:dyDescent="0.2">
      <c r="A22" t="s">
        <v>205</v>
      </c>
      <c r="B22" t="s">
        <v>180</v>
      </c>
      <c r="C22" t="s">
        <v>16</v>
      </c>
      <c r="D22">
        <v>2</v>
      </c>
      <c r="E22">
        <v>204</v>
      </c>
      <c r="F22" t="s">
        <v>340</v>
      </c>
      <c r="G22" s="33">
        <v>45167</v>
      </c>
      <c r="H22" s="38">
        <v>109.51</v>
      </c>
      <c r="I22" s="38">
        <f t="shared" si="0"/>
        <v>219.02</v>
      </c>
      <c r="J22" s="38">
        <f t="shared" si="1"/>
        <v>2190.1999999999998</v>
      </c>
      <c r="K22" s="38">
        <f t="shared" si="2"/>
        <v>1954.0504458</v>
      </c>
    </row>
    <row r="23" spans="1:11" x14ac:dyDescent="0.2">
      <c r="A23" t="s">
        <v>206</v>
      </c>
      <c r="B23" t="s">
        <v>180</v>
      </c>
      <c r="C23" t="s">
        <v>16</v>
      </c>
      <c r="D23">
        <v>2</v>
      </c>
      <c r="E23">
        <v>204</v>
      </c>
      <c r="F23" t="s">
        <v>339</v>
      </c>
      <c r="G23" s="33">
        <v>45167</v>
      </c>
      <c r="H23" s="38">
        <v>88.85</v>
      </c>
      <c r="I23" s="38">
        <f t="shared" si="0"/>
        <v>177.7</v>
      </c>
      <c r="J23" s="38">
        <f t="shared" si="1"/>
        <v>1777</v>
      </c>
      <c r="K23" s="38">
        <f t="shared" si="2"/>
        <v>1585.4020830000002</v>
      </c>
    </row>
    <row r="24" spans="1:11" x14ac:dyDescent="0.2">
      <c r="A24" t="s">
        <v>207</v>
      </c>
      <c r="B24" t="s">
        <v>180</v>
      </c>
      <c r="C24" t="s">
        <v>18</v>
      </c>
      <c r="D24">
        <v>3</v>
      </c>
      <c r="E24">
        <v>301</v>
      </c>
      <c r="F24" t="s">
        <v>340</v>
      </c>
      <c r="G24" s="33">
        <v>45167</v>
      </c>
      <c r="H24" s="38">
        <v>140.47</v>
      </c>
      <c r="I24" s="38">
        <f t="shared" si="0"/>
        <v>280.94</v>
      </c>
      <c r="J24" s="38">
        <f t="shared" si="1"/>
        <v>2809.4</v>
      </c>
      <c r="K24" s="38">
        <f t="shared" si="2"/>
        <v>2506.4876826000004</v>
      </c>
    </row>
    <row r="25" spans="1:11" x14ac:dyDescent="0.2">
      <c r="A25" t="s">
        <v>208</v>
      </c>
      <c r="B25" t="s">
        <v>180</v>
      </c>
      <c r="C25" t="s">
        <v>18</v>
      </c>
      <c r="D25">
        <v>3</v>
      </c>
      <c r="E25">
        <v>301</v>
      </c>
      <c r="F25" t="s">
        <v>338</v>
      </c>
      <c r="G25" s="33">
        <v>45167</v>
      </c>
      <c r="H25" s="38">
        <v>194.46</v>
      </c>
      <c r="I25" s="38">
        <f t="shared" si="0"/>
        <v>388.92</v>
      </c>
      <c r="J25" s="38">
        <f t="shared" si="1"/>
        <v>3889.2</v>
      </c>
      <c r="K25" s="38">
        <f t="shared" si="2"/>
        <v>3469.8625668</v>
      </c>
    </row>
    <row r="26" spans="1:11" x14ac:dyDescent="0.2">
      <c r="A26" t="s">
        <v>209</v>
      </c>
      <c r="B26" t="s">
        <v>180</v>
      </c>
      <c r="C26" t="s">
        <v>18</v>
      </c>
      <c r="D26">
        <v>3</v>
      </c>
      <c r="E26">
        <v>301</v>
      </c>
      <c r="F26" t="s">
        <v>339</v>
      </c>
      <c r="G26" s="33">
        <v>45167</v>
      </c>
      <c r="H26" s="38">
        <v>60.15</v>
      </c>
      <c r="I26" s="38">
        <f t="shared" si="0"/>
        <v>120.3</v>
      </c>
      <c r="J26" s="38">
        <f t="shared" si="1"/>
        <v>1203</v>
      </c>
      <c r="K26" s="38">
        <f t="shared" si="2"/>
        <v>1073.2913370000001</v>
      </c>
    </row>
    <row r="27" spans="1:11" x14ac:dyDescent="0.2">
      <c r="A27" t="s">
        <v>210</v>
      </c>
      <c r="B27" t="s">
        <v>180</v>
      </c>
      <c r="C27" t="s">
        <v>15</v>
      </c>
      <c r="D27">
        <v>3</v>
      </c>
      <c r="E27">
        <v>302</v>
      </c>
      <c r="F27" t="s">
        <v>340</v>
      </c>
      <c r="G27" s="33">
        <v>45167</v>
      </c>
      <c r="H27" s="38">
        <v>121.94</v>
      </c>
      <c r="I27" s="38">
        <f t="shared" si="0"/>
        <v>243.88</v>
      </c>
      <c r="J27" s="38">
        <f t="shared" si="1"/>
        <v>2438.8000000000002</v>
      </c>
      <c r="K27" s="38">
        <f t="shared" si="2"/>
        <v>2175.8461452000001</v>
      </c>
    </row>
    <row r="28" spans="1:11" x14ac:dyDescent="0.2">
      <c r="A28" t="s">
        <v>211</v>
      </c>
      <c r="B28" t="s">
        <v>180</v>
      </c>
      <c r="C28" t="s">
        <v>15</v>
      </c>
      <c r="D28">
        <v>3</v>
      </c>
      <c r="E28">
        <v>302</v>
      </c>
      <c r="F28" t="s">
        <v>339</v>
      </c>
      <c r="G28" s="33">
        <v>45167</v>
      </c>
      <c r="H28" s="38">
        <v>123.37</v>
      </c>
      <c r="I28" s="38">
        <f t="shared" si="0"/>
        <v>246.74</v>
      </c>
      <c r="J28" s="38">
        <f t="shared" si="1"/>
        <v>2467.4</v>
      </c>
      <c r="K28" s="38">
        <f t="shared" si="2"/>
        <v>2201.3624646000003</v>
      </c>
    </row>
    <row r="29" spans="1:11" x14ac:dyDescent="0.2">
      <c r="A29" t="s">
        <v>212</v>
      </c>
      <c r="B29" t="s">
        <v>180</v>
      </c>
      <c r="C29" t="s">
        <v>16</v>
      </c>
      <c r="D29">
        <v>3</v>
      </c>
      <c r="E29">
        <v>303</v>
      </c>
      <c r="F29" t="s">
        <v>340</v>
      </c>
      <c r="G29" s="33">
        <v>45167</v>
      </c>
      <c r="H29" s="38">
        <v>121.44</v>
      </c>
      <c r="I29" s="38">
        <f t="shared" si="0"/>
        <v>242.88</v>
      </c>
      <c r="J29" s="38">
        <f t="shared" si="1"/>
        <v>2428.8000000000002</v>
      </c>
      <c r="K29" s="38">
        <f t="shared" si="2"/>
        <v>2166.9243552000003</v>
      </c>
    </row>
    <row r="30" spans="1:11" x14ac:dyDescent="0.2">
      <c r="A30" t="s">
        <v>213</v>
      </c>
      <c r="B30" t="s">
        <v>180</v>
      </c>
      <c r="C30" t="s">
        <v>16</v>
      </c>
      <c r="D30">
        <v>3</v>
      </c>
      <c r="E30">
        <v>303</v>
      </c>
      <c r="F30" t="s">
        <v>339</v>
      </c>
      <c r="G30" s="33">
        <v>45167</v>
      </c>
      <c r="H30" s="38">
        <v>131.51</v>
      </c>
      <c r="I30" s="38">
        <f t="shared" si="0"/>
        <v>263.02</v>
      </c>
      <c r="J30" s="38">
        <f t="shared" si="1"/>
        <v>2630.2</v>
      </c>
      <c r="K30" s="38">
        <f t="shared" si="2"/>
        <v>2346.6092057999999</v>
      </c>
    </row>
    <row r="31" spans="1:11" x14ac:dyDescent="0.2">
      <c r="A31" t="s">
        <v>214</v>
      </c>
      <c r="B31" t="s">
        <v>180</v>
      </c>
      <c r="C31" t="s">
        <v>17</v>
      </c>
      <c r="D31">
        <v>3</v>
      </c>
      <c r="E31">
        <v>304</v>
      </c>
      <c r="F31" t="s">
        <v>340</v>
      </c>
      <c r="G31" s="33">
        <v>45167</v>
      </c>
      <c r="H31" s="38">
        <v>148.91</v>
      </c>
      <c r="I31" s="38">
        <f t="shared" si="0"/>
        <v>297.82</v>
      </c>
      <c r="J31" s="38">
        <f t="shared" si="1"/>
        <v>2978.2</v>
      </c>
      <c r="K31" s="38">
        <f t="shared" si="2"/>
        <v>2657.0874978000002</v>
      </c>
    </row>
    <row r="32" spans="1:11" x14ac:dyDescent="0.2">
      <c r="A32" t="s">
        <v>215</v>
      </c>
      <c r="B32" t="s">
        <v>180</v>
      </c>
      <c r="C32" t="s">
        <v>17</v>
      </c>
      <c r="D32">
        <v>3</v>
      </c>
      <c r="E32">
        <v>304</v>
      </c>
      <c r="F32" t="s">
        <v>339</v>
      </c>
      <c r="G32" s="33">
        <v>45167</v>
      </c>
      <c r="H32" s="38">
        <v>60.13</v>
      </c>
      <c r="I32" s="38">
        <f t="shared" si="0"/>
        <v>120.26</v>
      </c>
      <c r="J32" s="38">
        <f t="shared" si="1"/>
        <v>1202.5999999999999</v>
      </c>
      <c r="K32" s="38">
        <f t="shared" si="2"/>
        <v>1072.9344653999999</v>
      </c>
    </row>
    <row r="33" spans="1:11" x14ac:dyDescent="0.2">
      <c r="A33" t="s">
        <v>216</v>
      </c>
      <c r="B33" t="s">
        <v>180</v>
      </c>
      <c r="C33" t="s">
        <v>16</v>
      </c>
      <c r="D33">
        <v>4</v>
      </c>
      <c r="E33">
        <v>401</v>
      </c>
      <c r="F33" t="s">
        <v>340</v>
      </c>
      <c r="G33" s="33">
        <v>45167</v>
      </c>
      <c r="H33" s="38">
        <v>141.74</v>
      </c>
      <c r="I33" s="38">
        <f t="shared" si="0"/>
        <v>283.48</v>
      </c>
      <c r="J33" s="38">
        <f t="shared" si="1"/>
        <v>2834.8</v>
      </c>
      <c r="K33" s="38">
        <f t="shared" si="2"/>
        <v>2529.1490292000003</v>
      </c>
    </row>
    <row r="34" spans="1:11" x14ac:dyDescent="0.2">
      <c r="A34" t="s">
        <v>217</v>
      </c>
      <c r="B34" t="s">
        <v>180</v>
      </c>
      <c r="C34" t="s">
        <v>16</v>
      </c>
      <c r="D34">
        <v>4</v>
      </c>
      <c r="E34">
        <v>401</v>
      </c>
      <c r="F34" t="s">
        <v>339</v>
      </c>
      <c r="G34" s="33">
        <v>45167</v>
      </c>
      <c r="H34" s="38">
        <v>138.35</v>
      </c>
      <c r="I34" s="38">
        <f t="shared" si="0"/>
        <v>276.7</v>
      </c>
      <c r="J34" s="38">
        <f t="shared" si="1"/>
        <v>2767</v>
      </c>
      <c r="K34" s="38">
        <f t="shared" si="2"/>
        <v>2468.6592930000002</v>
      </c>
    </row>
    <row r="35" spans="1:11" x14ac:dyDescent="0.2">
      <c r="A35" t="s">
        <v>218</v>
      </c>
      <c r="B35" t="s">
        <v>180</v>
      </c>
      <c r="C35" t="s">
        <v>17</v>
      </c>
      <c r="D35">
        <v>4</v>
      </c>
      <c r="E35">
        <v>402</v>
      </c>
      <c r="F35" t="s">
        <v>340</v>
      </c>
      <c r="G35" s="33">
        <v>45167</v>
      </c>
      <c r="H35" s="38">
        <v>102.87</v>
      </c>
      <c r="I35" s="38">
        <f t="shared" si="0"/>
        <v>205.74</v>
      </c>
      <c r="J35" s="38">
        <f t="shared" si="1"/>
        <v>2057.4</v>
      </c>
      <c r="K35" s="38">
        <f t="shared" si="2"/>
        <v>1835.5690746000002</v>
      </c>
    </row>
    <row r="36" spans="1:11" x14ac:dyDescent="0.2">
      <c r="A36" t="s">
        <v>219</v>
      </c>
      <c r="B36" t="s">
        <v>180</v>
      </c>
      <c r="C36" t="s">
        <v>17</v>
      </c>
      <c r="D36">
        <v>4</v>
      </c>
      <c r="E36">
        <v>402</v>
      </c>
      <c r="F36" t="s">
        <v>339</v>
      </c>
      <c r="G36" s="33">
        <v>45167</v>
      </c>
      <c r="H36" s="38">
        <v>69.97</v>
      </c>
      <c r="I36" s="38">
        <f t="shared" si="0"/>
        <v>139.94</v>
      </c>
      <c r="J36" s="38">
        <f t="shared" si="1"/>
        <v>1399.4</v>
      </c>
      <c r="K36" s="38">
        <f t="shared" si="2"/>
        <v>1248.5152926000001</v>
      </c>
    </row>
    <row r="37" spans="1:11" x14ac:dyDescent="0.2">
      <c r="A37" t="s">
        <v>220</v>
      </c>
      <c r="B37" t="s">
        <v>180</v>
      </c>
      <c r="C37" t="s">
        <v>18</v>
      </c>
      <c r="D37">
        <v>4</v>
      </c>
      <c r="E37">
        <v>403</v>
      </c>
      <c r="F37" t="s">
        <v>340</v>
      </c>
      <c r="G37" s="33">
        <v>45167</v>
      </c>
      <c r="H37" s="38">
        <v>78.64</v>
      </c>
      <c r="I37" s="38">
        <f t="shared" si="0"/>
        <v>157.28</v>
      </c>
      <c r="J37" s="38">
        <f t="shared" si="1"/>
        <v>1572.8</v>
      </c>
      <c r="K37" s="38">
        <f t="shared" si="2"/>
        <v>1403.2191312</v>
      </c>
    </row>
    <row r="38" spans="1:11" x14ac:dyDescent="0.2">
      <c r="A38" t="s">
        <v>221</v>
      </c>
      <c r="B38" t="s">
        <v>180</v>
      </c>
      <c r="C38" t="s">
        <v>18</v>
      </c>
      <c r="D38">
        <v>4</v>
      </c>
      <c r="E38">
        <v>403</v>
      </c>
      <c r="F38" t="s">
        <v>338</v>
      </c>
      <c r="G38" s="33">
        <v>45167</v>
      </c>
      <c r="H38" s="38">
        <v>134.99</v>
      </c>
      <c r="I38" s="38">
        <f t="shared" si="0"/>
        <v>269.98</v>
      </c>
      <c r="J38" s="38">
        <f t="shared" si="1"/>
        <v>2699.8</v>
      </c>
      <c r="K38" s="38">
        <f t="shared" si="2"/>
        <v>2408.7048642000004</v>
      </c>
    </row>
    <row r="39" spans="1:11" x14ac:dyDescent="0.2">
      <c r="A39" t="s">
        <v>222</v>
      </c>
      <c r="B39" t="s">
        <v>180</v>
      </c>
      <c r="C39" t="s">
        <v>18</v>
      </c>
      <c r="D39">
        <v>4</v>
      </c>
      <c r="E39">
        <v>403</v>
      </c>
      <c r="F39" t="s">
        <v>339</v>
      </c>
      <c r="G39" s="33">
        <v>45167</v>
      </c>
      <c r="H39" s="38">
        <v>97.12</v>
      </c>
      <c r="I39" s="38">
        <f t="shared" si="0"/>
        <v>194.24</v>
      </c>
      <c r="J39" s="38">
        <f t="shared" si="1"/>
        <v>1942.4</v>
      </c>
      <c r="K39" s="38">
        <f t="shared" si="2"/>
        <v>1732.9684896000001</v>
      </c>
    </row>
    <row r="40" spans="1:11" x14ac:dyDescent="0.2">
      <c r="A40" t="s">
        <v>223</v>
      </c>
      <c r="B40" t="s">
        <v>180</v>
      </c>
      <c r="C40" t="s">
        <v>15</v>
      </c>
      <c r="D40">
        <v>4</v>
      </c>
      <c r="E40">
        <v>404</v>
      </c>
      <c r="F40" t="s">
        <v>340</v>
      </c>
      <c r="G40" s="33">
        <v>45167</v>
      </c>
      <c r="H40" s="38">
        <v>97.21</v>
      </c>
      <c r="I40" s="38">
        <f t="shared" si="0"/>
        <v>194.42</v>
      </c>
      <c r="J40" s="38">
        <f t="shared" si="1"/>
        <v>1944.1999999999998</v>
      </c>
      <c r="K40" s="38">
        <f t="shared" si="2"/>
        <v>1734.5744118</v>
      </c>
    </row>
    <row r="41" spans="1:11" x14ac:dyDescent="0.2">
      <c r="A41" t="s">
        <v>224</v>
      </c>
      <c r="B41" t="s">
        <v>180</v>
      </c>
      <c r="C41" t="s">
        <v>15</v>
      </c>
      <c r="D41">
        <v>4</v>
      </c>
      <c r="E41">
        <v>404</v>
      </c>
      <c r="F41" t="s">
        <v>339</v>
      </c>
      <c r="G41" s="33">
        <v>45167</v>
      </c>
      <c r="H41" s="38">
        <v>82.5</v>
      </c>
      <c r="I41" s="38">
        <f t="shared" si="0"/>
        <v>165</v>
      </c>
      <c r="J41" s="38">
        <f t="shared" si="1"/>
        <v>1650</v>
      </c>
      <c r="K41" s="38">
        <f t="shared" si="2"/>
        <v>1472.0953500000001</v>
      </c>
    </row>
  </sheetData>
  <mergeCells count="2">
    <mergeCell ref="A1:G3"/>
    <mergeCell ref="H1:K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32316-8D1E-DC43-8272-426C15475AA4}">
  <dimension ref="A1:T49"/>
  <sheetViews>
    <sheetView workbookViewId="0">
      <selection activeCell="W39" sqref="W39"/>
    </sheetView>
  </sheetViews>
  <sheetFormatPr baseColWidth="10" defaultRowHeight="16" x14ac:dyDescent="0.2"/>
  <sheetData>
    <row r="1" spans="1:20" x14ac:dyDescent="0.2">
      <c r="A1" s="73" t="s">
        <v>0</v>
      </c>
      <c r="B1" s="74"/>
      <c r="C1" s="74"/>
      <c r="D1" s="74"/>
      <c r="E1" s="74"/>
      <c r="F1" s="74"/>
      <c r="G1" s="75"/>
      <c r="H1" s="71" t="s">
        <v>7</v>
      </c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</row>
    <row r="2" spans="1:20" x14ac:dyDescent="0.2">
      <c r="A2" s="73"/>
      <c r="B2" s="74"/>
      <c r="C2" s="74"/>
      <c r="D2" s="74"/>
      <c r="E2" s="74"/>
      <c r="F2" s="74"/>
      <c r="G2" s="75"/>
      <c r="H2" s="79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</row>
    <row r="3" spans="1:20" x14ac:dyDescent="0.2">
      <c r="A3" s="68"/>
      <c r="B3" s="69"/>
      <c r="C3" s="69"/>
      <c r="D3" s="69"/>
      <c r="E3" s="69"/>
      <c r="F3" s="69"/>
      <c r="G3" s="70"/>
      <c r="H3" s="14" t="s">
        <v>381</v>
      </c>
      <c r="I3" s="14" t="s">
        <v>382</v>
      </c>
      <c r="J3" s="14" t="s">
        <v>383</v>
      </c>
      <c r="K3" s="14" t="s">
        <v>384</v>
      </c>
      <c r="L3" s="14" t="s">
        <v>385</v>
      </c>
      <c r="M3" s="14" t="s">
        <v>386</v>
      </c>
      <c r="N3" s="14" t="s">
        <v>387</v>
      </c>
      <c r="O3" s="14" t="s">
        <v>388</v>
      </c>
      <c r="P3" s="14" t="s">
        <v>389</v>
      </c>
      <c r="Q3" s="14" t="s">
        <v>390</v>
      </c>
      <c r="R3" s="5" t="s">
        <v>391</v>
      </c>
      <c r="S3" s="14" t="s">
        <v>392</v>
      </c>
    </row>
    <row r="4" spans="1:20" ht="68" x14ac:dyDescent="0.2">
      <c r="A4" s="13" t="s">
        <v>1</v>
      </c>
      <c r="B4" s="13" t="s">
        <v>2</v>
      </c>
      <c r="C4" s="13" t="s">
        <v>4</v>
      </c>
      <c r="D4" s="13" t="s">
        <v>3</v>
      </c>
      <c r="E4" s="14" t="s">
        <v>8</v>
      </c>
      <c r="F4" s="13" t="s">
        <v>179</v>
      </c>
      <c r="G4" s="13" t="s">
        <v>14</v>
      </c>
      <c r="H4" s="39" t="s">
        <v>393</v>
      </c>
      <c r="I4" s="39" t="s">
        <v>394</v>
      </c>
      <c r="J4" s="59" t="s">
        <v>395</v>
      </c>
      <c r="K4" s="59" t="s">
        <v>396</v>
      </c>
      <c r="L4" s="57" t="s">
        <v>397</v>
      </c>
      <c r="M4" s="57" t="s">
        <v>398</v>
      </c>
      <c r="N4" s="60" t="s">
        <v>399</v>
      </c>
      <c r="O4" s="60" t="s">
        <v>400</v>
      </c>
      <c r="P4" s="42" t="s">
        <v>241</v>
      </c>
      <c r="Q4" s="42" t="s">
        <v>401</v>
      </c>
      <c r="R4" s="42" t="s">
        <v>402</v>
      </c>
      <c r="S4" s="58" t="s">
        <v>403</v>
      </c>
      <c r="T4" s="29" t="s">
        <v>227</v>
      </c>
    </row>
    <row r="5" spans="1:20" x14ac:dyDescent="0.2">
      <c r="A5" t="s">
        <v>189</v>
      </c>
      <c r="B5" t="s">
        <v>180</v>
      </c>
      <c r="C5" t="s">
        <v>15</v>
      </c>
      <c r="D5">
        <v>1</v>
      </c>
      <c r="E5">
        <v>101</v>
      </c>
      <c r="F5" t="s">
        <v>340</v>
      </c>
      <c r="G5" s="33">
        <v>45167</v>
      </c>
      <c r="H5" s="40">
        <v>0.75</v>
      </c>
      <c r="I5" s="40">
        <f>H5*2</f>
        <v>1.5</v>
      </c>
      <c r="J5" s="40">
        <f>((H5/0.5)*10000)/1000</f>
        <v>15</v>
      </c>
      <c r="K5" s="40">
        <f>J5*0.892179</f>
        <v>13.382685</v>
      </c>
      <c r="L5" s="41">
        <v>16.5</v>
      </c>
      <c r="M5" s="41">
        <f>L5*2</f>
        <v>33</v>
      </c>
      <c r="N5" s="41">
        <f>((L5/0.5)*10000)/1000</f>
        <v>330</v>
      </c>
      <c r="O5" s="41">
        <f>N5*0.892179</f>
        <v>294.41907000000003</v>
      </c>
      <c r="P5" s="43">
        <f>L5+H5</f>
        <v>17.25</v>
      </c>
      <c r="Q5" s="43">
        <f>P5*2</f>
        <v>34.5</v>
      </c>
      <c r="R5" s="43">
        <f>((P5/0.5)*10000)/1000</f>
        <v>345</v>
      </c>
      <c r="S5" s="43">
        <f>R5*0.892179</f>
        <v>307.80175500000001</v>
      </c>
    </row>
    <row r="6" spans="1:20" x14ac:dyDescent="0.2">
      <c r="A6" t="s">
        <v>190</v>
      </c>
      <c r="B6" t="s">
        <v>180</v>
      </c>
      <c r="C6" t="s">
        <v>15</v>
      </c>
      <c r="D6">
        <v>1</v>
      </c>
      <c r="E6">
        <v>101</v>
      </c>
      <c r="F6" t="s">
        <v>339</v>
      </c>
      <c r="G6" s="33">
        <v>45167</v>
      </c>
      <c r="H6" s="40">
        <v>3.54</v>
      </c>
      <c r="I6" s="40">
        <f t="shared" ref="I6:I40" si="0">H6*2</f>
        <v>7.08</v>
      </c>
      <c r="J6" s="40">
        <f t="shared" ref="J6:J40" si="1">((H6/0.5)*10000)/1000</f>
        <v>70.8</v>
      </c>
      <c r="K6" s="40">
        <f t="shared" ref="K6:K39" si="2">J6*0.892179</f>
        <v>63.166273199999999</v>
      </c>
      <c r="L6" s="41">
        <v>37.65</v>
      </c>
      <c r="M6" s="41">
        <f t="shared" ref="M6:M40" si="3">L6*2</f>
        <v>75.3</v>
      </c>
      <c r="N6" s="41">
        <f t="shared" ref="N6:N40" si="4">((L6/0.5)*10000)/1000</f>
        <v>753</v>
      </c>
      <c r="O6" s="41">
        <f t="shared" ref="O6:O40" si="5">N6*0.892179</f>
        <v>671.810787</v>
      </c>
      <c r="P6" s="43">
        <f t="shared" ref="P6:P40" si="6">L6+H6</f>
        <v>41.19</v>
      </c>
      <c r="Q6" s="43">
        <f t="shared" ref="Q6:Q40" si="7">P6*2</f>
        <v>82.38</v>
      </c>
      <c r="R6" s="43">
        <f t="shared" ref="R6:R39" si="8">((P6/0.5)*10000)/1000</f>
        <v>823.8</v>
      </c>
      <c r="S6" s="43">
        <f t="shared" ref="S6:S40" si="9">R6*0.892179</f>
        <v>734.97706019999998</v>
      </c>
      <c r="T6" t="s">
        <v>231</v>
      </c>
    </row>
    <row r="7" spans="1:20" x14ac:dyDescent="0.2">
      <c r="A7" t="s">
        <v>191</v>
      </c>
      <c r="B7" t="s">
        <v>180</v>
      </c>
      <c r="C7" t="s">
        <v>16</v>
      </c>
      <c r="D7">
        <v>1</v>
      </c>
      <c r="E7">
        <v>102</v>
      </c>
      <c r="F7" t="s">
        <v>340</v>
      </c>
      <c r="G7" s="33">
        <v>45167</v>
      </c>
      <c r="H7" s="40">
        <v>6.47</v>
      </c>
      <c r="I7" s="40">
        <f t="shared" si="0"/>
        <v>12.94</v>
      </c>
      <c r="J7" s="40">
        <f t="shared" si="1"/>
        <v>129.4</v>
      </c>
      <c r="K7" s="40">
        <f t="shared" si="2"/>
        <v>115.44796260000001</v>
      </c>
      <c r="L7" s="41">
        <v>12.71</v>
      </c>
      <c r="M7" s="41">
        <f t="shared" si="3"/>
        <v>25.42</v>
      </c>
      <c r="N7" s="41">
        <f t="shared" si="4"/>
        <v>254.20000000000002</v>
      </c>
      <c r="O7" s="41">
        <f t="shared" si="5"/>
        <v>226.79190180000003</v>
      </c>
      <c r="P7" s="43">
        <f t="shared" si="6"/>
        <v>19.18</v>
      </c>
      <c r="Q7" s="43">
        <f t="shared" si="7"/>
        <v>38.36</v>
      </c>
      <c r="R7" s="43">
        <f t="shared" si="8"/>
        <v>383.6</v>
      </c>
      <c r="S7" s="43">
        <f t="shared" si="9"/>
        <v>342.23986440000004</v>
      </c>
      <c r="T7" t="s">
        <v>231</v>
      </c>
    </row>
    <row r="8" spans="1:20" x14ac:dyDescent="0.2">
      <c r="A8" t="s">
        <v>192</v>
      </c>
      <c r="B8" t="s">
        <v>180</v>
      </c>
      <c r="C8" t="s">
        <v>16</v>
      </c>
      <c r="D8">
        <v>1</v>
      </c>
      <c r="E8">
        <v>102</v>
      </c>
      <c r="F8" t="s">
        <v>339</v>
      </c>
      <c r="G8" s="33">
        <v>45167</v>
      </c>
      <c r="H8" s="40">
        <v>7.54</v>
      </c>
      <c r="I8" s="40">
        <f t="shared" si="0"/>
        <v>15.08</v>
      </c>
      <c r="J8" s="40">
        <f t="shared" si="1"/>
        <v>150.80000000000001</v>
      </c>
      <c r="K8" s="40">
        <f t="shared" si="2"/>
        <v>134.54059320000002</v>
      </c>
      <c r="L8" s="41">
        <v>11.33</v>
      </c>
      <c r="M8" s="41">
        <f t="shared" si="3"/>
        <v>22.66</v>
      </c>
      <c r="N8" s="41">
        <f t="shared" si="4"/>
        <v>226.6</v>
      </c>
      <c r="O8" s="41">
        <f t="shared" si="5"/>
        <v>202.16776140000002</v>
      </c>
      <c r="P8" s="43">
        <f t="shared" si="6"/>
        <v>18.87</v>
      </c>
      <c r="Q8" s="43">
        <f t="shared" si="7"/>
        <v>37.74</v>
      </c>
      <c r="R8" s="43">
        <f t="shared" si="8"/>
        <v>377.4</v>
      </c>
      <c r="S8" s="43">
        <f t="shared" si="9"/>
        <v>336.70835460000001</v>
      </c>
      <c r="T8" t="s">
        <v>231</v>
      </c>
    </row>
    <row r="9" spans="1:20" x14ac:dyDescent="0.2">
      <c r="A9" t="s">
        <v>193</v>
      </c>
      <c r="B9" t="s">
        <v>180</v>
      </c>
      <c r="C9" t="s">
        <v>17</v>
      </c>
      <c r="D9">
        <v>1</v>
      </c>
      <c r="E9">
        <v>103</v>
      </c>
      <c r="F9" t="s">
        <v>340</v>
      </c>
      <c r="G9" s="33">
        <v>45167</v>
      </c>
      <c r="H9" s="40">
        <v>4.22</v>
      </c>
      <c r="I9" s="40">
        <f t="shared" si="0"/>
        <v>8.44</v>
      </c>
      <c r="J9" s="40">
        <f t="shared" si="1"/>
        <v>84.4</v>
      </c>
      <c r="K9" s="40">
        <f t="shared" si="2"/>
        <v>75.299907600000012</v>
      </c>
      <c r="L9" s="41">
        <v>0</v>
      </c>
      <c r="M9" s="41">
        <f t="shared" si="3"/>
        <v>0</v>
      </c>
      <c r="N9" s="41">
        <f t="shared" si="4"/>
        <v>0</v>
      </c>
      <c r="O9" s="41">
        <f t="shared" si="5"/>
        <v>0</v>
      </c>
      <c r="P9" s="43">
        <f t="shared" si="6"/>
        <v>4.22</v>
      </c>
      <c r="Q9" s="43">
        <f t="shared" si="7"/>
        <v>8.44</v>
      </c>
      <c r="R9" s="43">
        <f t="shared" si="8"/>
        <v>84.4</v>
      </c>
      <c r="S9" s="43">
        <f t="shared" si="9"/>
        <v>75.299907600000012</v>
      </c>
      <c r="T9" t="s">
        <v>231</v>
      </c>
    </row>
    <row r="10" spans="1:20" x14ac:dyDescent="0.2">
      <c r="A10" t="s">
        <v>194</v>
      </c>
      <c r="B10" t="s">
        <v>180</v>
      </c>
      <c r="C10" t="s">
        <v>17</v>
      </c>
      <c r="D10">
        <v>1</v>
      </c>
      <c r="E10">
        <v>103</v>
      </c>
      <c r="F10" t="s">
        <v>339</v>
      </c>
      <c r="G10" s="33">
        <v>45167</v>
      </c>
      <c r="H10" s="40">
        <v>2.9</v>
      </c>
      <c r="I10" s="40">
        <f t="shared" si="0"/>
        <v>5.8</v>
      </c>
      <c r="J10" s="40">
        <f t="shared" si="1"/>
        <v>58</v>
      </c>
      <c r="K10" s="40">
        <f t="shared" si="2"/>
        <v>51.746382000000004</v>
      </c>
      <c r="L10" s="41">
        <v>8.1300000000000008</v>
      </c>
      <c r="M10" s="41">
        <f t="shared" si="3"/>
        <v>16.260000000000002</v>
      </c>
      <c r="N10" s="41">
        <f t="shared" si="4"/>
        <v>162.60000000000002</v>
      </c>
      <c r="O10" s="41">
        <f t="shared" si="5"/>
        <v>145.06830540000004</v>
      </c>
      <c r="P10" s="43">
        <f t="shared" si="6"/>
        <v>11.030000000000001</v>
      </c>
      <c r="Q10" s="43">
        <f t="shared" si="7"/>
        <v>22.060000000000002</v>
      </c>
      <c r="R10" s="43">
        <f t="shared" si="8"/>
        <v>220.60000000000002</v>
      </c>
      <c r="S10" s="43">
        <f t="shared" si="9"/>
        <v>196.81468740000003</v>
      </c>
      <c r="T10" t="s">
        <v>231</v>
      </c>
    </row>
    <row r="11" spans="1:20" x14ac:dyDescent="0.2">
      <c r="A11" t="s">
        <v>195</v>
      </c>
      <c r="B11" t="s">
        <v>180</v>
      </c>
      <c r="C11" t="s">
        <v>18</v>
      </c>
      <c r="D11">
        <v>1</v>
      </c>
      <c r="E11">
        <v>104</v>
      </c>
      <c r="F11" t="s">
        <v>340</v>
      </c>
      <c r="G11" s="33">
        <v>45167</v>
      </c>
      <c r="H11" s="40">
        <v>0</v>
      </c>
      <c r="I11" s="40">
        <f t="shared" si="0"/>
        <v>0</v>
      </c>
      <c r="J11" s="40">
        <f t="shared" si="1"/>
        <v>0</v>
      </c>
      <c r="K11" s="40">
        <f t="shared" si="2"/>
        <v>0</v>
      </c>
      <c r="L11" s="41">
        <v>5.45</v>
      </c>
      <c r="M11" s="41">
        <f t="shared" si="3"/>
        <v>10.9</v>
      </c>
      <c r="N11" s="41">
        <f t="shared" si="4"/>
        <v>109</v>
      </c>
      <c r="O11" s="41">
        <f t="shared" si="5"/>
        <v>97.247511000000003</v>
      </c>
      <c r="P11" s="43">
        <f t="shared" si="6"/>
        <v>5.45</v>
      </c>
      <c r="Q11" s="43">
        <f t="shared" si="7"/>
        <v>10.9</v>
      </c>
      <c r="R11" s="43">
        <f t="shared" si="8"/>
        <v>109</v>
      </c>
      <c r="S11" s="43">
        <f t="shared" si="9"/>
        <v>97.247511000000003</v>
      </c>
      <c r="T11" t="s">
        <v>231</v>
      </c>
    </row>
    <row r="12" spans="1:20" x14ac:dyDescent="0.2">
      <c r="A12" t="s">
        <v>196</v>
      </c>
      <c r="B12" t="s">
        <v>180</v>
      </c>
      <c r="C12" t="s">
        <v>18</v>
      </c>
      <c r="D12">
        <v>1</v>
      </c>
      <c r="E12">
        <v>104</v>
      </c>
      <c r="F12" t="s">
        <v>338</v>
      </c>
      <c r="G12" s="33">
        <v>45167</v>
      </c>
      <c r="H12" s="40">
        <v>0</v>
      </c>
      <c r="I12" s="40">
        <f t="shared" si="0"/>
        <v>0</v>
      </c>
      <c r="J12" s="40">
        <f t="shared" si="1"/>
        <v>0</v>
      </c>
      <c r="K12" s="40">
        <f t="shared" si="2"/>
        <v>0</v>
      </c>
      <c r="L12" s="41">
        <v>0</v>
      </c>
      <c r="M12" s="41">
        <f t="shared" si="3"/>
        <v>0</v>
      </c>
      <c r="N12" s="41">
        <f t="shared" si="4"/>
        <v>0</v>
      </c>
      <c r="O12" s="41">
        <f t="shared" si="5"/>
        <v>0</v>
      </c>
      <c r="P12" s="43">
        <f t="shared" si="6"/>
        <v>0</v>
      </c>
      <c r="Q12" s="43">
        <f t="shared" si="7"/>
        <v>0</v>
      </c>
      <c r="R12" s="43">
        <f t="shared" si="8"/>
        <v>0</v>
      </c>
      <c r="S12" s="43">
        <f t="shared" si="9"/>
        <v>0</v>
      </c>
      <c r="T12" t="s">
        <v>231</v>
      </c>
    </row>
    <row r="13" spans="1:20" x14ac:dyDescent="0.2">
      <c r="A13" t="s">
        <v>197</v>
      </c>
      <c r="B13" t="s">
        <v>180</v>
      </c>
      <c r="C13" t="s">
        <v>18</v>
      </c>
      <c r="D13">
        <v>1</v>
      </c>
      <c r="E13">
        <v>104</v>
      </c>
      <c r="F13" t="s">
        <v>339</v>
      </c>
      <c r="G13" s="33">
        <v>45167</v>
      </c>
      <c r="H13" s="40">
        <v>2.04</v>
      </c>
      <c r="I13" s="40">
        <f t="shared" si="0"/>
        <v>4.08</v>
      </c>
      <c r="J13" s="40">
        <f t="shared" si="1"/>
        <v>40.799999999999997</v>
      </c>
      <c r="K13" s="40">
        <f t="shared" si="2"/>
        <v>36.400903200000002</v>
      </c>
      <c r="L13" s="41">
        <v>8.4499999999999993</v>
      </c>
      <c r="M13" s="41">
        <f t="shared" si="3"/>
        <v>16.899999999999999</v>
      </c>
      <c r="N13" s="41">
        <f t="shared" si="4"/>
        <v>169</v>
      </c>
      <c r="O13" s="41">
        <f t="shared" si="5"/>
        <v>150.77825100000001</v>
      </c>
      <c r="P13" s="43">
        <f t="shared" si="6"/>
        <v>10.489999999999998</v>
      </c>
      <c r="Q13" s="43">
        <f t="shared" si="7"/>
        <v>20.979999999999997</v>
      </c>
      <c r="R13" s="43">
        <f t="shared" si="8"/>
        <v>209.79999999999998</v>
      </c>
      <c r="S13" s="43">
        <f t="shared" si="9"/>
        <v>187.1791542</v>
      </c>
      <c r="T13" t="s">
        <v>231</v>
      </c>
    </row>
    <row r="14" spans="1:20" x14ac:dyDescent="0.2">
      <c r="A14" t="s">
        <v>198</v>
      </c>
      <c r="B14" t="s">
        <v>180</v>
      </c>
      <c r="C14" t="s">
        <v>17</v>
      </c>
      <c r="D14">
        <v>2</v>
      </c>
      <c r="E14">
        <v>201</v>
      </c>
      <c r="F14" t="s">
        <v>340</v>
      </c>
      <c r="G14" s="33">
        <v>45167</v>
      </c>
      <c r="H14" s="40">
        <v>0.9</v>
      </c>
      <c r="I14" s="40">
        <f t="shared" si="0"/>
        <v>1.8</v>
      </c>
      <c r="J14" s="40">
        <f t="shared" si="1"/>
        <v>18</v>
      </c>
      <c r="K14" s="40">
        <f t="shared" si="2"/>
        <v>16.059222000000002</v>
      </c>
      <c r="L14" s="41">
        <v>1.33</v>
      </c>
      <c r="M14" s="41">
        <f t="shared" si="3"/>
        <v>2.66</v>
      </c>
      <c r="N14" s="41">
        <f t="shared" si="4"/>
        <v>26.6</v>
      </c>
      <c r="O14" s="41">
        <f t="shared" si="5"/>
        <v>23.731961400000003</v>
      </c>
      <c r="P14" s="43">
        <f t="shared" si="6"/>
        <v>2.23</v>
      </c>
      <c r="Q14" s="43">
        <f t="shared" si="7"/>
        <v>4.46</v>
      </c>
      <c r="R14" s="43">
        <f t="shared" si="8"/>
        <v>44.6</v>
      </c>
      <c r="S14" s="43">
        <f t="shared" si="9"/>
        <v>39.791183400000001</v>
      </c>
      <c r="T14" t="s">
        <v>231</v>
      </c>
    </row>
    <row r="15" spans="1:20" x14ac:dyDescent="0.2">
      <c r="A15" t="s">
        <v>199</v>
      </c>
      <c r="B15" t="s">
        <v>180</v>
      </c>
      <c r="C15" t="s">
        <v>17</v>
      </c>
      <c r="D15">
        <v>2</v>
      </c>
      <c r="E15">
        <v>201</v>
      </c>
      <c r="F15" t="s">
        <v>339</v>
      </c>
      <c r="G15" s="33">
        <v>45167</v>
      </c>
      <c r="H15" s="40">
        <v>2.85</v>
      </c>
      <c r="I15" s="40">
        <f t="shared" si="0"/>
        <v>5.7</v>
      </c>
      <c r="J15" s="40">
        <f t="shared" si="1"/>
        <v>57</v>
      </c>
      <c r="K15" s="40">
        <f t="shared" si="2"/>
        <v>50.854203000000005</v>
      </c>
      <c r="L15" s="41">
        <v>3.46</v>
      </c>
      <c r="M15" s="41">
        <f t="shared" si="3"/>
        <v>6.92</v>
      </c>
      <c r="N15" s="41">
        <f t="shared" si="4"/>
        <v>69.2</v>
      </c>
      <c r="O15" s="41">
        <f t="shared" si="5"/>
        <v>61.738786800000007</v>
      </c>
      <c r="P15" s="43">
        <f t="shared" si="6"/>
        <v>6.3100000000000005</v>
      </c>
      <c r="Q15" s="43">
        <f t="shared" si="7"/>
        <v>12.620000000000001</v>
      </c>
      <c r="R15" s="43">
        <f t="shared" si="8"/>
        <v>126.20000000000002</v>
      </c>
      <c r="S15" s="43">
        <f t="shared" si="9"/>
        <v>112.59298980000003</v>
      </c>
      <c r="T15" t="s">
        <v>231</v>
      </c>
    </row>
    <row r="16" spans="1:20" x14ac:dyDescent="0.2">
      <c r="A16" t="s">
        <v>200</v>
      </c>
      <c r="B16" t="s">
        <v>180</v>
      </c>
      <c r="C16" t="s">
        <v>18</v>
      </c>
      <c r="D16">
        <v>2</v>
      </c>
      <c r="E16">
        <v>202</v>
      </c>
      <c r="F16" t="s">
        <v>340</v>
      </c>
      <c r="G16" s="33">
        <v>45167</v>
      </c>
      <c r="H16" s="40">
        <v>0</v>
      </c>
      <c r="I16" s="40">
        <f t="shared" si="0"/>
        <v>0</v>
      </c>
      <c r="J16" s="40">
        <f t="shared" si="1"/>
        <v>0</v>
      </c>
      <c r="K16" s="40">
        <f t="shared" si="2"/>
        <v>0</v>
      </c>
      <c r="L16" s="41">
        <v>0</v>
      </c>
      <c r="M16" s="41">
        <f t="shared" si="3"/>
        <v>0</v>
      </c>
      <c r="N16" s="41">
        <f t="shared" si="4"/>
        <v>0</v>
      </c>
      <c r="O16" s="41">
        <f t="shared" si="5"/>
        <v>0</v>
      </c>
      <c r="P16" s="43">
        <f t="shared" si="6"/>
        <v>0</v>
      </c>
      <c r="Q16" s="43">
        <f t="shared" si="7"/>
        <v>0</v>
      </c>
      <c r="R16" s="43">
        <f t="shared" si="8"/>
        <v>0</v>
      </c>
      <c r="S16" s="43">
        <f t="shared" si="9"/>
        <v>0</v>
      </c>
      <c r="T16" t="s">
        <v>231</v>
      </c>
    </row>
    <row r="17" spans="1:20" x14ac:dyDescent="0.2">
      <c r="A17" t="s">
        <v>201</v>
      </c>
      <c r="B17" t="s">
        <v>180</v>
      </c>
      <c r="C17" t="s">
        <v>18</v>
      </c>
      <c r="D17">
        <v>2</v>
      </c>
      <c r="E17">
        <v>202</v>
      </c>
      <c r="F17" t="s">
        <v>338</v>
      </c>
      <c r="G17" s="33">
        <v>45167</v>
      </c>
      <c r="H17" s="40">
        <v>0</v>
      </c>
      <c r="I17" s="40">
        <f t="shared" si="0"/>
        <v>0</v>
      </c>
      <c r="J17" s="40">
        <f t="shared" si="1"/>
        <v>0</v>
      </c>
      <c r="K17" s="40">
        <f t="shared" si="2"/>
        <v>0</v>
      </c>
      <c r="L17" s="41">
        <v>0</v>
      </c>
      <c r="M17" s="41">
        <f t="shared" si="3"/>
        <v>0</v>
      </c>
      <c r="N17" s="41">
        <f t="shared" si="4"/>
        <v>0</v>
      </c>
      <c r="O17" s="41">
        <f t="shared" si="5"/>
        <v>0</v>
      </c>
      <c r="P17" s="43">
        <f t="shared" si="6"/>
        <v>0</v>
      </c>
      <c r="Q17" s="43">
        <f t="shared" si="7"/>
        <v>0</v>
      </c>
      <c r="R17" s="43">
        <f t="shared" si="8"/>
        <v>0</v>
      </c>
      <c r="S17" s="43">
        <f t="shared" si="9"/>
        <v>0</v>
      </c>
      <c r="T17" t="s">
        <v>231</v>
      </c>
    </row>
    <row r="18" spans="1:20" x14ac:dyDescent="0.2">
      <c r="A18" t="s">
        <v>202</v>
      </c>
      <c r="B18" t="s">
        <v>180</v>
      </c>
      <c r="C18" t="s">
        <v>18</v>
      </c>
      <c r="D18">
        <v>2</v>
      </c>
      <c r="E18">
        <v>202</v>
      </c>
      <c r="F18" t="s">
        <v>339</v>
      </c>
      <c r="G18" s="33">
        <v>45167</v>
      </c>
      <c r="H18" s="40">
        <v>5.56</v>
      </c>
      <c r="I18" s="40">
        <f t="shared" si="0"/>
        <v>11.12</v>
      </c>
      <c r="J18" s="40">
        <f t="shared" si="1"/>
        <v>111.19999999999999</v>
      </c>
      <c r="K18" s="40">
        <f t="shared" si="2"/>
        <v>99.210304800000003</v>
      </c>
      <c r="L18" s="41">
        <v>37.28</v>
      </c>
      <c r="M18" s="41">
        <f t="shared" si="3"/>
        <v>74.56</v>
      </c>
      <c r="N18" s="41">
        <f t="shared" si="4"/>
        <v>745.6</v>
      </c>
      <c r="O18" s="41">
        <f t="shared" si="5"/>
        <v>665.20866240000009</v>
      </c>
      <c r="P18" s="43">
        <f t="shared" si="6"/>
        <v>42.84</v>
      </c>
      <c r="Q18" s="43">
        <f t="shared" si="7"/>
        <v>85.68</v>
      </c>
      <c r="R18" s="43">
        <f t="shared" si="8"/>
        <v>856.80000000000007</v>
      </c>
      <c r="S18" s="43">
        <f t="shared" si="9"/>
        <v>764.41896720000011</v>
      </c>
      <c r="T18" t="s">
        <v>231</v>
      </c>
    </row>
    <row r="19" spans="1:20" x14ac:dyDescent="0.2">
      <c r="A19" t="s">
        <v>203</v>
      </c>
      <c r="B19" t="s">
        <v>180</v>
      </c>
      <c r="C19" t="s">
        <v>15</v>
      </c>
      <c r="D19">
        <v>2</v>
      </c>
      <c r="E19">
        <v>203</v>
      </c>
      <c r="F19" t="s">
        <v>340</v>
      </c>
      <c r="G19" s="33">
        <v>45167</v>
      </c>
      <c r="H19" s="40">
        <v>0</v>
      </c>
      <c r="I19" s="40">
        <f t="shared" si="0"/>
        <v>0</v>
      </c>
      <c r="J19" s="40">
        <f t="shared" si="1"/>
        <v>0</v>
      </c>
      <c r="K19" s="40">
        <f t="shared" si="2"/>
        <v>0</v>
      </c>
      <c r="L19" s="41">
        <v>0</v>
      </c>
      <c r="M19" s="41">
        <f t="shared" si="3"/>
        <v>0</v>
      </c>
      <c r="N19" s="41">
        <f t="shared" si="4"/>
        <v>0</v>
      </c>
      <c r="O19" s="41">
        <f t="shared" si="5"/>
        <v>0</v>
      </c>
      <c r="P19" s="43">
        <f t="shared" si="6"/>
        <v>0</v>
      </c>
      <c r="Q19" s="43">
        <f t="shared" si="7"/>
        <v>0</v>
      </c>
      <c r="R19" s="43">
        <f t="shared" si="8"/>
        <v>0</v>
      </c>
      <c r="S19" s="43">
        <f t="shared" si="9"/>
        <v>0</v>
      </c>
      <c r="T19" t="s">
        <v>231</v>
      </c>
    </row>
    <row r="20" spans="1:20" x14ac:dyDescent="0.2">
      <c r="A20" t="s">
        <v>204</v>
      </c>
      <c r="B20" t="s">
        <v>180</v>
      </c>
      <c r="C20" t="s">
        <v>15</v>
      </c>
      <c r="D20">
        <v>2</v>
      </c>
      <c r="E20">
        <v>203</v>
      </c>
      <c r="F20" t="s">
        <v>339</v>
      </c>
      <c r="G20" s="33">
        <v>45167</v>
      </c>
      <c r="H20" s="40">
        <v>0.42</v>
      </c>
      <c r="I20" s="40">
        <f t="shared" si="0"/>
        <v>0.84</v>
      </c>
      <c r="J20" s="40">
        <f t="shared" si="1"/>
        <v>8.4</v>
      </c>
      <c r="K20" s="40">
        <f t="shared" si="2"/>
        <v>7.4943036000000012</v>
      </c>
      <c r="L20" s="41">
        <v>50.46</v>
      </c>
      <c r="M20" s="41">
        <f t="shared" si="3"/>
        <v>100.92</v>
      </c>
      <c r="N20" s="41">
        <f t="shared" si="4"/>
        <v>1009.2</v>
      </c>
      <c r="O20" s="41">
        <f t="shared" si="5"/>
        <v>900.38704680000012</v>
      </c>
      <c r="P20" s="43">
        <f t="shared" si="6"/>
        <v>50.88</v>
      </c>
      <c r="Q20" s="43">
        <f t="shared" si="7"/>
        <v>101.76</v>
      </c>
      <c r="R20" s="43">
        <f t="shared" si="8"/>
        <v>1017.6</v>
      </c>
      <c r="S20" s="43">
        <f t="shared" si="9"/>
        <v>907.88135040000009</v>
      </c>
      <c r="T20" t="s">
        <v>231</v>
      </c>
    </row>
    <row r="21" spans="1:20" x14ac:dyDescent="0.2">
      <c r="A21" t="s">
        <v>205</v>
      </c>
      <c r="B21" t="s">
        <v>180</v>
      </c>
      <c r="C21" t="s">
        <v>16</v>
      </c>
      <c r="D21">
        <v>2</v>
      </c>
      <c r="E21">
        <v>204</v>
      </c>
      <c r="F21" t="s">
        <v>340</v>
      </c>
      <c r="G21" s="33">
        <v>45167</v>
      </c>
      <c r="H21" s="40">
        <v>0</v>
      </c>
      <c r="I21" s="40">
        <f t="shared" si="0"/>
        <v>0</v>
      </c>
      <c r="J21" s="40">
        <f t="shared" si="1"/>
        <v>0</v>
      </c>
      <c r="K21" s="40">
        <f t="shared" si="2"/>
        <v>0</v>
      </c>
      <c r="L21" s="41">
        <v>2.34</v>
      </c>
      <c r="M21" s="41">
        <f t="shared" si="3"/>
        <v>4.68</v>
      </c>
      <c r="N21" s="41">
        <f t="shared" si="4"/>
        <v>46.8</v>
      </c>
      <c r="O21" s="41">
        <f t="shared" si="5"/>
        <v>41.753977200000001</v>
      </c>
      <c r="P21" s="43">
        <f t="shared" si="6"/>
        <v>2.34</v>
      </c>
      <c r="Q21" s="43">
        <f t="shared" si="7"/>
        <v>4.68</v>
      </c>
      <c r="R21" s="43">
        <f t="shared" si="8"/>
        <v>46.8</v>
      </c>
      <c r="S21" s="43">
        <f t="shared" si="9"/>
        <v>41.753977200000001</v>
      </c>
      <c r="T21" t="s">
        <v>231</v>
      </c>
    </row>
    <row r="22" spans="1:20" x14ac:dyDescent="0.2">
      <c r="A22" t="s">
        <v>206</v>
      </c>
      <c r="B22" t="s">
        <v>180</v>
      </c>
      <c r="C22" t="s">
        <v>16</v>
      </c>
      <c r="D22">
        <v>2</v>
      </c>
      <c r="E22">
        <v>204</v>
      </c>
      <c r="F22" t="s">
        <v>339</v>
      </c>
      <c r="G22" s="33">
        <v>45167</v>
      </c>
      <c r="H22" s="40">
        <v>2.42</v>
      </c>
      <c r="I22" s="40">
        <f t="shared" si="0"/>
        <v>4.84</v>
      </c>
      <c r="J22" s="40">
        <f t="shared" si="1"/>
        <v>48.4</v>
      </c>
      <c r="K22" s="40">
        <f t="shared" si="2"/>
        <v>43.181463600000001</v>
      </c>
      <c r="L22" s="41">
        <v>8.4600000000000009</v>
      </c>
      <c r="M22" s="41">
        <f t="shared" si="3"/>
        <v>16.920000000000002</v>
      </c>
      <c r="N22" s="41">
        <f t="shared" si="4"/>
        <v>169.20000000000002</v>
      </c>
      <c r="O22" s="41">
        <f t="shared" si="5"/>
        <v>150.95668680000003</v>
      </c>
      <c r="P22" s="43">
        <f t="shared" si="6"/>
        <v>10.88</v>
      </c>
      <c r="Q22" s="43">
        <f t="shared" si="7"/>
        <v>21.76</v>
      </c>
      <c r="R22" s="43">
        <f t="shared" si="8"/>
        <v>217.60000000000002</v>
      </c>
      <c r="S22" s="43">
        <f t="shared" si="9"/>
        <v>194.13815040000003</v>
      </c>
      <c r="T22" t="s">
        <v>231</v>
      </c>
    </row>
    <row r="23" spans="1:20" x14ac:dyDescent="0.2">
      <c r="A23" t="s">
        <v>207</v>
      </c>
      <c r="B23" t="s">
        <v>180</v>
      </c>
      <c r="C23" t="s">
        <v>18</v>
      </c>
      <c r="D23">
        <v>3</v>
      </c>
      <c r="E23">
        <v>301</v>
      </c>
      <c r="F23" t="s">
        <v>340</v>
      </c>
      <c r="G23" s="33">
        <v>45167</v>
      </c>
      <c r="H23" s="40">
        <v>0</v>
      </c>
      <c r="I23" s="40">
        <f t="shared" si="0"/>
        <v>0</v>
      </c>
      <c r="J23" s="40">
        <f t="shared" si="1"/>
        <v>0</v>
      </c>
      <c r="K23" s="40">
        <f t="shared" si="2"/>
        <v>0</v>
      </c>
      <c r="L23" s="41">
        <v>8.35</v>
      </c>
      <c r="M23" s="41">
        <f t="shared" si="3"/>
        <v>16.7</v>
      </c>
      <c r="N23" s="41">
        <f t="shared" si="4"/>
        <v>167</v>
      </c>
      <c r="O23" s="41">
        <f t="shared" si="5"/>
        <v>148.99389300000001</v>
      </c>
      <c r="P23" s="43">
        <f t="shared" si="6"/>
        <v>8.35</v>
      </c>
      <c r="Q23" s="43">
        <f t="shared" si="7"/>
        <v>16.7</v>
      </c>
      <c r="R23" s="43">
        <f t="shared" si="8"/>
        <v>167</v>
      </c>
      <c r="S23" s="43">
        <f t="shared" si="9"/>
        <v>148.99389300000001</v>
      </c>
      <c r="T23" t="s">
        <v>230</v>
      </c>
    </row>
    <row r="24" spans="1:20" x14ac:dyDescent="0.2">
      <c r="A24" t="s">
        <v>208</v>
      </c>
      <c r="B24" t="s">
        <v>180</v>
      </c>
      <c r="C24" t="s">
        <v>18</v>
      </c>
      <c r="D24">
        <v>3</v>
      </c>
      <c r="E24">
        <v>301</v>
      </c>
      <c r="F24" t="s">
        <v>338</v>
      </c>
      <c r="G24" s="33">
        <v>45167</v>
      </c>
      <c r="H24" s="40">
        <v>0</v>
      </c>
      <c r="I24" s="40">
        <f t="shared" si="0"/>
        <v>0</v>
      </c>
      <c r="J24" s="40">
        <f t="shared" si="1"/>
        <v>0</v>
      </c>
      <c r="K24" s="40">
        <f t="shared" si="2"/>
        <v>0</v>
      </c>
      <c r="L24" s="41">
        <v>0</v>
      </c>
      <c r="M24" s="41">
        <f t="shared" si="3"/>
        <v>0</v>
      </c>
      <c r="N24" s="41">
        <f t="shared" si="4"/>
        <v>0</v>
      </c>
      <c r="O24" s="41">
        <f t="shared" si="5"/>
        <v>0</v>
      </c>
      <c r="P24" s="43">
        <f t="shared" si="6"/>
        <v>0</v>
      </c>
      <c r="Q24" s="43">
        <f t="shared" si="7"/>
        <v>0</v>
      </c>
      <c r="R24" s="43">
        <f t="shared" si="8"/>
        <v>0</v>
      </c>
      <c r="S24" s="43">
        <f t="shared" si="9"/>
        <v>0</v>
      </c>
      <c r="T24" t="s">
        <v>229</v>
      </c>
    </row>
    <row r="25" spans="1:20" x14ac:dyDescent="0.2">
      <c r="A25" t="s">
        <v>209</v>
      </c>
      <c r="B25" t="s">
        <v>180</v>
      </c>
      <c r="C25" t="s">
        <v>18</v>
      </c>
      <c r="D25">
        <v>3</v>
      </c>
      <c r="E25">
        <v>301</v>
      </c>
      <c r="F25" t="s">
        <v>339</v>
      </c>
      <c r="G25" s="33">
        <v>45167</v>
      </c>
      <c r="H25" s="40">
        <v>14.99</v>
      </c>
      <c r="I25" s="40">
        <f t="shared" si="0"/>
        <v>29.98</v>
      </c>
      <c r="J25" s="40">
        <f t="shared" si="1"/>
        <v>299.8</v>
      </c>
      <c r="K25" s="40">
        <f t="shared" si="2"/>
        <v>267.47526420000003</v>
      </c>
      <c r="L25" s="41">
        <v>40.22</v>
      </c>
      <c r="M25" s="41">
        <f t="shared" si="3"/>
        <v>80.44</v>
      </c>
      <c r="N25" s="41">
        <f t="shared" si="4"/>
        <v>804.4</v>
      </c>
      <c r="O25" s="41">
        <f t="shared" si="5"/>
        <v>717.66878759999997</v>
      </c>
      <c r="P25" s="43">
        <f t="shared" si="6"/>
        <v>55.21</v>
      </c>
      <c r="Q25" s="43">
        <f t="shared" si="7"/>
        <v>110.42</v>
      </c>
      <c r="R25" s="43">
        <f t="shared" si="8"/>
        <v>1104.2</v>
      </c>
      <c r="S25" s="43">
        <f t="shared" si="9"/>
        <v>985.14405180000006</v>
      </c>
      <c r="T25" t="s">
        <v>229</v>
      </c>
    </row>
    <row r="26" spans="1:20" x14ac:dyDescent="0.2">
      <c r="A26" t="s">
        <v>210</v>
      </c>
      <c r="B26" t="s">
        <v>180</v>
      </c>
      <c r="C26" t="s">
        <v>15</v>
      </c>
      <c r="D26">
        <v>3</v>
      </c>
      <c r="E26">
        <v>302</v>
      </c>
      <c r="F26" t="s">
        <v>340</v>
      </c>
      <c r="G26" s="33">
        <v>45167</v>
      </c>
      <c r="H26" s="40">
        <v>2.44</v>
      </c>
      <c r="I26" s="40">
        <f t="shared" si="0"/>
        <v>4.88</v>
      </c>
      <c r="J26" s="40">
        <f t="shared" si="1"/>
        <v>48.8</v>
      </c>
      <c r="K26" s="40">
        <f t="shared" si="2"/>
        <v>43.538335199999999</v>
      </c>
      <c r="L26" s="41">
        <v>29.69</v>
      </c>
      <c r="M26" s="41">
        <f t="shared" si="3"/>
        <v>59.38</v>
      </c>
      <c r="N26" s="41">
        <f t="shared" si="4"/>
        <v>593.79999999999995</v>
      </c>
      <c r="O26" s="41">
        <f t="shared" si="5"/>
        <v>529.77589020000005</v>
      </c>
      <c r="P26" s="43">
        <f t="shared" si="6"/>
        <v>32.130000000000003</v>
      </c>
      <c r="Q26" s="43">
        <f t="shared" si="7"/>
        <v>64.260000000000005</v>
      </c>
      <c r="R26" s="43">
        <f t="shared" si="8"/>
        <v>642.6</v>
      </c>
      <c r="S26" s="43">
        <f t="shared" si="9"/>
        <v>573.31422540000005</v>
      </c>
      <c r="T26" t="s">
        <v>230</v>
      </c>
    </row>
    <row r="27" spans="1:20" x14ac:dyDescent="0.2">
      <c r="A27" t="s">
        <v>211</v>
      </c>
      <c r="B27" t="s">
        <v>180</v>
      </c>
      <c r="C27" t="s">
        <v>15</v>
      </c>
      <c r="D27">
        <v>3</v>
      </c>
      <c r="E27">
        <v>302</v>
      </c>
      <c r="F27" t="s">
        <v>339</v>
      </c>
      <c r="G27" s="33">
        <v>45167</v>
      </c>
      <c r="H27" s="40"/>
      <c r="I27" s="40">
        <f t="shared" si="0"/>
        <v>0</v>
      </c>
      <c r="J27" s="40">
        <f t="shared" si="1"/>
        <v>0</v>
      </c>
      <c r="K27" s="40">
        <f t="shared" si="2"/>
        <v>0</v>
      </c>
      <c r="L27" s="41">
        <v>16.89</v>
      </c>
      <c r="M27" s="41">
        <f t="shared" si="3"/>
        <v>33.78</v>
      </c>
      <c r="N27" s="41">
        <f t="shared" si="4"/>
        <v>337.8</v>
      </c>
      <c r="O27" s="41">
        <f t="shared" si="5"/>
        <v>301.37806620000003</v>
      </c>
      <c r="P27" s="43">
        <f t="shared" si="6"/>
        <v>16.89</v>
      </c>
      <c r="Q27" s="43">
        <f t="shared" si="7"/>
        <v>33.78</v>
      </c>
      <c r="R27" s="43">
        <f t="shared" si="8"/>
        <v>337.8</v>
      </c>
      <c r="S27" s="43">
        <f t="shared" si="9"/>
        <v>301.37806620000003</v>
      </c>
      <c r="T27" t="s">
        <v>228</v>
      </c>
    </row>
    <row r="28" spans="1:20" x14ac:dyDescent="0.2">
      <c r="A28" t="s">
        <v>212</v>
      </c>
      <c r="B28" t="s">
        <v>180</v>
      </c>
      <c r="C28" t="s">
        <v>16</v>
      </c>
      <c r="D28">
        <v>3</v>
      </c>
      <c r="E28">
        <v>303</v>
      </c>
      <c r="F28" t="s">
        <v>340</v>
      </c>
      <c r="G28" s="33">
        <v>45167</v>
      </c>
      <c r="H28" s="40">
        <v>0.31</v>
      </c>
      <c r="I28" s="40">
        <f t="shared" si="0"/>
        <v>0.62</v>
      </c>
      <c r="J28" s="40">
        <f t="shared" si="1"/>
        <v>6.2</v>
      </c>
      <c r="K28" s="40">
        <f t="shared" si="2"/>
        <v>5.5315098000000003</v>
      </c>
      <c r="L28" s="41">
        <v>3.92</v>
      </c>
      <c r="M28" s="41">
        <f t="shared" si="3"/>
        <v>7.84</v>
      </c>
      <c r="N28" s="41">
        <f t="shared" si="4"/>
        <v>78.400000000000006</v>
      </c>
      <c r="O28" s="41">
        <f t="shared" si="5"/>
        <v>69.946833600000005</v>
      </c>
      <c r="P28" s="43">
        <f t="shared" si="6"/>
        <v>4.2299999999999995</v>
      </c>
      <c r="Q28" s="43">
        <f t="shared" si="7"/>
        <v>8.4599999999999991</v>
      </c>
      <c r="R28" s="43">
        <f t="shared" si="8"/>
        <v>84.59999999999998</v>
      </c>
      <c r="S28" s="43">
        <f t="shared" si="9"/>
        <v>75.478343399999986</v>
      </c>
      <c r="T28" t="s">
        <v>230</v>
      </c>
    </row>
    <row r="29" spans="1:20" x14ac:dyDescent="0.2">
      <c r="A29" t="s">
        <v>213</v>
      </c>
      <c r="B29" t="s">
        <v>180</v>
      </c>
      <c r="C29" t="s">
        <v>16</v>
      </c>
      <c r="D29">
        <v>3</v>
      </c>
      <c r="E29">
        <v>303</v>
      </c>
      <c r="F29" t="s">
        <v>339</v>
      </c>
      <c r="G29" s="33">
        <v>45167</v>
      </c>
      <c r="H29" s="40">
        <v>0</v>
      </c>
      <c r="I29" s="40">
        <f t="shared" si="0"/>
        <v>0</v>
      </c>
      <c r="J29" s="40">
        <f t="shared" si="1"/>
        <v>0</v>
      </c>
      <c r="K29" s="40">
        <f t="shared" si="2"/>
        <v>0</v>
      </c>
      <c r="L29" s="41">
        <v>3.94</v>
      </c>
      <c r="M29" s="41">
        <f t="shared" si="3"/>
        <v>7.88</v>
      </c>
      <c r="N29" s="41">
        <f t="shared" si="4"/>
        <v>78.8</v>
      </c>
      <c r="O29" s="41">
        <f t="shared" si="5"/>
        <v>70.303705199999996</v>
      </c>
      <c r="P29" s="43">
        <f t="shared" si="6"/>
        <v>3.94</v>
      </c>
      <c r="Q29" s="43">
        <f t="shared" si="7"/>
        <v>7.88</v>
      </c>
      <c r="R29" s="43">
        <f t="shared" si="8"/>
        <v>78.8</v>
      </c>
      <c r="S29" s="43">
        <f t="shared" si="9"/>
        <v>70.303705199999996</v>
      </c>
      <c r="T29" t="s">
        <v>230</v>
      </c>
    </row>
    <row r="30" spans="1:20" x14ac:dyDescent="0.2">
      <c r="A30" t="s">
        <v>214</v>
      </c>
      <c r="B30" t="s">
        <v>180</v>
      </c>
      <c r="C30" t="s">
        <v>17</v>
      </c>
      <c r="D30">
        <v>3</v>
      </c>
      <c r="E30">
        <v>304</v>
      </c>
      <c r="F30" t="s">
        <v>340</v>
      </c>
      <c r="G30" s="33">
        <v>45167</v>
      </c>
      <c r="H30" s="40">
        <v>0</v>
      </c>
      <c r="I30" s="40">
        <f t="shared" si="0"/>
        <v>0</v>
      </c>
      <c r="J30" s="40">
        <f t="shared" si="1"/>
        <v>0</v>
      </c>
      <c r="K30" s="40">
        <f t="shared" si="2"/>
        <v>0</v>
      </c>
      <c r="L30" s="41">
        <v>0</v>
      </c>
      <c r="M30" s="41">
        <f t="shared" si="3"/>
        <v>0</v>
      </c>
      <c r="N30" s="41">
        <f t="shared" si="4"/>
        <v>0</v>
      </c>
      <c r="O30" s="41">
        <f t="shared" si="5"/>
        <v>0</v>
      </c>
      <c r="P30" s="43">
        <f t="shared" si="6"/>
        <v>0</v>
      </c>
      <c r="Q30" s="43">
        <f t="shared" si="7"/>
        <v>0</v>
      </c>
      <c r="R30" s="43">
        <f t="shared" si="8"/>
        <v>0</v>
      </c>
      <c r="S30" s="43">
        <f t="shared" si="9"/>
        <v>0</v>
      </c>
      <c r="T30" t="s">
        <v>231</v>
      </c>
    </row>
    <row r="31" spans="1:20" x14ac:dyDescent="0.2">
      <c r="A31" t="s">
        <v>215</v>
      </c>
      <c r="B31" t="s">
        <v>180</v>
      </c>
      <c r="C31" t="s">
        <v>17</v>
      </c>
      <c r="D31">
        <v>3</v>
      </c>
      <c r="E31">
        <v>304</v>
      </c>
      <c r="F31" t="s">
        <v>339</v>
      </c>
      <c r="G31" s="33">
        <v>45167</v>
      </c>
      <c r="H31" s="40">
        <v>9.8800000000000008</v>
      </c>
      <c r="I31" s="40">
        <f t="shared" si="0"/>
        <v>19.760000000000002</v>
      </c>
      <c r="J31" s="40">
        <f t="shared" si="1"/>
        <v>197.60000000000002</v>
      </c>
      <c r="K31" s="40">
        <f t="shared" si="2"/>
        <v>176.29457040000003</v>
      </c>
      <c r="L31" s="41">
        <v>0</v>
      </c>
      <c r="M31" s="41">
        <f t="shared" si="3"/>
        <v>0</v>
      </c>
      <c r="N31" s="41">
        <f t="shared" si="4"/>
        <v>0</v>
      </c>
      <c r="O31" s="41">
        <f t="shared" si="5"/>
        <v>0</v>
      </c>
      <c r="P31" s="43">
        <f t="shared" si="6"/>
        <v>9.8800000000000008</v>
      </c>
      <c r="Q31" s="43">
        <f t="shared" si="7"/>
        <v>19.760000000000002</v>
      </c>
      <c r="R31" s="43">
        <f t="shared" si="8"/>
        <v>197.60000000000002</v>
      </c>
      <c r="S31" s="43">
        <f t="shared" si="9"/>
        <v>176.29457040000003</v>
      </c>
      <c r="T31" t="s">
        <v>230</v>
      </c>
    </row>
    <row r="32" spans="1:20" x14ac:dyDescent="0.2">
      <c r="A32" t="s">
        <v>216</v>
      </c>
      <c r="B32" t="s">
        <v>180</v>
      </c>
      <c r="C32" t="s">
        <v>16</v>
      </c>
      <c r="D32">
        <v>4</v>
      </c>
      <c r="E32">
        <v>401</v>
      </c>
      <c r="F32" t="s">
        <v>340</v>
      </c>
      <c r="G32" s="33">
        <v>45167</v>
      </c>
      <c r="H32" s="40">
        <v>0</v>
      </c>
      <c r="I32" s="40">
        <f t="shared" si="0"/>
        <v>0</v>
      </c>
      <c r="J32" s="40">
        <f t="shared" si="1"/>
        <v>0</v>
      </c>
      <c r="K32" s="40">
        <f t="shared" si="2"/>
        <v>0</v>
      </c>
      <c r="L32" s="41">
        <v>0</v>
      </c>
      <c r="M32" s="41">
        <f t="shared" si="3"/>
        <v>0</v>
      </c>
      <c r="N32" s="41">
        <f t="shared" si="4"/>
        <v>0</v>
      </c>
      <c r="O32" s="41">
        <f t="shared" si="5"/>
        <v>0</v>
      </c>
      <c r="P32" s="43">
        <f t="shared" si="6"/>
        <v>0</v>
      </c>
      <c r="Q32" s="43">
        <f t="shared" si="7"/>
        <v>0</v>
      </c>
      <c r="R32" s="43">
        <f t="shared" si="8"/>
        <v>0</v>
      </c>
      <c r="S32" s="43">
        <f t="shared" si="9"/>
        <v>0</v>
      </c>
      <c r="T32" t="s">
        <v>231</v>
      </c>
    </row>
    <row r="33" spans="1:20" x14ac:dyDescent="0.2">
      <c r="A33" t="s">
        <v>217</v>
      </c>
      <c r="B33" t="s">
        <v>180</v>
      </c>
      <c r="C33" t="s">
        <v>16</v>
      </c>
      <c r="D33">
        <v>4</v>
      </c>
      <c r="E33">
        <v>401</v>
      </c>
      <c r="F33" t="s">
        <v>339</v>
      </c>
      <c r="G33" s="33">
        <v>45167</v>
      </c>
      <c r="H33" s="40">
        <v>8.1</v>
      </c>
      <c r="I33" s="40">
        <f t="shared" si="0"/>
        <v>16.2</v>
      </c>
      <c r="J33" s="40">
        <f t="shared" si="1"/>
        <v>162</v>
      </c>
      <c r="K33" s="40">
        <f t="shared" si="2"/>
        <v>144.53299800000002</v>
      </c>
      <c r="L33" s="41">
        <v>0</v>
      </c>
      <c r="M33" s="41">
        <f t="shared" si="3"/>
        <v>0</v>
      </c>
      <c r="N33" s="41">
        <f t="shared" si="4"/>
        <v>0</v>
      </c>
      <c r="O33" s="41">
        <f t="shared" si="5"/>
        <v>0</v>
      </c>
      <c r="P33" s="43">
        <f t="shared" si="6"/>
        <v>8.1</v>
      </c>
      <c r="Q33" s="43">
        <f t="shared" si="7"/>
        <v>16.2</v>
      </c>
      <c r="R33" s="43">
        <f t="shared" si="8"/>
        <v>162</v>
      </c>
      <c r="S33" s="43">
        <f t="shared" si="9"/>
        <v>144.53299800000002</v>
      </c>
      <c r="T33" t="s">
        <v>231</v>
      </c>
    </row>
    <row r="34" spans="1:20" x14ac:dyDescent="0.2">
      <c r="A34" t="s">
        <v>218</v>
      </c>
      <c r="B34" t="s">
        <v>180</v>
      </c>
      <c r="C34" t="s">
        <v>17</v>
      </c>
      <c r="D34">
        <v>4</v>
      </c>
      <c r="E34">
        <v>402</v>
      </c>
      <c r="F34" t="s">
        <v>340</v>
      </c>
      <c r="G34" s="33">
        <v>45167</v>
      </c>
      <c r="H34" s="40">
        <v>0</v>
      </c>
      <c r="I34" s="40">
        <f t="shared" si="0"/>
        <v>0</v>
      </c>
      <c r="J34" s="40">
        <f t="shared" si="1"/>
        <v>0</v>
      </c>
      <c r="K34" s="40">
        <f t="shared" si="2"/>
        <v>0</v>
      </c>
      <c r="L34" s="41">
        <v>0</v>
      </c>
      <c r="M34" s="41">
        <f t="shared" si="3"/>
        <v>0</v>
      </c>
      <c r="N34" s="41">
        <f t="shared" si="4"/>
        <v>0</v>
      </c>
      <c r="O34" s="41">
        <f t="shared" si="5"/>
        <v>0</v>
      </c>
      <c r="P34" s="43">
        <f t="shared" si="6"/>
        <v>0</v>
      </c>
      <c r="Q34" s="43">
        <f t="shared" si="7"/>
        <v>0</v>
      </c>
      <c r="R34" s="43">
        <f t="shared" si="8"/>
        <v>0</v>
      </c>
      <c r="S34" s="43">
        <f t="shared" si="9"/>
        <v>0</v>
      </c>
      <c r="T34" t="s">
        <v>231</v>
      </c>
    </row>
    <row r="35" spans="1:20" x14ac:dyDescent="0.2">
      <c r="A35" t="s">
        <v>219</v>
      </c>
      <c r="B35" t="s">
        <v>180</v>
      </c>
      <c r="C35" t="s">
        <v>17</v>
      </c>
      <c r="D35">
        <v>4</v>
      </c>
      <c r="E35">
        <v>402</v>
      </c>
      <c r="F35" t="s">
        <v>339</v>
      </c>
      <c r="G35" s="33">
        <v>45167</v>
      </c>
      <c r="H35" s="40">
        <v>1.31</v>
      </c>
      <c r="I35" s="40">
        <f t="shared" si="0"/>
        <v>2.62</v>
      </c>
      <c r="J35" s="40">
        <f t="shared" si="1"/>
        <v>26.2</v>
      </c>
      <c r="K35" s="40">
        <f t="shared" si="2"/>
        <v>23.375089800000001</v>
      </c>
      <c r="L35" s="41">
        <v>6.29</v>
      </c>
      <c r="M35" s="41">
        <f t="shared" si="3"/>
        <v>12.58</v>
      </c>
      <c r="N35" s="41">
        <f t="shared" si="4"/>
        <v>125.8</v>
      </c>
      <c r="O35" s="41">
        <f t="shared" si="5"/>
        <v>112.23611820000001</v>
      </c>
      <c r="P35" s="43">
        <f t="shared" si="6"/>
        <v>7.6</v>
      </c>
      <c r="Q35" s="43">
        <f t="shared" si="7"/>
        <v>15.2</v>
      </c>
      <c r="R35" s="43">
        <f t="shared" si="8"/>
        <v>152</v>
      </c>
      <c r="S35" s="43">
        <f t="shared" si="9"/>
        <v>135.611208</v>
      </c>
      <c r="T35" t="s">
        <v>231</v>
      </c>
    </row>
    <row r="36" spans="1:20" x14ac:dyDescent="0.2">
      <c r="A36" t="s">
        <v>220</v>
      </c>
      <c r="B36" t="s">
        <v>180</v>
      </c>
      <c r="C36" t="s">
        <v>18</v>
      </c>
      <c r="D36">
        <v>4</v>
      </c>
      <c r="E36">
        <v>403</v>
      </c>
      <c r="F36" t="s">
        <v>340</v>
      </c>
      <c r="G36" s="33">
        <v>45167</v>
      </c>
      <c r="H36" s="40">
        <v>0</v>
      </c>
      <c r="I36" s="40">
        <f t="shared" si="0"/>
        <v>0</v>
      </c>
      <c r="J36" s="40">
        <f t="shared" si="1"/>
        <v>0</v>
      </c>
      <c r="K36" s="40">
        <f t="shared" si="2"/>
        <v>0</v>
      </c>
      <c r="L36" s="41">
        <v>2.79</v>
      </c>
      <c r="M36" s="41">
        <f t="shared" si="3"/>
        <v>5.58</v>
      </c>
      <c r="N36" s="41">
        <f t="shared" si="4"/>
        <v>55.8</v>
      </c>
      <c r="O36" s="41">
        <f t="shared" si="5"/>
        <v>49.783588200000004</v>
      </c>
      <c r="P36" s="43">
        <f t="shared" si="6"/>
        <v>2.79</v>
      </c>
      <c r="Q36" s="43">
        <f t="shared" si="7"/>
        <v>5.58</v>
      </c>
      <c r="R36" s="43">
        <f t="shared" si="8"/>
        <v>55.8</v>
      </c>
      <c r="S36" s="43">
        <f t="shared" si="9"/>
        <v>49.783588200000004</v>
      </c>
      <c r="T36" t="s">
        <v>231</v>
      </c>
    </row>
    <row r="37" spans="1:20" x14ac:dyDescent="0.2">
      <c r="A37" t="s">
        <v>221</v>
      </c>
      <c r="B37" t="s">
        <v>180</v>
      </c>
      <c r="C37" t="s">
        <v>18</v>
      </c>
      <c r="D37">
        <v>4</v>
      </c>
      <c r="E37">
        <v>403</v>
      </c>
      <c r="F37" t="s">
        <v>338</v>
      </c>
      <c r="G37" s="33">
        <v>45167</v>
      </c>
      <c r="H37" s="40">
        <v>0</v>
      </c>
      <c r="I37" s="40">
        <f t="shared" si="0"/>
        <v>0</v>
      </c>
      <c r="J37" s="40">
        <f t="shared" si="1"/>
        <v>0</v>
      </c>
      <c r="K37" s="40">
        <f t="shared" si="2"/>
        <v>0</v>
      </c>
      <c r="L37" s="41">
        <v>0</v>
      </c>
      <c r="M37" s="41">
        <f t="shared" si="3"/>
        <v>0</v>
      </c>
      <c r="N37" s="41">
        <f t="shared" si="4"/>
        <v>0</v>
      </c>
      <c r="O37" s="41">
        <f t="shared" si="5"/>
        <v>0</v>
      </c>
      <c r="P37" s="43">
        <f t="shared" si="6"/>
        <v>0</v>
      </c>
      <c r="Q37" s="43">
        <f t="shared" si="7"/>
        <v>0</v>
      </c>
      <c r="R37" s="43">
        <f t="shared" si="8"/>
        <v>0</v>
      </c>
      <c r="S37" s="43">
        <f t="shared" si="9"/>
        <v>0</v>
      </c>
      <c r="T37" t="s">
        <v>231</v>
      </c>
    </row>
    <row r="38" spans="1:20" x14ac:dyDescent="0.2">
      <c r="A38" t="s">
        <v>222</v>
      </c>
      <c r="B38" t="s">
        <v>180</v>
      </c>
      <c r="C38" t="s">
        <v>18</v>
      </c>
      <c r="D38">
        <v>4</v>
      </c>
      <c r="E38">
        <v>403</v>
      </c>
      <c r="F38" t="s">
        <v>339</v>
      </c>
      <c r="G38" s="33">
        <v>45167</v>
      </c>
      <c r="H38" s="40">
        <v>1.38</v>
      </c>
      <c r="I38" s="40">
        <f t="shared" si="0"/>
        <v>2.76</v>
      </c>
      <c r="J38" s="40">
        <f t="shared" si="1"/>
        <v>27.599999999999998</v>
      </c>
      <c r="K38" s="40">
        <f t="shared" si="2"/>
        <v>24.624140399999998</v>
      </c>
      <c r="L38" s="41">
        <v>11.09</v>
      </c>
      <c r="M38" s="41">
        <f t="shared" si="3"/>
        <v>22.18</v>
      </c>
      <c r="N38" s="41">
        <f t="shared" si="4"/>
        <v>221.8</v>
      </c>
      <c r="O38" s="41">
        <f t="shared" si="5"/>
        <v>197.88530220000001</v>
      </c>
      <c r="P38" s="43">
        <f t="shared" si="6"/>
        <v>12.469999999999999</v>
      </c>
      <c r="Q38" s="43">
        <f t="shared" si="7"/>
        <v>24.939999999999998</v>
      </c>
      <c r="R38" s="43">
        <f t="shared" si="8"/>
        <v>249.39999999999998</v>
      </c>
      <c r="S38" s="43">
        <f t="shared" si="9"/>
        <v>222.5094426</v>
      </c>
      <c r="T38" t="s">
        <v>231</v>
      </c>
    </row>
    <row r="39" spans="1:20" x14ac:dyDescent="0.2">
      <c r="A39" t="s">
        <v>223</v>
      </c>
      <c r="B39" t="s">
        <v>180</v>
      </c>
      <c r="C39" t="s">
        <v>15</v>
      </c>
      <c r="D39">
        <v>4</v>
      </c>
      <c r="E39">
        <v>404</v>
      </c>
      <c r="F39" t="s">
        <v>340</v>
      </c>
      <c r="G39" s="33">
        <v>45167</v>
      </c>
      <c r="H39" s="40">
        <v>0.49</v>
      </c>
      <c r="I39" s="40">
        <f t="shared" si="0"/>
        <v>0.98</v>
      </c>
      <c r="J39" s="40">
        <f t="shared" si="1"/>
        <v>9.8000000000000007</v>
      </c>
      <c r="K39" s="40">
        <f t="shared" si="2"/>
        <v>8.7433542000000006</v>
      </c>
      <c r="L39" s="41">
        <v>0.56999999999999995</v>
      </c>
      <c r="M39" s="41">
        <f t="shared" si="3"/>
        <v>1.1399999999999999</v>
      </c>
      <c r="N39" s="41">
        <f t="shared" si="4"/>
        <v>11.399999999999999</v>
      </c>
      <c r="O39" s="41">
        <f t="shared" si="5"/>
        <v>10.1708406</v>
      </c>
      <c r="P39" s="43">
        <f t="shared" si="6"/>
        <v>1.06</v>
      </c>
      <c r="Q39" s="43">
        <f t="shared" si="7"/>
        <v>2.12</v>
      </c>
      <c r="R39" s="43">
        <f t="shared" si="8"/>
        <v>21.2</v>
      </c>
      <c r="S39" s="43">
        <f t="shared" si="9"/>
        <v>18.914194800000001</v>
      </c>
      <c r="T39" t="s">
        <v>231</v>
      </c>
    </row>
    <row r="40" spans="1:20" x14ac:dyDescent="0.2">
      <c r="A40" t="s">
        <v>224</v>
      </c>
      <c r="B40" t="s">
        <v>180</v>
      </c>
      <c r="C40" t="s">
        <v>15</v>
      </c>
      <c r="D40">
        <v>4</v>
      </c>
      <c r="E40">
        <v>404</v>
      </c>
      <c r="F40" t="s">
        <v>339</v>
      </c>
      <c r="G40" s="33">
        <v>45167</v>
      </c>
      <c r="H40" s="40">
        <v>3.21</v>
      </c>
      <c r="I40" s="40">
        <f t="shared" si="0"/>
        <v>6.42</v>
      </c>
      <c r="J40" s="40">
        <f t="shared" si="1"/>
        <v>64.2</v>
      </c>
      <c r="K40" s="40">
        <f>J40*0.892179</f>
        <v>57.277891800000006</v>
      </c>
      <c r="L40" s="41">
        <v>22.11</v>
      </c>
      <c r="M40" s="41">
        <f t="shared" si="3"/>
        <v>44.22</v>
      </c>
      <c r="N40" s="41">
        <f t="shared" si="4"/>
        <v>442.2</v>
      </c>
      <c r="O40" s="41">
        <f t="shared" si="5"/>
        <v>394.52155379999999</v>
      </c>
      <c r="P40" s="43">
        <f t="shared" si="6"/>
        <v>25.32</v>
      </c>
      <c r="Q40" s="43">
        <f t="shared" si="7"/>
        <v>50.64</v>
      </c>
      <c r="R40" s="43">
        <f>((P40/0.5)*10000)/1000</f>
        <v>506.4</v>
      </c>
      <c r="S40" s="43">
        <f t="shared" si="9"/>
        <v>451.79944560000001</v>
      </c>
      <c r="T40" t="s">
        <v>231</v>
      </c>
    </row>
    <row r="44" spans="1:20" x14ac:dyDescent="0.2">
      <c r="A44" s="31" t="s">
        <v>232</v>
      </c>
    </row>
    <row r="45" spans="1:20" x14ac:dyDescent="0.2">
      <c r="A45" s="31" t="s">
        <v>233</v>
      </c>
      <c r="B45" s="31" t="s">
        <v>234</v>
      </c>
      <c r="C45" s="31" t="s">
        <v>235</v>
      </c>
    </row>
    <row r="46" spans="1:20" ht="17" x14ac:dyDescent="0.2">
      <c r="A46" s="32" t="s">
        <v>236</v>
      </c>
      <c r="B46" s="32" t="s">
        <v>240</v>
      </c>
      <c r="C46">
        <v>50</v>
      </c>
    </row>
    <row r="47" spans="1:20" x14ac:dyDescent="0.2">
      <c r="A47" t="s">
        <v>237</v>
      </c>
      <c r="B47" t="s">
        <v>240</v>
      </c>
      <c r="C47">
        <v>50</v>
      </c>
    </row>
    <row r="48" spans="1:20" x14ac:dyDescent="0.2">
      <c r="A48" t="s">
        <v>238</v>
      </c>
      <c r="B48" t="s">
        <v>240</v>
      </c>
      <c r="C48">
        <v>50</v>
      </c>
    </row>
    <row r="49" spans="1:3" x14ac:dyDescent="0.2">
      <c r="A49" t="s">
        <v>239</v>
      </c>
      <c r="B49" t="s">
        <v>240</v>
      </c>
      <c r="C49">
        <v>50</v>
      </c>
    </row>
  </sheetData>
  <mergeCells count="2">
    <mergeCell ref="A1:G3"/>
    <mergeCell ref="H1:S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B362-AF19-FD43-8315-33E261BE2CD8}">
  <dimension ref="A1:W41"/>
  <sheetViews>
    <sheetView workbookViewId="0">
      <selection activeCell="N25" sqref="N25"/>
    </sheetView>
  </sheetViews>
  <sheetFormatPr baseColWidth="10" defaultRowHeight="16" x14ac:dyDescent="0.2"/>
  <cols>
    <col min="14" max="14" width="12.83203125" customWidth="1"/>
  </cols>
  <sheetData>
    <row r="1" spans="1:23" x14ac:dyDescent="0.2">
      <c r="A1" s="73" t="s">
        <v>177</v>
      </c>
      <c r="B1" s="74"/>
      <c r="C1" s="74"/>
      <c r="D1" s="74"/>
      <c r="E1" s="74"/>
      <c r="F1" s="74"/>
      <c r="G1" s="75"/>
      <c r="H1" s="9"/>
      <c r="I1" s="15" t="s">
        <v>225</v>
      </c>
      <c r="J1" s="15"/>
      <c r="K1" s="15"/>
      <c r="L1" s="15"/>
      <c r="M1" s="15"/>
    </row>
    <row r="2" spans="1:23" x14ac:dyDescent="0.2">
      <c r="A2" s="73"/>
      <c r="B2" s="74"/>
      <c r="C2" s="74"/>
      <c r="D2" s="74"/>
      <c r="E2" s="74"/>
      <c r="F2" s="74"/>
      <c r="G2" s="75"/>
      <c r="H2" s="9"/>
      <c r="I2" s="15"/>
      <c r="J2" s="15"/>
      <c r="K2" s="15"/>
      <c r="L2" s="15"/>
      <c r="M2" s="15"/>
    </row>
    <row r="3" spans="1:23" x14ac:dyDescent="0.2">
      <c r="A3" s="68"/>
      <c r="B3" s="69"/>
      <c r="C3" s="69"/>
      <c r="D3" s="69"/>
      <c r="E3" s="69"/>
      <c r="F3" s="69"/>
      <c r="G3" s="70"/>
      <c r="H3" s="9"/>
      <c r="I3" s="15"/>
      <c r="J3" s="15"/>
      <c r="K3" s="15"/>
      <c r="L3" s="15"/>
      <c r="M3" s="15"/>
    </row>
    <row r="4" spans="1:23" x14ac:dyDescent="0.2">
      <c r="A4" s="14"/>
      <c r="B4" s="14"/>
      <c r="C4" s="14"/>
      <c r="D4" s="14"/>
      <c r="E4" s="14"/>
      <c r="F4" s="14"/>
      <c r="G4" s="14"/>
      <c r="H4" s="14"/>
      <c r="I4" s="14"/>
      <c r="J4" s="14" t="s">
        <v>404</v>
      </c>
      <c r="K4" s="14" t="s">
        <v>405</v>
      </c>
      <c r="L4" s="14" t="s">
        <v>406</v>
      </c>
      <c r="M4" s="14" t="s">
        <v>300</v>
      </c>
      <c r="N4" s="26"/>
      <c r="O4" s="26"/>
      <c r="P4" s="26"/>
      <c r="Q4" s="26"/>
      <c r="R4" s="26"/>
      <c r="S4" s="26"/>
      <c r="T4" s="26"/>
      <c r="U4" s="26" t="s">
        <v>301</v>
      </c>
      <c r="V4" s="26" t="s">
        <v>302</v>
      </c>
      <c r="W4" s="26" t="s">
        <v>303</v>
      </c>
    </row>
    <row r="5" spans="1:23" ht="102" x14ac:dyDescent="0.2">
      <c r="A5" s="13" t="s">
        <v>1</v>
      </c>
      <c r="B5" s="13" t="s">
        <v>2</v>
      </c>
      <c r="C5" s="13" t="s">
        <v>13</v>
      </c>
      <c r="D5" s="13" t="s">
        <v>3</v>
      </c>
      <c r="E5" s="14" t="s">
        <v>8</v>
      </c>
      <c r="F5" s="13" t="s">
        <v>9</v>
      </c>
      <c r="G5" s="13" t="s">
        <v>14</v>
      </c>
      <c r="H5" s="47" t="s">
        <v>407</v>
      </c>
      <c r="I5" s="21" t="s">
        <v>408</v>
      </c>
      <c r="J5" s="21" t="s">
        <v>242</v>
      </c>
      <c r="K5" t="s">
        <v>409</v>
      </c>
      <c r="L5" t="s">
        <v>410</v>
      </c>
      <c r="M5" s="21" t="s">
        <v>411</v>
      </c>
      <c r="N5" s="26" t="s">
        <v>412</v>
      </c>
      <c r="O5" s="47" t="s">
        <v>305</v>
      </c>
      <c r="P5" s="45" t="s">
        <v>306</v>
      </c>
      <c r="Q5" s="45" t="s">
        <v>307</v>
      </c>
      <c r="R5" s="45" t="s">
        <v>308</v>
      </c>
      <c r="S5" s="45" t="s">
        <v>309</v>
      </c>
      <c r="T5" s="44" t="s">
        <v>310</v>
      </c>
      <c r="U5" s="45" t="s">
        <v>311</v>
      </c>
      <c r="V5" s="44" t="s">
        <v>312</v>
      </c>
      <c r="W5" s="44" t="s">
        <v>313</v>
      </c>
    </row>
    <row r="6" spans="1:23" x14ac:dyDescent="0.2">
      <c r="A6" t="s">
        <v>189</v>
      </c>
      <c r="B6" t="s">
        <v>180</v>
      </c>
      <c r="C6" t="s">
        <v>15</v>
      </c>
      <c r="D6">
        <v>1</v>
      </c>
      <c r="E6">
        <v>101</v>
      </c>
      <c r="F6" t="s">
        <v>340</v>
      </c>
      <c r="G6" s="33">
        <v>45204</v>
      </c>
      <c r="H6">
        <v>23</v>
      </c>
      <c r="I6">
        <v>21</v>
      </c>
      <c r="J6" s="61">
        <f t="shared" ref="J6:J22" si="0">H6+I6</f>
        <v>44</v>
      </c>
      <c r="K6" s="53">
        <f>((J6)/1.524*10000)</f>
        <v>288713.91076115484</v>
      </c>
      <c r="L6" s="53">
        <f>K6/2.471</f>
        <v>116840.91896444955</v>
      </c>
      <c r="M6">
        <v>367.79</v>
      </c>
      <c r="N6" s="61">
        <v>0</v>
      </c>
      <c r="O6">
        <f>(3.28*2)*2.5</f>
        <v>16.399999999999999</v>
      </c>
      <c r="P6">
        <f t="shared" ref="P6:P41" si="1">M6/454</f>
        <v>0.8101101321585904</v>
      </c>
      <c r="Q6">
        <f>P6/(O6/43560)</f>
        <v>2151.7315461480612</v>
      </c>
      <c r="R6">
        <f>Q6/60</f>
        <v>35.86219243580102</v>
      </c>
      <c r="S6" s="53">
        <f>Q6*1.12085</f>
        <v>2411.7683035000541</v>
      </c>
      <c r="T6" s="46">
        <f>((100-0.00001)/(100-14))</f>
        <v>1.1627905813953487</v>
      </c>
      <c r="U6">
        <f t="shared" ref="U6:U41" si="2">(Q6/60)*T6</f>
        <v>41.700219592536946</v>
      </c>
      <c r="V6">
        <f t="shared" ref="V6:V41" si="3">Q6*T6</f>
        <v>2502.0131755522166</v>
      </c>
      <c r="W6">
        <f t="shared" ref="W6:W41" si="4">S6*T6</f>
        <v>2804.3814678177018</v>
      </c>
    </row>
    <row r="7" spans="1:23" x14ac:dyDescent="0.2">
      <c r="A7" t="s">
        <v>190</v>
      </c>
      <c r="B7" t="s">
        <v>180</v>
      </c>
      <c r="C7" t="s">
        <v>15</v>
      </c>
      <c r="D7">
        <v>1</v>
      </c>
      <c r="E7">
        <v>101</v>
      </c>
      <c r="F7" t="s">
        <v>339</v>
      </c>
      <c r="G7" s="33">
        <v>45204</v>
      </c>
      <c r="H7">
        <v>21</v>
      </c>
      <c r="I7">
        <v>24</v>
      </c>
      <c r="J7" s="61">
        <f t="shared" si="0"/>
        <v>45</v>
      </c>
      <c r="K7" s="53">
        <f t="shared" ref="K7:K41" si="5">((J7)/1.524*10000)</f>
        <v>295275.59055118111</v>
      </c>
      <c r="L7" s="53">
        <f t="shared" ref="L7:L41" si="6">K7/2.471</f>
        <v>119496.39439545978</v>
      </c>
      <c r="M7">
        <v>218</v>
      </c>
      <c r="N7" s="61">
        <v>0</v>
      </c>
      <c r="O7">
        <f t="shared" ref="O7:O41" si="7">(3.28*2)*2.5</f>
        <v>16.399999999999999</v>
      </c>
      <c r="P7">
        <f t="shared" si="1"/>
        <v>0.48017621145374451</v>
      </c>
      <c r="Q7">
        <f t="shared" ref="Q7:Q41" si="8">P7/(O7/43560)</f>
        <v>1275.3948640807996</v>
      </c>
      <c r="R7">
        <f t="shared" ref="R7:R41" si="9">Q7/60</f>
        <v>21.256581068013325</v>
      </c>
      <c r="S7" s="53">
        <f t="shared" ref="S7:S41" si="10">Q7*1.12085</f>
        <v>1429.5263334049641</v>
      </c>
      <c r="T7" s="46">
        <f t="shared" ref="T7:T41" si="11">((100-0.00001)/(100-14))</f>
        <v>1.1627905813953487</v>
      </c>
      <c r="U7">
        <f t="shared" si="2"/>
        <v>24.716952258552578</v>
      </c>
      <c r="V7">
        <f t="shared" si="3"/>
        <v>1483.0171355131547</v>
      </c>
      <c r="W7">
        <f t="shared" si="4"/>
        <v>1662.2397563399195</v>
      </c>
    </row>
    <row r="8" spans="1:23" x14ac:dyDescent="0.2">
      <c r="A8" t="s">
        <v>191</v>
      </c>
      <c r="B8" t="s">
        <v>180</v>
      </c>
      <c r="C8" t="s">
        <v>16</v>
      </c>
      <c r="D8">
        <v>1</v>
      </c>
      <c r="E8">
        <v>102</v>
      </c>
      <c r="F8" t="s">
        <v>340</v>
      </c>
      <c r="G8" s="33">
        <v>45204</v>
      </c>
      <c r="H8">
        <v>24</v>
      </c>
      <c r="I8">
        <v>28</v>
      </c>
      <c r="J8" s="61">
        <f t="shared" si="0"/>
        <v>52</v>
      </c>
      <c r="K8" s="53">
        <f t="shared" si="5"/>
        <v>341207.34908136487</v>
      </c>
      <c r="L8" s="53">
        <f t="shared" si="6"/>
        <v>138084.72241253129</v>
      </c>
      <c r="M8">
        <v>268</v>
      </c>
      <c r="N8" s="61">
        <v>0</v>
      </c>
      <c r="O8">
        <f t="shared" si="7"/>
        <v>16.399999999999999</v>
      </c>
      <c r="P8">
        <f t="shared" si="1"/>
        <v>0.5903083700440529</v>
      </c>
      <c r="Q8">
        <f t="shared" si="8"/>
        <v>1567.9166218974967</v>
      </c>
      <c r="R8">
        <f t="shared" si="9"/>
        <v>26.131943698291611</v>
      </c>
      <c r="S8" s="53">
        <f t="shared" si="10"/>
        <v>1757.399345653809</v>
      </c>
      <c r="T8" s="46">
        <f t="shared" si="11"/>
        <v>1.1627905813953487</v>
      </c>
      <c r="U8">
        <f t="shared" si="2"/>
        <v>30.385978005927022</v>
      </c>
      <c r="V8">
        <f t="shared" si="3"/>
        <v>1823.1586803556213</v>
      </c>
      <c r="W8">
        <f t="shared" si="4"/>
        <v>2043.487406876598</v>
      </c>
    </row>
    <row r="9" spans="1:23" x14ac:dyDescent="0.2">
      <c r="A9" t="s">
        <v>192</v>
      </c>
      <c r="B9" t="s">
        <v>180</v>
      </c>
      <c r="C9" t="s">
        <v>16</v>
      </c>
      <c r="D9">
        <v>1</v>
      </c>
      <c r="E9">
        <v>102</v>
      </c>
      <c r="F9" t="s">
        <v>339</v>
      </c>
      <c r="G9" s="33">
        <v>45204</v>
      </c>
      <c r="H9">
        <v>23</v>
      </c>
      <c r="I9">
        <v>26</v>
      </c>
      <c r="J9" s="61">
        <f t="shared" si="0"/>
        <v>49</v>
      </c>
      <c r="K9" s="53">
        <f t="shared" si="5"/>
        <v>321522.3097112861</v>
      </c>
      <c r="L9" s="53">
        <f t="shared" si="6"/>
        <v>130118.29611950065</v>
      </c>
      <c r="M9">
        <v>177.3</v>
      </c>
      <c r="N9" s="61">
        <v>0</v>
      </c>
      <c r="O9">
        <f t="shared" si="7"/>
        <v>16.399999999999999</v>
      </c>
      <c r="P9">
        <f t="shared" si="1"/>
        <v>0.39052863436123353</v>
      </c>
      <c r="Q9">
        <f t="shared" si="8"/>
        <v>1037.2821532180083</v>
      </c>
      <c r="R9">
        <f t="shared" si="9"/>
        <v>17.288035886966803</v>
      </c>
      <c r="S9" s="53">
        <f t="shared" si="10"/>
        <v>1162.6377014344046</v>
      </c>
      <c r="T9" s="46">
        <f t="shared" si="11"/>
        <v>1.1627905813953487</v>
      </c>
      <c r="U9">
        <f t="shared" si="2"/>
        <v>20.102365300189781</v>
      </c>
      <c r="V9">
        <f t="shared" si="3"/>
        <v>1206.1419180113871</v>
      </c>
      <c r="W9">
        <f t="shared" si="4"/>
        <v>1351.9041688030632</v>
      </c>
    </row>
    <row r="10" spans="1:23" x14ac:dyDescent="0.2">
      <c r="A10" t="s">
        <v>193</v>
      </c>
      <c r="B10" t="s">
        <v>180</v>
      </c>
      <c r="C10" t="s">
        <v>17</v>
      </c>
      <c r="D10">
        <v>1</v>
      </c>
      <c r="E10">
        <v>103</v>
      </c>
      <c r="F10" t="s">
        <v>340</v>
      </c>
      <c r="G10" s="33">
        <v>45204</v>
      </c>
      <c r="H10">
        <v>25</v>
      </c>
      <c r="I10">
        <v>18</v>
      </c>
      <c r="J10" s="61">
        <f t="shared" si="0"/>
        <v>43</v>
      </c>
      <c r="K10" s="53">
        <f t="shared" si="5"/>
        <v>282152.23097112862</v>
      </c>
      <c r="L10" s="53">
        <f t="shared" si="6"/>
        <v>114185.44353343933</v>
      </c>
      <c r="M10">
        <v>290</v>
      </c>
      <c r="N10" s="61">
        <v>0</v>
      </c>
      <c r="O10">
        <f t="shared" si="7"/>
        <v>16.399999999999999</v>
      </c>
      <c r="P10">
        <f t="shared" si="1"/>
        <v>0.63876651982378851</v>
      </c>
      <c r="Q10">
        <f t="shared" si="8"/>
        <v>1696.6261953368432</v>
      </c>
      <c r="R10">
        <f t="shared" si="9"/>
        <v>28.277103255614055</v>
      </c>
      <c r="S10" s="53">
        <f t="shared" si="10"/>
        <v>1901.6634710433007</v>
      </c>
      <c r="T10" s="46">
        <f t="shared" si="11"/>
        <v>1.1627905813953487</v>
      </c>
      <c r="U10">
        <f t="shared" si="2"/>
        <v>32.880349334771772</v>
      </c>
      <c r="V10">
        <f t="shared" si="3"/>
        <v>1972.8209600863065</v>
      </c>
      <c r="W10">
        <f t="shared" si="4"/>
        <v>2211.2363731127366</v>
      </c>
    </row>
    <row r="11" spans="1:23" x14ac:dyDescent="0.2">
      <c r="A11" t="s">
        <v>194</v>
      </c>
      <c r="B11" t="s">
        <v>180</v>
      </c>
      <c r="C11" t="s">
        <v>17</v>
      </c>
      <c r="D11">
        <v>1</v>
      </c>
      <c r="E11">
        <v>103</v>
      </c>
      <c r="F11" t="s">
        <v>339</v>
      </c>
      <c r="G11" s="33">
        <v>45204</v>
      </c>
      <c r="H11">
        <v>20</v>
      </c>
      <c r="I11">
        <v>19</v>
      </c>
      <c r="J11" s="61">
        <f t="shared" si="0"/>
        <v>39</v>
      </c>
      <c r="K11" s="53">
        <f t="shared" si="5"/>
        <v>255905.51181102364</v>
      </c>
      <c r="L11" s="53">
        <f t="shared" si="6"/>
        <v>103563.54180939848</v>
      </c>
      <c r="M11">
        <v>236</v>
      </c>
      <c r="N11" s="61">
        <v>0</v>
      </c>
      <c r="O11">
        <f t="shared" si="7"/>
        <v>16.399999999999999</v>
      </c>
      <c r="P11">
        <f t="shared" si="1"/>
        <v>0.51982378854625555</v>
      </c>
      <c r="Q11">
        <f t="shared" si="8"/>
        <v>1380.7026968948105</v>
      </c>
      <c r="R11">
        <f t="shared" si="9"/>
        <v>23.011711614913509</v>
      </c>
      <c r="S11" s="53">
        <f t="shared" si="10"/>
        <v>1547.5606178145483</v>
      </c>
      <c r="T11" s="46">
        <f t="shared" si="11"/>
        <v>1.1627905813953487</v>
      </c>
      <c r="U11">
        <f t="shared" si="2"/>
        <v>26.757801527607377</v>
      </c>
      <c r="V11">
        <f t="shared" si="3"/>
        <v>1605.4680916564428</v>
      </c>
      <c r="W11">
        <f t="shared" si="4"/>
        <v>1799.4889105331238</v>
      </c>
    </row>
    <row r="12" spans="1:23" x14ac:dyDescent="0.2">
      <c r="A12" t="s">
        <v>195</v>
      </c>
      <c r="B12" t="s">
        <v>180</v>
      </c>
      <c r="C12" t="s">
        <v>18</v>
      </c>
      <c r="D12">
        <v>1</v>
      </c>
      <c r="E12">
        <v>104</v>
      </c>
      <c r="F12" t="s">
        <v>340</v>
      </c>
      <c r="G12" s="33">
        <v>45204</v>
      </c>
      <c r="H12">
        <v>23</v>
      </c>
      <c r="I12">
        <v>25</v>
      </c>
      <c r="J12" s="61">
        <f t="shared" si="0"/>
        <v>48</v>
      </c>
      <c r="K12" s="53">
        <f t="shared" si="5"/>
        <v>314960.62992125982</v>
      </c>
      <c r="L12" s="53">
        <f t="shared" si="6"/>
        <v>127462.82068849042</v>
      </c>
      <c r="M12">
        <v>321.38</v>
      </c>
      <c r="N12" s="61">
        <v>0</v>
      </c>
      <c r="O12">
        <f t="shared" si="7"/>
        <v>16.399999999999999</v>
      </c>
      <c r="P12">
        <f t="shared" si="1"/>
        <v>0.70788546255506601</v>
      </c>
      <c r="Q12">
        <f t="shared" si="8"/>
        <v>1880.2128505426024</v>
      </c>
      <c r="R12">
        <f t="shared" si="9"/>
        <v>31.336880842376708</v>
      </c>
      <c r="S12" s="53">
        <f t="shared" si="10"/>
        <v>2107.4365735306756</v>
      </c>
      <c r="T12" s="46">
        <f t="shared" si="11"/>
        <v>1.1627905813953487</v>
      </c>
      <c r="U12">
        <f t="shared" si="2"/>
        <v>36.43822989382398</v>
      </c>
      <c r="V12">
        <f t="shared" si="3"/>
        <v>2186.2937936294384</v>
      </c>
      <c r="W12">
        <f t="shared" si="4"/>
        <v>2450.507398589556</v>
      </c>
    </row>
    <row r="13" spans="1:23" x14ac:dyDescent="0.2">
      <c r="A13" t="s">
        <v>196</v>
      </c>
      <c r="B13" t="s">
        <v>180</v>
      </c>
      <c r="C13" t="s">
        <v>18</v>
      </c>
      <c r="D13">
        <v>1</v>
      </c>
      <c r="E13">
        <v>104</v>
      </c>
      <c r="F13" t="s">
        <v>338</v>
      </c>
      <c r="G13" s="33">
        <v>45204</v>
      </c>
      <c r="H13">
        <v>20</v>
      </c>
      <c r="I13">
        <v>22</v>
      </c>
      <c r="J13" s="61">
        <f t="shared" si="0"/>
        <v>42</v>
      </c>
      <c r="K13" s="53">
        <f t="shared" si="5"/>
        <v>275590.55118110235</v>
      </c>
      <c r="L13" s="53">
        <f t="shared" si="6"/>
        <v>111529.96810242911</v>
      </c>
      <c r="M13">
        <v>370.29</v>
      </c>
      <c r="N13" s="61">
        <v>0</v>
      </c>
      <c r="O13">
        <f t="shared" si="7"/>
        <v>16.399999999999999</v>
      </c>
      <c r="P13">
        <f t="shared" si="1"/>
        <v>0.81561674008810581</v>
      </c>
      <c r="Q13">
        <f t="shared" si="8"/>
        <v>2166.3576340388959</v>
      </c>
      <c r="R13">
        <f t="shared" si="9"/>
        <v>36.105960567314931</v>
      </c>
      <c r="S13" s="53">
        <f t="shared" si="10"/>
        <v>2428.161954112496</v>
      </c>
      <c r="T13" s="46">
        <f t="shared" si="11"/>
        <v>1.1627905813953487</v>
      </c>
      <c r="U13">
        <f t="shared" si="2"/>
        <v>41.983670879905667</v>
      </c>
      <c r="V13">
        <f t="shared" si="3"/>
        <v>2519.0202527943397</v>
      </c>
      <c r="W13">
        <f t="shared" si="4"/>
        <v>2823.4438503445353</v>
      </c>
    </row>
    <row r="14" spans="1:23" x14ac:dyDescent="0.2">
      <c r="A14" t="s">
        <v>197</v>
      </c>
      <c r="B14" t="s">
        <v>180</v>
      </c>
      <c r="C14" t="s">
        <v>18</v>
      </c>
      <c r="D14">
        <v>1</v>
      </c>
      <c r="E14">
        <v>104</v>
      </c>
      <c r="F14" t="s">
        <v>339</v>
      </c>
      <c r="G14" s="33">
        <v>45204</v>
      </c>
      <c r="H14">
        <v>25</v>
      </c>
      <c r="I14">
        <v>24</v>
      </c>
      <c r="J14" s="61">
        <f t="shared" si="0"/>
        <v>49</v>
      </c>
      <c r="K14" s="53">
        <f t="shared" si="5"/>
        <v>321522.3097112861</v>
      </c>
      <c r="L14" s="53">
        <f t="shared" si="6"/>
        <v>130118.29611950065</v>
      </c>
      <c r="M14">
        <v>274.25</v>
      </c>
      <c r="N14" s="61">
        <v>0</v>
      </c>
      <c r="O14">
        <f t="shared" si="7"/>
        <v>16.399999999999999</v>
      </c>
      <c r="P14">
        <f t="shared" si="1"/>
        <v>0.60407488986784141</v>
      </c>
      <c r="Q14">
        <f t="shared" si="8"/>
        <v>1604.4818416245837</v>
      </c>
      <c r="R14">
        <f t="shared" si="9"/>
        <v>26.741364027076393</v>
      </c>
      <c r="S14" s="53">
        <f t="shared" si="10"/>
        <v>1798.3834721849146</v>
      </c>
      <c r="T14" s="46">
        <f t="shared" si="11"/>
        <v>1.1627905813953487</v>
      </c>
      <c r="U14">
        <f t="shared" si="2"/>
        <v>31.094606224348823</v>
      </c>
      <c r="V14">
        <f t="shared" si="3"/>
        <v>1865.6763734609294</v>
      </c>
      <c r="W14">
        <f t="shared" si="4"/>
        <v>2091.1433631936829</v>
      </c>
    </row>
    <row r="15" spans="1:23" x14ac:dyDescent="0.2">
      <c r="A15" t="s">
        <v>198</v>
      </c>
      <c r="B15" t="s">
        <v>180</v>
      </c>
      <c r="C15" t="s">
        <v>17</v>
      </c>
      <c r="D15">
        <v>2</v>
      </c>
      <c r="E15">
        <v>201</v>
      </c>
      <c r="F15" t="s">
        <v>340</v>
      </c>
      <c r="G15" s="33">
        <v>45204</v>
      </c>
      <c r="H15">
        <v>29</v>
      </c>
      <c r="I15">
        <v>25</v>
      </c>
      <c r="J15" s="61">
        <f t="shared" si="0"/>
        <v>54</v>
      </c>
      <c r="K15" s="53">
        <f t="shared" si="5"/>
        <v>354330.70866141736</v>
      </c>
      <c r="L15" s="53">
        <f t="shared" si="6"/>
        <v>143395.67327455175</v>
      </c>
      <c r="M15">
        <v>308.62</v>
      </c>
      <c r="N15" s="61">
        <v>0</v>
      </c>
      <c r="O15">
        <f t="shared" si="7"/>
        <v>16.399999999999999</v>
      </c>
      <c r="P15">
        <f t="shared" si="1"/>
        <v>0.67977973568281935</v>
      </c>
      <c r="Q15">
        <f t="shared" si="8"/>
        <v>1805.5612979477812</v>
      </c>
      <c r="R15">
        <f t="shared" si="9"/>
        <v>30.092688299129687</v>
      </c>
      <c r="S15" s="53">
        <f t="shared" si="10"/>
        <v>2023.7633808047703</v>
      </c>
      <c r="T15" s="46">
        <f t="shared" si="11"/>
        <v>1.1627905813953487</v>
      </c>
      <c r="U15">
        <f t="shared" si="2"/>
        <v>34.991494523094019</v>
      </c>
      <c r="V15">
        <f t="shared" si="3"/>
        <v>2099.489671385641</v>
      </c>
      <c r="W15">
        <f t="shared" si="4"/>
        <v>2353.2129981725957</v>
      </c>
    </row>
    <row r="16" spans="1:23" x14ac:dyDescent="0.2">
      <c r="A16" t="s">
        <v>199</v>
      </c>
      <c r="B16" t="s">
        <v>180</v>
      </c>
      <c r="C16" t="s">
        <v>17</v>
      </c>
      <c r="D16">
        <v>2</v>
      </c>
      <c r="E16">
        <v>201</v>
      </c>
      <c r="F16" t="s">
        <v>339</v>
      </c>
      <c r="G16" s="33">
        <v>45204</v>
      </c>
      <c r="H16">
        <v>28</v>
      </c>
      <c r="I16">
        <v>27</v>
      </c>
      <c r="J16" s="61">
        <f t="shared" si="0"/>
        <v>55</v>
      </c>
      <c r="K16" s="53">
        <f t="shared" si="5"/>
        <v>360892.38845144358</v>
      </c>
      <c r="L16" s="53">
        <f t="shared" si="6"/>
        <v>146051.14870556194</v>
      </c>
      <c r="M16">
        <v>382</v>
      </c>
      <c r="N16" s="61">
        <v>0</v>
      </c>
      <c r="O16">
        <f t="shared" si="7"/>
        <v>16.399999999999999</v>
      </c>
      <c r="P16">
        <f t="shared" si="1"/>
        <v>0.84140969162995594</v>
      </c>
      <c r="Q16">
        <f t="shared" si="8"/>
        <v>2234.866229719566</v>
      </c>
      <c r="R16">
        <f t="shared" si="9"/>
        <v>37.247770495326101</v>
      </c>
      <c r="S16" s="53">
        <f t="shared" si="10"/>
        <v>2504.9498135811755</v>
      </c>
      <c r="T16" s="46">
        <f t="shared" si="11"/>
        <v>1.1627905813953487</v>
      </c>
      <c r="U16">
        <f t="shared" si="2"/>
        <v>43.311356709940753</v>
      </c>
      <c r="V16">
        <f t="shared" si="3"/>
        <v>2598.6814025964454</v>
      </c>
      <c r="W16">
        <f t="shared" si="4"/>
        <v>2912.7320501002255</v>
      </c>
    </row>
    <row r="17" spans="1:23" x14ac:dyDescent="0.2">
      <c r="A17" t="s">
        <v>200</v>
      </c>
      <c r="B17" t="s">
        <v>180</v>
      </c>
      <c r="C17" t="s">
        <v>18</v>
      </c>
      <c r="D17">
        <v>2</v>
      </c>
      <c r="E17">
        <v>202</v>
      </c>
      <c r="F17" t="s">
        <v>340</v>
      </c>
      <c r="G17" s="33">
        <v>45204</v>
      </c>
      <c r="H17">
        <v>19</v>
      </c>
      <c r="I17">
        <v>27</v>
      </c>
      <c r="J17" s="61">
        <f t="shared" si="0"/>
        <v>46</v>
      </c>
      <c r="K17" s="53">
        <f t="shared" si="5"/>
        <v>301837.27034120733</v>
      </c>
      <c r="L17" s="53">
        <f t="shared" si="6"/>
        <v>122151.86982646998</v>
      </c>
      <c r="M17">
        <v>265</v>
      </c>
      <c r="N17" s="61">
        <v>0</v>
      </c>
      <c r="O17">
        <f t="shared" si="7"/>
        <v>16.399999999999999</v>
      </c>
      <c r="P17">
        <f t="shared" si="1"/>
        <v>0.58370044052863435</v>
      </c>
      <c r="Q17">
        <f t="shared" si="8"/>
        <v>1550.3653164284947</v>
      </c>
      <c r="R17">
        <f t="shared" si="9"/>
        <v>25.83942194047491</v>
      </c>
      <c r="S17" s="53">
        <f t="shared" si="10"/>
        <v>1737.7269649188781</v>
      </c>
      <c r="T17" s="46">
        <f t="shared" si="11"/>
        <v>1.1627905813953487</v>
      </c>
      <c r="U17">
        <f t="shared" si="2"/>
        <v>30.045836461084551</v>
      </c>
      <c r="V17">
        <f t="shared" si="3"/>
        <v>1802.7501876650731</v>
      </c>
      <c r="W17">
        <f t="shared" si="4"/>
        <v>2020.6125478443971</v>
      </c>
    </row>
    <row r="18" spans="1:23" x14ac:dyDescent="0.2">
      <c r="A18" t="s">
        <v>201</v>
      </c>
      <c r="B18" t="s">
        <v>180</v>
      </c>
      <c r="C18" t="s">
        <v>18</v>
      </c>
      <c r="D18">
        <v>2</v>
      </c>
      <c r="E18">
        <v>202</v>
      </c>
      <c r="F18" t="s">
        <v>338</v>
      </c>
      <c r="G18" s="33">
        <v>45204</v>
      </c>
      <c r="H18">
        <v>27</v>
      </c>
      <c r="I18">
        <v>17</v>
      </c>
      <c r="J18" s="61">
        <f t="shared" si="0"/>
        <v>44</v>
      </c>
      <c r="K18" s="53">
        <f t="shared" si="5"/>
        <v>288713.91076115484</v>
      </c>
      <c r="L18" s="53">
        <f t="shared" si="6"/>
        <v>116840.91896444955</v>
      </c>
      <c r="M18">
        <v>356</v>
      </c>
      <c r="N18" s="61">
        <v>0</v>
      </c>
      <c r="O18">
        <f t="shared" si="7"/>
        <v>16.399999999999999</v>
      </c>
      <c r="P18">
        <f t="shared" si="1"/>
        <v>0.78414096916299558</v>
      </c>
      <c r="Q18">
        <f t="shared" si="8"/>
        <v>2082.7549156548835</v>
      </c>
      <c r="R18">
        <f t="shared" si="9"/>
        <v>34.71258192758139</v>
      </c>
      <c r="S18" s="53">
        <f t="shared" si="10"/>
        <v>2334.455847211776</v>
      </c>
      <c r="T18" s="46">
        <f t="shared" si="11"/>
        <v>1.1627905813953487</v>
      </c>
      <c r="U18">
        <f t="shared" si="2"/>
        <v>40.363463321306043</v>
      </c>
      <c r="V18">
        <f t="shared" si="3"/>
        <v>2421.8077992783624</v>
      </c>
      <c r="W18">
        <f t="shared" si="4"/>
        <v>2714.4832718211524</v>
      </c>
    </row>
    <row r="19" spans="1:23" x14ac:dyDescent="0.2">
      <c r="A19" t="s">
        <v>202</v>
      </c>
      <c r="B19" t="s">
        <v>180</v>
      </c>
      <c r="C19" t="s">
        <v>18</v>
      </c>
      <c r="D19">
        <v>2</v>
      </c>
      <c r="E19">
        <v>202</v>
      </c>
      <c r="F19" t="s">
        <v>339</v>
      </c>
      <c r="G19" s="33">
        <v>45204</v>
      </c>
      <c r="H19">
        <v>22</v>
      </c>
      <c r="I19">
        <v>28</v>
      </c>
      <c r="J19" s="61">
        <f t="shared" si="0"/>
        <v>50</v>
      </c>
      <c r="K19" s="53">
        <f t="shared" si="5"/>
        <v>328083.98950131232</v>
      </c>
      <c r="L19" s="53">
        <f t="shared" si="6"/>
        <v>132773.77155051084</v>
      </c>
      <c r="M19">
        <v>291</v>
      </c>
      <c r="N19" s="61">
        <v>0</v>
      </c>
      <c r="O19">
        <f t="shared" si="7"/>
        <v>16.399999999999999</v>
      </c>
      <c r="P19">
        <f t="shared" si="1"/>
        <v>0.6409691629955947</v>
      </c>
      <c r="Q19">
        <f t="shared" si="8"/>
        <v>1702.4766304931773</v>
      </c>
      <c r="R19">
        <f t="shared" si="9"/>
        <v>28.374610508219622</v>
      </c>
      <c r="S19" s="53">
        <f t="shared" si="10"/>
        <v>1908.2209312882776</v>
      </c>
      <c r="T19" s="46">
        <f t="shared" si="11"/>
        <v>1.1627905813953487</v>
      </c>
      <c r="U19">
        <f t="shared" si="2"/>
        <v>32.993729849719266</v>
      </c>
      <c r="V19">
        <f t="shared" si="3"/>
        <v>1979.6237909831559</v>
      </c>
      <c r="W19">
        <f t="shared" si="4"/>
        <v>2218.86132612347</v>
      </c>
    </row>
    <row r="20" spans="1:23" x14ac:dyDescent="0.2">
      <c r="A20" t="s">
        <v>203</v>
      </c>
      <c r="B20" t="s">
        <v>180</v>
      </c>
      <c r="C20" t="s">
        <v>15</v>
      </c>
      <c r="D20">
        <v>2</v>
      </c>
      <c r="E20">
        <v>203</v>
      </c>
      <c r="F20" t="s">
        <v>340</v>
      </c>
      <c r="G20" s="33">
        <v>45204</v>
      </c>
      <c r="H20">
        <v>29</v>
      </c>
      <c r="I20">
        <v>24</v>
      </c>
      <c r="J20" s="61">
        <f t="shared" si="0"/>
        <v>53</v>
      </c>
      <c r="K20" s="53">
        <f t="shared" si="5"/>
        <v>347769.02887139108</v>
      </c>
      <c r="L20" s="53">
        <f t="shared" si="6"/>
        <v>140740.19784354151</v>
      </c>
      <c r="M20">
        <v>436</v>
      </c>
      <c r="N20" s="61">
        <v>0</v>
      </c>
      <c r="O20">
        <f t="shared" si="7"/>
        <v>16.399999999999999</v>
      </c>
      <c r="P20">
        <f t="shared" si="1"/>
        <v>0.96035242290748901</v>
      </c>
      <c r="Q20">
        <f t="shared" si="8"/>
        <v>2550.7897281615992</v>
      </c>
      <c r="R20">
        <f t="shared" si="9"/>
        <v>42.513162136026651</v>
      </c>
      <c r="S20" s="53">
        <f t="shared" si="10"/>
        <v>2859.0526668099283</v>
      </c>
      <c r="T20" s="46">
        <f t="shared" si="11"/>
        <v>1.1627905813953487</v>
      </c>
      <c r="U20">
        <f t="shared" si="2"/>
        <v>49.433904517105155</v>
      </c>
      <c r="V20">
        <f t="shared" si="3"/>
        <v>2966.0342710263094</v>
      </c>
      <c r="W20">
        <f t="shared" si="4"/>
        <v>3324.479512679839</v>
      </c>
    </row>
    <row r="21" spans="1:23" x14ac:dyDescent="0.2">
      <c r="A21" t="s">
        <v>204</v>
      </c>
      <c r="B21" t="s">
        <v>180</v>
      </c>
      <c r="C21" t="s">
        <v>15</v>
      </c>
      <c r="D21">
        <v>2</v>
      </c>
      <c r="E21">
        <v>203</v>
      </c>
      <c r="F21" t="s">
        <v>339</v>
      </c>
      <c r="G21" s="33">
        <v>45204</v>
      </c>
      <c r="H21">
        <v>21</v>
      </c>
      <c r="I21">
        <v>23</v>
      </c>
      <c r="J21" s="61">
        <f t="shared" si="0"/>
        <v>44</v>
      </c>
      <c r="K21" s="53">
        <f t="shared" si="5"/>
        <v>288713.91076115484</v>
      </c>
      <c r="L21" s="53">
        <f t="shared" si="6"/>
        <v>116840.91896444955</v>
      </c>
      <c r="M21">
        <v>342.2</v>
      </c>
      <c r="N21" s="61">
        <v>0</v>
      </c>
      <c r="O21">
        <f t="shared" si="7"/>
        <v>16.399999999999999</v>
      </c>
      <c r="P21">
        <f t="shared" si="1"/>
        <v>0.7537444933920705</v>
      </c>
      <c r="Q21">
        <f t="shared" si="8"/>
        <v>2002.0189104974752</v>
      </c>
      <c r="R21">
        <f t="shared" si="9"/>
        <v>33.366981841624586</v>
      </c>
      <c r="S21" s="53">
        <f t="shared" si="10"/>
        <v>2243.962895831095</v>
      </c>
      <c r="T21" s="46">
        <f t="shared" si="11"/>
        <v>1.1627905813953487</v>
      </c>
      <c r="U21">
        <f t="shared" si="2"/>
        <v>38.798812215030694</v>
      </c>
      <c r="V21">
        <f t="shared" si="3"/>
        <v>2327.9287329018416</v>
      </c>
      <c r="W21">
        <f t="shared" si="4"/>
        <v>2609.2589202730292</v>
      </c>
    </row>
    <row r="22" spans="1:23" x14ac:dyDescent="0.2">
      <c r="A22" t="s">
        <v>205</v>
      </c>
      <c r="B22" t="s">
        <v>180</v>
      </c>
      <c r="C22" t="s">
        <v>16</v>
      </c>
      <c r="D22">
        <v>2</v>
      </c>
      <c r="E22">
        <v>204</v>
      </c>
      <c r="F22" t="s">
        <v>340</v>
      </c>
      <c r="G22" s="33">
        <v>45204</v>
      </c>
      <c r="H22">
        <v>23</v>
      </c>
      <c r="I22">
        <v>20</v>
      </c>
      <c r="J22" s="61">
        <f t="shared" si="0"/>
        <v>43</v>
      </c>
      <c r="K22" s="53">
        <f t="shared" si="5"/>
        <v>282152.23097112862</v>
      </c>
      <c r="L22" s="53">
        <f t="shared" si="6"/>
        <v>114185.44353343933</v>
      </c>
      <c r="M22">
        <v>368</v>
      </c>
      <c r="N22" s="61">
        <v>0</v>
      </c>
      <c r="O22">
        <f t="shared" si="7"/>
        <v>16.399999999999999</v>
      </c>
      <c r="P22">
        <f t="shared" si="1"/>
        <v>0.81057268722466957</v>
      </c>
      <c r="Q22">
        <f t="shared" si="8"/>
        <v>2152.9601375308907</v>
      </c>
      <c r="R22">
        <f t="shared" si="9"/>
        <v>35.882668958848178</v>
      </c>
      <c r="S22" s="53">
        <f t="shared" si="10"/>
        <v>2413.1453701514988</v>
      </c>
      <c r="T22" s="46">
        <f t="shared" si="11"/>
        <v>1.1627905813953487</v>
      </c>
      <c r="U22">
        <f t="shared" si="2"/>
        <v>41.724029500675904</v>
      </c>
      <c r="V22">
        <f t="shared" si="3"/>
        <v>2503.4417700405543</v>
      </c>
      <c r="W22">
        <f t="shared" si="4"/>
        <v>2805.9827079499555</v>
      </c>
    </row>
    <row r="23" spans="1:23" x14ac:dyDescent="0.2">
      <c r="A23" t="s">
        <v>206</v>
      </c>
      <c r="B23" t="s">
        <v>180</v>
      </c>
      <c r="C23" t="s">
        <v>16</v>
      </c>
      <c r="D23">
        <v>2</v>
      </c>
      <c r="E23">
        <v>204</v>
      </c>
      <c r="F23" t="s">
        <v>339</v>
      </c>
      <c r="G23" s="33">
        <v>45204</v>
      </c>
      <c r="H23">
        <v>23</v>
      </c>
      <c r="I23">
        <v>22</v>
      </c>
      <c r="J23" s="61">
        <v>21</v>
      </c>
      <c r="K23" s="53">
        <f t="shared" si="5"/>
        <v>137795.27559055117</v>
      </c>
      <c r="L23" s="53">
        <f t="shared" si="6"/>
        <v>55764.984051214553</v>
      </c>
      <c r="M23">
        <v>316</v>
      </c>
      <c r="N23" s="61">
        <v>0</v>
      </c>
      <c r="O23">
        <f t="shared" si="7"/>
        <v>16.399999999999999</v>
      </c>
      <c r="P23">
        <f t="shared" si="1"/>
        <v>0.69603524229074887</v>
      </c>
      <c r="Q23">
        <f t="shared" si="8"/>
        <v>1848.7375094015258</v>
      </c>
      <c r="R23">
        <f t="shared" si="9"/>
        <v>30.812291823358763</v>
      </c>
      <c r="S23" s="53">
        <f t="shared" si="10"/>
        <v>2072.1574374126999</v>
      </c>
      <c r="T23" s="46">
        <f t="shared" si="11"/>
        <v>1.1627905813953487</v>
      </c>
      <c r="U23">
        <f t="shared" si="2"/>
        <v>35.828242723406483</v>
      </c>
      <c r="V23">
        <f t="shared" si="3"/>
        <v>2149.6945634043891</v>
      </c>
      <c r="W23">
        <f t="shared" si="4"/>
        <v>2409.4851513918093</v>
      </c>
    </row>
    <row r="24" spans="1:23" x14ac:dyDescent="0.2">
      <c r="A24" t="s">
        <v>207</v>
      </c>
      <c r="B24" t="s">
        <v>180</v>
      </c>
      <c r="C24" t="s">
        <v>18</v>
      </c>
      <c r="D24">
        <v>3</v>
      </c>
      <c r="E24">
        <v>301</v>
      </c>
      <c r="F24" t="s">
        <v>340</v>
      </c>
      <c r="G24" s="33">
        <v>45204</v>
      </c>
      <c r="H24">
        <v>21</v>
      </c>
      <c r="I24">
        <v>26</v>
      </c>
      <c r="J24" s="61">
        <f t="shared" ref="J24:J31" si="12">H24+I24</f>
        <v>47</v>
      </c>
      <c r="K24" s="53">
        <f t="shared" si="5"/>
        <v>308398.95013123361</v>
      </c>
      <c r="L24" s="53">
        <f t="shared" si="6"/>
        <v>124807.34525748021</v>
      </c>
      <c r="M24">
        <v>425</v>
      </c>
      <c r="N24" s="61">
        <v>0</v>
      </c>
      <c r="O24">
        <f t="shared" si="7"/>
        <v>16.399999999999999</v>
      </c>
      <c r="P24">
        <f t="shared" si="1"/>
        <v>0.93612334801762109</v>
      </c>
      <c r="Q24">
        <f t="shared" si="8"/>
        <v>2486.4349414419253</v>
      </c>
      <c r="R24">
        <f t="shared" si="9"/>
        <v>41.440582357365422</v>
      </c>
      <c r="S24" s="53">
        <f t="shared" si="10"/>
        <v>2786.9206041151815</v>
      </c>
      <c r="T24" s="46">
        <f t="shared" si="11"/>
        <v>1.1627905813953487</v>
      </c>
      <c r="U24">
        <f t="shared" si="2"/>
        <v>48.186718852682773</v>
      </c>
      <c r="V24">
        <f t="shared" si="3"/>
        <v>2891.2031311609662</v>
      </c>
      <c r="W24">
        <f t="shared" si="4"/>
        <v>3240.6050295617683</v>
      </c>
    </row>
    <row r="25" spans="1:23" x14ac:dyDescent="0.2">
      <c r="A25" t="s">
        <v>208</v>
      </c>
      <c r="B25" t="s">
        <v>180</v>
      </c>
      <c r="C25" t="s">
        <v>18</v>
      </c>
      <c r="D25">
        <v>3</v>
      </c>
      <c r="E25">
        <v>301</v>
      </c>
      <c r="F25" t="s">
        <v>338</v>
      </c>
      <c r="G25" s="33">
        <v>45204</v>
      </c>
      <c r="H25">
        <v>24</v>
      </c>
      <c r="I25">
        <v>14</v>
      </c>
      <c r="J25" s="61">
        <f t="shared" si="12"/>
        <v>38</v>
      </c>
      <c r="K25" s="53">
        <f t="shared" si="5"/>
        <v>249343.83202099739</v>
      </c>
      <c r="L25" s="53">
        <f t="shared" si="6"/>
        <v>100908.06637838826</v>
      </c>
      <c r="M25">
        <v>340</v>
      </c>
      <c r="N25" s="61">
        <v>0</v>
      </c>
      <c r="O25">
        <f t="shared" si="7"/>
        <v>16.399999999999999</v>
      </c>
      <c r="P25">
        <f t="shared" si="1"/>
        <v>0.74889867841409696</v>
      </c>
      <c r="Q25">
        <f t="shared" si="8"/>
        <v>1989.1479531535406</v>
      </c>
      <c r="R25">
        <f t="shared" si="9"/>
        <v>33.15246588589234</v>
      </c>
      <c r="S25" s="53">
        <f t="shared" si="10"/>
        <v>2229.5364832921459</v>
      </c>
      <c r="T25" s="46">
        <f t="shared" si="11"/>
        <v>1.1627905813953487</v>
      </c>
      <c r="U25">
        <f t="shared" si="2"/>
        <v>38.54937508214622</v>
      </c>
      <c r="V25">
        <f t="shared" si="3"/>
        <v>2312.9625049287733</v>
      </c>
      <c r="W25">
        <f t="shared" si="4"/>
        <v>2592.4840236494156</v>
      </c>
    </row>
    <row r="26" spans="1:23" x14ac:dyDescent="0.2">
      <c r="A26" t="s">
        <v>209</v>
      </c>
      <c r="B26" t="s">
        <v>180</v>
      </c>
      <c r="C26" t="s">
        <v>18</v>
      </c>
      <c r="D26">
        <v>3</v>
      </c>
      <c r="E26">
        <v>301</v>
      </c>
      <c r="F26" t="s">
        <v>339</v>
      </c>
      <c r="G26" s="33">
        <v>45204</v>
      </c>
      <c r="H26">
        <v>19</v>
      </c>
      <c r="I26">
        <v>25</v>
      </c>
      <c r="J26" s="61">
        <f t="shared" si="12"/>
        <v>44</v>
      </c>
      <c r="K26" s="53">
        <f t="shared" si="5"/>
        <v>288713.91076115484</v>
      </c>
      <c r="L26" s="53">
        <f t="shared" si="6"/>
        <v>116840.91896444955</v>
      </c>
      <c r="M26">
        <v>311</v>
      </c>
      <c r="N26" s="61">
        <v>0</v>
      </c>
      <c r="O26">
        <f t="shared" si="7"/>
        <v>16.399999999999999</v>
      </c>
      <c r="P26">
        <f t="shared" si="1"/>
        <v>0.68502202643171806</v>
      </c>
      <c r="Q26">
        <f t="shared" si="8"/>
        <v>1819.4853336198562</v>
      </c>
      <c r="R26">
        <f t="shared" si="9"/>
        <v>30.324755560330935</v>
      </c>
      <c r="S26" s="53">
        <f t="shared" si="10"/>
        <v>2039.3701361878157</v>
      </c>
      <c r="T26" s="46">
        <f t="shared" si="11"/>
        <v>1.1627905813953487</v>
      </c>
      <c r="U26">
        <f t="shared" si="2"/>
        <v>35.261340148669042</v>
      </c>
      <c r="V26">
        <f t="shared" si="3"/>
        <v>2115.6804089201428</v>
      </c>
      <c r="W26">
        <f t="shared" si="4"/>
        <v>2371.3603863381418</v>
      </c>
    </row>
    <row r="27" spans="1:23" x14ac:dyDescent="0.2">
      <c r="A27" t="s">
        <v>210</v>
      </c>
      <c r="B27" t="s">
        <v>180</v>
      </c>
      <c r="C27" t="s">
        <v>15</v>
      </c>
      <c r="D27">
        <v>3</v>
      </c>
      <c r="E27">
        <v>302</v>
      </c>
      <c r="F27" t="s">
        <v>340</v>
      </c>
      <c r="G27" s="33">
        <v>45204</v>
      </c>
      <c r="H27">
        <v>21</v>
      </c>
      <c r="I27">
        <v>25</v>
      </c>
      <c r="J27" s="61">
        <f t="shared" si="12"/>
        <v>46</v>
      </c>
      <c r="K27" s="53">
        <f t="shared" si="5"/>
        <v>301837.27034120733</v>
      </c>
      <c r="L27" s="53">
        <f t="shared" si="6"/>
        <v>122151.86982646998</v>
      </c>
      <c r="M27">
        <v>343.28</v>
      </c>
      <c r="N27" s="61">
        <v>0</v>
      </c>
      <c r="O27">
        <f t="shared" si="7"/>
        <v>16.399999999999999</v>
      </c>
      <c r="P27">
        <f t="shared" si="1"/>
        <v>0.75612334801762104</v>
      </c>
      <c r="Q27">
        <f t="shared" si="8"/>
        <v>2008.3373804663156</v>
      </c>
      <c r="R27">
        <f t="shared" si="9"/>
        <v>33.472289674438592</v>
      </c>
      <c r="S27" s="53">
        <f t="shared" si="10"/>
        <v>2251.0449528956697</v>
      </c>
      <c r="T27" s="46">
        <f t="shared" si="11"/>
        <v>1.1627905813953487</v>
      </c>
      <c r="U27">
        <f t="shared" si="2"/>
        <v>38.921263171173976</v>
      </c>
      <c r="V27">
        <f t="shared" si="3"/>
        <v>2335.2757902704388</v>
      </c>
      <c r="W27">
        <f t="shared" si="4"/>
        <v>2617.493869524621</v>
      </c>
    </row>
    <row r="28" spans="1:23" x14ac:dyDescent="0.2">
      <c r="A28" t="s">
        <v>211</v>
      </c>
      <c r="B28" t="s">
        <v>180</v>
      </c>
      <c r="C28" t="s">
        <v>15</v>
      </c>
      <c r="D28">
        <v>3</v>
      </c>
      <c r="E28">
        <v>302</v>
      </c>
      <c r="F28" t="s">
        <v>339</v>
      </c>
      <c r="G28" s="33">
        <v>45204</v>
      </c>
      <c r="H28">
        <v>23</v>
      </c>
      <c r="I28">
        <v>26</v>
      </c>
      <c r="J28" s="61">
        <f t="shared" si="12"/>
        <v>49</v>
      </c>
      <c r="K28" s="53">
        <f t="shared" si="5"/>
        <v>321522.3097112861</v>
      </c>
      <c r="L28" s="53">
        <f t="shared" si="6"/>
        <v>130118.29611950065</v>
      </c>
      <c r="M28">
        <v>372.91</v>
      </c>
      <c r="N28" s="61">
        <v>0</v>
      </c>
      <c r="O28">
        <f t="shared" si="7"/>
        <v>16.399999999999999</v>
      </c>
      <c r="P28">
        <f t="shared" si="1"/>
        <v>0.82138766519823792</v>
      </c>
      <c r="Q28">
        <f t="shared" si="8"/>
        <v>2181.6857741484905</v>
      </c>
      <c r="R28">
        <f t="shared" si="9"/>
        <v>36.361429569141507</v>
      </c>
      <c r="S28" s="53">
        <f t="shared" si="10"/>
        <v>2445.3424999543354</v>
      </c>
      <c r="T28" s="46">
        <f t="shared" si="11"/>
        <v>1.1627905813953487</v>
      </c>
      <c r="U28">
        <f t="shared" si="2"/>
        <v>42.280727829068077</v>
      </c>
      <c r="V28">
        <f t="shared" si="3"/>
        <v>2536.8436697440848</v>
      </c>
      <c r="W28">
        <f t="shared" si="4"/>
        <v>2843.4212272326572</v>
      </c>
    </row>
    <row r="29" spans="1:23" x14ac:dyDescent="0.2">
      <c r="A29" t="s">
        <v>212</v>
      </c>
      <c r="B29" t="s">
        <v>180</v>
      </c>
      <c r="C29" t="s">
        <v>16</v>
      </c>
      <c r="D29">
        <v>3</v>
      </c>
      <c r="E29">
        <v>303</v>
      </c>
      <c r="F29" t="s">
        <v>340</v>
      </c>
      <c r="G29" s="33">
        <v>45204</v>
      </c>
      <c r="H29">
        <v>28</v>
      </c>
      <c r="I29">
        <v>28</v>
      </c>
      <c r="J29" s="61">
        <f t="shared" si="12"/>
        <v>56</v>
      </c>
      <c r="K29" s="53">
        <f t="shared" si="5"/>
        <v>367454.06824146985</v>
      </c>
      <c r="L29" s="53">
        <f t="shared" si="6"/>
        <v>148706.62413657218</v>
      </c>
      <c r="M29">
        <v>437</v>
      </c>
      <c r="N29" s="61">
        <v>0</v>
      </c>
      <c r="O29">
        <f t="shared" si="7"/>
        <v>16.399999999999999</v>
      </c>
      <c r="P29">
        <f t="shared" si="1"/>
        <v>0.9625550660792952</v>
      </c>
      <c r="Q29">
        <f t="shared" si="8"/>
        <v>2556.640163317933</v>
      </c>
      <c r="R29">
        <f t="shared" si="9"/>
        <v>42.610669388632218</v>
      </c>
      <c r="S29" s="53">
        <f t="shared" si="10"/>
        <v>2865.6101270549048</v>
      </c>
      <c r="T29" s="46">
        <f t="shared" si="11"/>
        <v>1.1627905813953487</v>
      </c>
      <c r="U29">
        <f t="shared" si="2"/>
        <v>49.547285032052649</v>
      </c>
      <c r="V29">
        <f t="shared" si="3"/>
        <v>2972.8371019231586</v>
      </c>
      <c r="W29">
        <f t="shared" si="4"/>
        <v>3332.1044656905719</v>
      </c>
    </row>
    <row r="30" spans="1:23" x14ac:dyDescent="0.2">
      <c r="A30" t="s">
        <v>213</v>
      </c>
      <c r="B30" t="s">
        <v>180</v>
      </c>
      <c r="C30" t="s">
        <v>16</v>
      </c>
      <c r="D30">
        <v>3</v>
      </c>
      <c r="E30">
        <v>303</v>
      </c>
      <c r="F30" t="s">
        <v>339</v>
      </c>
      <c r="G30" s="33">
        <v>45204</v>
      </c>
      <c r="H30">
        <v>24</v>
      </c>
      <c r="I30">
        <v>23</v>
      </c>
      <c r="J30" s="61">
        <f t="shared" si="12"/>
        <v>47</v>
      </c>
      <c r="K30" s="53">
        <f t="shared" si="5"/>
        <v>308398.95013123361</v>
      </c>
      <c r="L30" s="53">
        <f t="shared" si="6"/>
        <v>124807.34525748021</v>
      </c>
      <c r="M30">
        <v>419.55</v>
      </c>
      <c r="N30" s="61">
        <v>0</v>
      </c>
      <c r="O30">
        <f t="shared" si="7"/>
        <v>16.399999999999999</v>
      </c>
      <c r="P30">
        <f t="shared" si="1"/>
        <v>0.92411894273127759</v>
      </c>
      <c r="Q30">
        <f t="shared" si="8"/>
        <v>2454.550069839906</v>
      </c>
      <c r="R30">
        <f t="shared" si="9"/>
        <v>40.909167830665098</v>
      </c>
      <c r="S30" s="53">
        <f t="shared" si="10"/>
        <v>2751.1824457800585</v>
      </c>
      <c r="T30" s="46">
        <f t="shared" si="11"/>
        <v>1.1627905813953487</v>
      </c>
      <c r="U30">
        <f t="shared" si="2"/>
        <v>47.568795046218966</v>
      </c>
      <c r="V30">
        <f t="shared" si="3"/>
        <v>2854.127702773138</v>
      </c>
      <c r="W30">
        <f t="shared" si="4"/>
        <v>3199.0490356532719</v>
      </c>
    </row>
    <row r="31" spans="1:23" x14ac:dyDescent="0.2">
      <c r="A31" t="s">
        <v>214</v>
      </c>
      <c r="B31" t="s">
        <v>180</v>
      </c>
      <c r="C31" t="s">
        <v>17</v>
      </c>
      <c r="D31">
        <v>3</v>
      </c>
      <c r="E31">
        <v>304</v>
      </c>
      <c r="F31" t="s">
        <v>340</v>
      </c>
      <c r="G31" s="33">
        <v>45204</v>
      </c>
      <c r="H31">
        <v>25</v>
      </c>
      <c r="I31">
        <v>25</v>
      </c>
      <c r="J31" s="61">
        <f t="shared" si="12"/>
        <v>50</v>
      </c>
      <c r="K31" s="53">
        <f t="shared" si="5"/>
        <v>328083.98950131232</v>
      </c>
      <c r="L31" s="53">
        <f t="shared" si="6"/>
        <v>132773.77155051084</v>
      </c>
      <c r="M31">
        <v>443.74</v>
      </c>
      <c r="N31" s="61">
        <v>0</v>
      </c>
      <c r="O31">
        <f t="shared" si="7"/>
        <v>16.399999999999999</v>
      </c>
      <c r="P31">
        <f t="shared" si="1"/>
        <v>0.97740088105726874</v>
      </c>
      <c r="Q31">
        <f t="shared" si="8"/>
        <v>2596.0720962716236</v>
      </c>
      <c r="R31">
        <f t="shared" si="9"/>
        <v>43.267868271193727</v>
      </c>
      <c r="S31" s="53">
        <f t="shared" si="10"/>
        <v>2909.8074091060489</v>
      </c>
      <c r="T31" s="46">
        <f t="shared" si="11"/>
        <v>1.1627905813953487</v>
      </c>
      <c r="U31">
        <f t="shared" si="2"/>
        <v>50.311469702798718</v>
      </c>
      <c r="V31">
        <f t="shared" si="3"/>
        <v>3018.6881821679231</v>
      </c>
      <c r="W31">
        <f t="shared" si="4"/>
        <v>3383.4966489829162</v>
      </c>
    </row>
    <row r="32" spans="1:23" x14ac:dyDescent="0.2">
      <c r="A32" t="s">
        <v>215</v>
      </c>
      <c r="B32" t="s">
        <v>180</v>
      </c>
      <c r="C32" t="s">
        <v>17</v>
      </c>
      <c r="D32">
        <v>3</v>
      </c>
      <c r="E32">
        <v>304</v>
      </c>
      <c r="F32" t="s">
        <v>339</v>
      </c>
      <c r="G32" s="33">
        <v>45204</v>
      </c>
      <c r="H32">
        <v>23</v>
      </c>
      <c r="I32">
        <v>25</v>
      </c>
      <c r="J32" s="61">
        <v>41</v>
      </c>
      <c r="K32" s="53">
        <f t="shared" si="5"/>
        <v>269028.87139107613</v>
      </c>
      <c r="L32" s="53">
        <f t="shared" si="6"/>
        <v>108874.49267141891</v>
      </c>
      <c r="M32">
        <v>262.99</v>
      </c>
      <c r="N32" s="61">
        <v>0</v>
      </c>
      <c r="O32">
        <f t="shared" si="7"/>
        <v>16.399999999999999</v>
      </c>
      <c r="P32">
        <f t="shared" si="1"/>
        <v>0.57927312775330397</v>
      </c>
      <c r="Q32">
        <f t="shared" si="8"/>
        <v>1538.6059417642637</v>
      </c>
      <c r="R32">
        <f t="shared" si="9"/>
        <v>25.643432362737727</v>
      </c>
      <c r="S32" s="53">
        <f t="shared" si="10"/>
        <v>1724.5464698264748</v>
      </c>
      <c r="T32" s="46">
        <f t="shared" si="11"/>
        <v>1.1627905813953487</v>
      </c>
      <c r="U32">
        <f t="shared" si="2"/>
        <v>29.817941626040103</v>
      </c>
      <c r="V32">
        <f t="shared" si="3"/>
        <v>1789.0764975624063</v>
      </c>
      <c r="W32">
        <f t="shared" si="4"/>
        <v>2005.2863922928229</v>
      </c>
    </row>
    <row r="33" spans="1:23" x14ac:dyDescent="0.2">
      <c r="A33" t="s">
        <v>216</v>
      </c>
      <c r="B33" t="s">
        <v>180</v>
      </c>
      <c r="C33" t="s">
        <v>16</v>
      </c>
      <c r="D33">
        <v>4</v>
      </c>
      <c r="E33">
        <v>401</v>
      </c>
      <c r="F33" t="s">
        <v>340</v>
      </c>
      <c r="G33" s="33">
        <v>45204</v>
      </c>
      <c r="H33">
        <v>23</v>
      </c>
      <c r="I33">
        <v>19</v>
      </c>
      <c r="J33" s="61">
        <f t="shared" ref="J33:J41" si="13">H33+I33</f>
        <v>42</v>
      </c>
      <c r="K33" s="53">
        <f t="shared" si="5"/>
        <v>275590.55118110235</v>
      </c>
      <c r="L33" s="53">
        <f t="shared" si="6"/>
        <v>111529.96810242911</v>
      </c>
      <c r="M33">
        <v>387.33</v>
      </c>
      <c r="N33" s="61">
        <v>0</v>
      </c>
      <c r="O33">
        <f t="shared" si="7"/>
        <v>16.399999999999999</v>
      </c>
      <c r="P33">
        <f t="shared" si="1"/>
        <v>0.85314977973568273</v>
      </c>
      <c r="Q33">
        <f t="shared" si="8"/>
        <v>2266.0490491028258</v>
      </c>
      <c r="R33">
        <f t="shared" si="9"/>
        <v>37.767484151713766</v>
      </c>
      <c r="S33" s="53">
        <f t="shared" si="10"/>
        <v>2539.9010766869023</v>
      </c>
      <c r="T33" s="46">
        <f t="shared" si="11"/>
        <v>1.1627905813953487</v>
      </c>
      <c r="U33">
        <f t="shared" si="2"/>
        <v>43.91567485461087</v>
      </c>
      <c r="V33">
        <f t="shared" si="3"/>
        <v>2634.9404912766522</v>
      </c>
      <c r="W33">
        <f t="shared" si="4"/>
        <v>2953.3730496474354</v>
      </c>
    </row>
    <row r="34" spans="1:23" x14ac:dyDescent="0.2">
      <c r="A34" t="s">
        <v>217</v>
      </c>
      <c r="B34" t="s">
        <v>180</v>
      </c>
      <c r="C34" t="s">
        <v>16</v>
      </c>
      <c r="D34">
        <v>4</v>
      </c>
      <c r="E34">
        <v>401</v>
      </c>
      <c r="F34" t="s">
        <v>339</v>
      </c>
      <c r="G34" s="33">
        <v>45204</v>
      </c>
      <c r="H34">
        <v>24</v>
      </c>
      <c r="I34">
        <v>24</v>
      </c>
      <c r="J34" s="61">
        <f t="shared" si="13"/>
        <v>48</v>
      </c>
      <c r="K34" s="53">
        <f t="shared" si="5"/>
        <v>314960.62992125982</v>
      </c>
      <c r="L34" s="53">
        <f t="shared" si="6"/>
        <v>127462.82068849042</v>
      </c>
      <c r="M34">
        <v>367.62</v>
      </c>
      <c r="N34" s="61">
        <v>0</v>
      </c>
      <c r="O34">
        <f t="shared" si="7"/>
        <v>16.399999999999999</v>
      </c>
      <c r="P34">
        <f t="shared" si="1"/>
        <v>0.80973568281938324</v>
      </c>
      <c r="Q34">
        <f t="shared" si="8"/>
        <v>2150.736972171484</v>
      </c>
      <c r="R34">
        <f t="shared" si="9"/>
        <v>35.845616202858068</v>
      </c>
      <c r="S34" s="53">
        <f t="shared" si="10"/>
        <v>2410.6535352584078</v>
      </c>
      <c r="T34" s="46">
        <f t="shared" si="11"/>
        <v>1.1627905813953487</v>
      </c>
      <c r="U34">
        <f t="shared" si="2"/>
        <v>41.680944904995869</v>
      </c>
      <c r="V34">
        <f t="shared" si="3"/>
        <v>2500.8566942997518</v>
      </c>
      <c r="W34">
        <f t="shared" si="4"/>
        <v>2803.0852258058767</v>
      </c>
    </row>
    <row r="35" spans="1:23" x14ac:dyDescent="0.2">
      <c r="A35" t="s">
        <v>218</v>
      </c>
      <c r="B35" t="s">
        <v>180</v>
      </c>
      <c r="C35" t="s">
        <v>17</v>
      </c>
      <c r="D35">
        <v>4</v>
      </c>
      <c r="E35">
        <v>402</v>
      </c>
      <c r="F35" t="s">
        <v>340</v>
      </c>
      <c r="G35" s="33">
        <v>45204</v>
      </c>
      <c r="H35">
        <v>24</v>
      </c>
      <c r="I35">
        <v>26</v>
      </c>
      <c r="J35" s="61">
        <f t="shared" si="13"/>
        <v>50</v>
      </c>
      <c r="K35" s="53">
        <f t="shared" si="5"/>
        <v>328083.98950131232</v>
      </c>
      <c r="L35" s="53">
        <f t="shared" si="6"/>
        <v>132773.77155051084</v>
      </c>
      <c r="M35">
        <v>326</v>
      </c>
      <c r="N35" s="61">
        <v>0</v>
      </c>
      <c r="O35">
        <f t="shared" si="7"/>
        <v>16.399999999999999</v>
      </c>
      <c r="P35">
        <f t="shared" si="1"/>
        <v>0.7180616740088106</v>
      </c>
      <c r="Q35">
        <f t="shared" si="8"/>
        <v>1907.2418609648653</v>
      </c>
      <c r="R35">
        <f t="shared" si="9"/>
        <v>31.787364349414421</v>
      </c>
      <c r="S35" s="53">
        <f t="shared" si="10"/>
        <v>2137.7320398624693</v>
      </c>
      <c r="T35" s="46">
        <f t="shared" si="11"/>
        <v>1.1627905813953487</v>
      </c>
      <c r="U35">
        <f t="shared" si="2"/>
        <v>36.962047872881378</v>
      </c>
      <c r="V35">
        <f t="shared" si="3"/>
        <v>2217.7228723728826</v>
      </c>
      <c r="W35">
        <f t="shared" si="4"/>
        <v>2485.7346814991456</v>
      </c>
    </row>
    <row r="36" spans="1:23" x14ac:dyDescent="0.2">
      <c r="A36" t="s">
        <v>219</v>
      </c>
      <c r="B36" t="s">
        <v>180</v>
      </c>
      <c r="C36" t="s">
        <v>17</v>
      </c>
      <c r="D36">
        <v>4</v>
      </c>
      <c r="E36">
        <v>402</v>
      </c>
      <c r="F36" t="s">
        <v>339</v>
      </c>
      <c r="G36" s="33">
        <v>45204</v>
      </c>
      <c r="H36">
        <v>28</v>
      </c>
      <c r="I36">
        <v>28</v>
      </c>
      <c r="J36" s="61">
        <f t="shared" si="13"/>
        <v>56</v>
      </c>
      <c r="K36" s="53">
        <f t="shared" si="5"/>
        <v>367454.06824146985</v>
      </c>
      <c r="L36" s="53">
        <f t="shared" si="6"/>
        <v>148706.62413657218</v>
      </c>
      <c r="M36">
        <v>393.92</v>
      </c>
      <c r="N36" s="61">
        <v>0</v>
      </c>
      <c r="O36">
        <f t="shared" si="7"/>
        <v>16.399999999999999</v>
      </c>
      <c r="P36">
        <f t="shared" si="1"/>
        <v>0.86766519823788546</v>
      </c>
      <c r="Q36">
        <f t="shared" si="8"/>
        <v>2304.6034167830667</v>
      </c>
      <c r="R36">
        <f t="shared" si="9"/>
        <v>38.410056946384444</v>
      </c>
      <c r="S36" s="53">
        <f t="shared" si="10"/>
        <v>2583.1147397013001</v>
      </c>
      <c r="T36" s="46">
        <f t="shared" si="11"/>
        <v>1.1627905813953487</v>
      </c>
      <c r="U36">
        <f t="shared" si="2"/>
        <v>44.662852448114819</v>
      </c>
      <c r="V36">
        <f t="shared" si="3"/>
        <v>2679.7711468868893</v>
      </c>
      <c r="W36">
        <f t="shared" si="4"/>
        <v>3003.6214899881697</v>
      </c>
    </row>
    <row r="37" spans="1:23" x14ac:dyDescent="0.2">
      <c r="A37" t="s">
        <v>220</v>
      </c>
      <c r="B37" t="s">
        <v>180</v>
      </c>
      <c r="C37" t="s">
        <v>18</v>
      </c>
      <c r="D37">
        <v>4</v>
      </c>
      <c r="E37">
        <v>403</v>
      </c>
      <c r="F37" t="s">
        <v>340</v>
      </c>
      <c r="G37" s="33">
        <v>45204</v>
      </c>
      <c r="H37">
        <v>22</v>
      </c>
      <c r="I37">
        <v>23</v>
      </c>
      <c r="J37" s="61">
        <f t="shared" si="13"/>
        <v>45</v>
      </c>
      <c r="K37" s="53">
        <f t="shared" si="5"/>
        <v>295275.59055118111</v>
      </c>
      <c r="L37" s="53">
        <f t="shared" si="6"/>
        <v>119496.39439545978</v>
      </c>
      <c r="M37">
        <v>285</v>
      </c>
      <c r="N37" s="61">
        <v>0</v>
      </c>
      <c r="O37">
        <f t="shared" si="7"/>
        <v>16.399999999999999</v>
      </c>
      <c r="P37">
        <f t="shared" si="1"/>
        <v>0.6277533039647577</v>
      </c>
      <c r="Q37">
        <f t="shared" si="8"/>
        <v>1667.3740195551736</v>
      </c>
      <c r="R37">
        <f t="shared" si="9"/>
        <v>27.789566992586227</v>
      </c>
      <c r="S37" s="53">
        <f t="shared" si="10"/>
        <v>1868.8761698184162</v>
      </c>
      <c r="T37" s="46">
        <f t="shared" si="11"/>
        <v>1.1627905813953487</v>
      </c>
      <c r="U37">
        <f t="shared" si="2"/>
        <v>32.313446760034331</v>
      </c>
      <c r="V37">
        <f t="shared" si="3"/>
        <v>1938.80680560206</v>
      </c>
      <c r="W37">
        <f t="shared" si="4"/>
        <v>2173.1116080590687</v>
      </c>
    </row>
    <row r="38" spans="1:23" x14ac:dyDescent="0.2">
      <c r="A38" t="s">
        <v>221</v>
      </c>
      <c r="B38" t="s">
        <v>180</v>
      </c>
      <c r="C38" t="s">
        <v>18</v>
      </c>
      <c r="D38">
        <v>4</v>
      </c>
      <c r="E38">
        <v>403</v>
      </c>
      <c r="F38" t="s">
        <v>338</v>
      </c>
      <c r="G38" s="33">
        <v>45204</v>
      </c>
      <c r="H38">
        <v>27</v>
      </c>
      <c r="I38">
        <v>31</v>
      </c>
      <c r="J38" s="61">
        <f t="shared" si="13"/>
        <v>58</v>
      </c>
      <c r="K38" s="53">
        <f t="shared" si="5"/>
        <v>380577.42782152235</v>
      </c>
      <c r="L38" s="53">
        <f t="shared" si="6"/>
        <v>154017.57499859261</v>
      </c>
      <c r="M38">
        <v>429</v>
      </c>
      <c r="N38" s="61">
        <v>0</v>
      </c>
      <c r="O38">
        <f t="shared" si="7"/>
        <v>16.399999999999999</v>
      </c>
      <c r="P38">
        <f t="shared" si="1"/>
        <v>0.94493392070484583</v>
      </c>
      <c r="Q38">
        <f t="shared" si="8"/>
        <v>2509.8366820672613</v>
      </c>
      <c r="R38">
        <f t="shared" si="9"/>
        <v>41.830611367787689</v>
      </c>
      <c r="S38" s="53">
        <f t="shared" si="10"/>
        <v>2813.1504450950897</v>
      </c>
      <c r="T38" s="46">
        <f t="shared" si="11"/>
        <v>1.1627905813953487</v>
      </c>
      <c r="U38">
        <f t="shared" si="2"/>
        <v>48.640240912472734</v>
      </c>
      <c r="V38">
        <f t="shared" si="3"/>
        <v>2918.4144547483638</v>
      </c>
      <c r="W38">
        <f t="shared" si="4"/>
        <v>3271.1048416047033</v>
      </c>
    </row>
    <row r="39" spans="1:23" x14ac:dyDescent="0.2">
      <c r="A39" t="s">
        <v>222</v>
      </c>
      <c r="B39" t="s">
        <v>180</v>
      </c>
      <c r="C39" t="s">
        <v>18</v>
      </c>
      <c r="D39">
        <v>4</v>
      </c>
      <c r="E39">
        <v>403</v>
      </c>
      <c r="F39" t="s">
        <v>339</v>
      </c>
      <c r="G39" s="33">
        <v>45204</v>
      </c>
      <c r="H39">
        <v>18</v>
      </c>
      <c r="I39">
        <v>17</v>
      </c>
      <c r="J39" s="61">
        <f t="shared" si="13"/>
        <v>35</v>
      </c>
      <c r="K39" s="53">
        <f t="shared" si="5"/>
        <v>229658.79265091865</v>
      </c>
      <c r="L39" s="53">
        <f t="shared" si="6"/>
        <v>92941.640085357605</v>
      </c>
      <c r="M39">
        <v>413.9</v>
      </c>
      <c r="N39" s="61">
        <v>0</v>
      </c>
      <c r="O39">
        <f t="shared" si="7"/>
        <v>16.399999999999999</v>
      </c>
      <c r="P39">
        <f t="shared" si="1"/>
        <v>0.91167400881057259</v>
      </c>
      <c r="Q39">
        <f t="shared" si="8"/>
        <v>2421.4951112066187</v>
      </c>
      <c r="R39">
        <f t="shared" si="9"/>
        <v>40.358251853443647</v>
      </c>
      <c r="S39" s="53">
        <f t="shared" si="10"/>
        <v>2714.1327953959385</v>
      </c>
      <c r="T39" s="46">
        <f t="shared" si="11"/>
        <v>1.1627905813953487</v>
      </c>
      <c r="U39">
        <f t="shared" si="2"/>
        <v>46.928195136765652</v>
      </c>
      <c r="V39">
        <f t="shared" si="3"/>
        <v>2815.691708205939</v>
      </c>
      <c r="W39">
        <f t="shared" si="4"/>
        <v>3155.9680511426263</v>
      </c>
    </row>
    <row r="40" spans="1:23" x14ac:dyDescent="0.2">
      <c r="A40" t="s">
        <v>223</v>
      </c>
      <c r="B40" t="s">
        <v>180</v>
      </c>
      <c r="C40" t="s">
        <v>15</v>
      </c>
      <c r="D40">
        <v>4</v>
      </c>
      <c r="E40">
        <v>404</v>
      </c>
      <c r="F40" t="s">
        <v>340</v>
      </c>
      <c r="G40" s="33">
        <v>45204</v>
      </c>
      <c r="H40">
        <v>35</v>
      </c>
      <c r="I40">
        <v>26</v>
      </c>
      <c r="J40" s="61">
        <f t="shared" si="13"/>
        <v>61</v>
      </c>
      <c r="K40" s="53">
        <f t="shared" si="5"/>
        <v>400262.46719160106</v>
      </c>
      <c r="L40" s="53">
        <f t="shared" si="6"/>
        <v>161984.00129162325</v>
      </c>
      <c r="M40">
        <v>337.63</v>
      </c>
      <c r="N40" s="61">
        <v>0</v>
      </c>
      <c r="O40">
        <f t="shared" si="7"/>
        <v>16.399999999999999</v>
      </c>
      <c r="P40">
        <f t="shared" si="1"/>
        <v>0.74367841409691626</v>
      </c>
      <c r="Q40">
        <f t="shared" si="8"/>
        <v>1975.282421833029</v>
      </c>
      <c r="R40">
        <f t="shared" si="9"/>
        <v>32.921373697217149</v>
      </c>
      <c r="S40" s="53">
        <f t="shared" si="10"/>
        <v>2213.9953025115506</v>
      </c>
      <c r="T40" s="46">
        <f t="shared" si="11"/>
        <v>1.1627905813953487</v>
      </c>
      <c r="U40">
        <f t="shared" si="2"/>
        <v>38.280663261720669</v>
      </c>
      <c r="V40">
        <f t="shared" si="3"/>
        <v>2296.8397957032403</v>
      </c>
      <c r="W40">
        <f t="shared" si="4"/>
        <v>2574.4128850139768</v>
      </c>
    </row>
    <row r="41" spans="1:23" x14ac:dyDescent="0.2">
      <c r="A41" t="s">
        <v>224</v>
      </c>
      <c r="B41" t="s">
        <v>180</v>
      </c>
      <c r="C41" t="s">
        <v>15</v>
      </c>
      <c r="D41">
        <v>4</v>
      </c>
      <c r="E41">
        <v>404</v>
      </c>
      <c r="F41" t="s">
        <v>339</v>
      </c>
      <c r="G41" s="33">
        <v>45204</v>
      </c>
      <c r="H41">
        <v>16</v>
      </c>
      <c r="I41">
        <v>28</v>
      </c>
      <c r="J41" s="61">
        <f t="shared" si="13"/>
        <v>44</v>
      </c>
      <c r="K41" s="53">
        <f t="shared" si="5"/>
        <v>288713.91076115484</v>
      </c>
      <c r="L41" s="53">
        <f t="shared" si="6"/>
        <v>116840.91896444955</v>
      </c>
      <c r="M41">
        <v>284.3</v>
      </c>
      <c r="N41" s="61">
        <v>0</v>
      </c>
      <c r="O41">
        <f t="shared" si="7"/>
        <v>16.399999999999999</v>
      </c>
      <c r="P41">
        <f t="shared" si="1"/>
        <v>0.62621145374449338</v>
      </c>
      <c r="Q41">
        <f t="shared" si="8"/>
        <v>1663.2787149457399</v>
      </c>
      <c r="R41">
        <f t="shared" si="9"/>
        <v>27.721311915762332</v>
      </c>
      <c r="S41" s="53">
        <f t="shared" si="10"/>
        <v>1864.2859476469325</v>
      </c>
      <c r="T41" s="46">
        <f t="shared" si="11"/>
        <v>1.1627905813953487</v>
      </c>
      <c r="U41">
        <f t="shared" si="2"/>
        <v>32.234080399571091</v>
      </c>
      <c r="V41">
        <f t="shared" si="3"/>
        <v>1934.0448239742655</v>
      </c>
      <c r="W41">
        <f t="shared" si="4"/>
        <v>2167.7741409515552</v>
      </c>
    </row>
  </sheetData>
  <mergeCells count="1">
    <mergeCell ref="A1:G3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5995F-A19F-5644-AD18-96F393CAF02C}">
  <dimension ref="A1:B37"/>
  <sheetViews>
    <sheetView workbookViewId="0">
      <selection sqref="A1:B37"/>
    </sheetView>
  </sheetViews>
  <sheetFormatPr baseColWidth="10" defaultRowHeight="16" x14ac:dyDescent="0.2"/>
  <cols>
    <col min="1" max="1" width="61.5" customWidth="1"/>
    <col min="3" max="3" width="23.83203125" customWidth="1"/>
  </cols>
  <sheetData>
    <row r="1" spans="1:2" x14ac:dyDescent="0.2">
      <c r="A1" t="s">
        <v>314</v>
      </c>
      <c r="B1" t="s">
        <v>315</v>
      </c>
    </row>
    <row r="2" spans="1:2" x14ac:dyDescent="0.2">
      <c r="A2" t="s">
        <v>330</v>
      </c>
      <c r="B2" t="s">
        <v>450</v>
      </c>
    </row>
    <row r="3" spans="1:2" x14ac:dyDescent="0.2">
      <c r="A3" t="s">
        <v>316</v>
      </c>
      <c r="B3" t="s">
        <v>335</v>
      </c>
    </row>
    <row r="4" spans="1:2" x14ac:dyDescent="0.2">
      <c r="A4" t="s">
        <v>317</v>
      </c>
      <c r="B4" t="s">
        <v>318</v>
      </c>
    </row>
    <row r="5" spans="1:2" x14ac:dyDescent="0.2">
      <c r="A5" t="s">
        <v>319</v>
      </c>
      <c r="B5" t="s">
        <v>320</v>
      </c>
    </row>
    <row r="6" spans="1:2" x14ac:dyDescent="0.2">
      <c r="A6" t="s">
        <v>336</v>
      </c>
      <c r="B6" t="s">
        <v>337</v>
      </c>
    </row>
    <row r="7" spans="1:2" x14ac:dyDescent="0.2">
      <c r="A7" t="s">
        <v>413</v>
      </c>
      <c r="B7" s="66" t="s">
        <v>414</v>
      </c>
    </row>
    <row r="8" spans="1:2" x14ac:dyDescent="0.2">
      <c r="A8" t="s">
        <v>415</v>
      </c>
      <c r="B8" t="s">
        <v>416</v>
      </c>
    </row>
    <row r="9" spans="1:2" x14ac:dyDescent="0.2">
      <c r="A9" t="s">
        <v>417</v>
      </c>
      <c r="B9" t="s">
        <v>324</v>
      </c>
    </row>
    <row r="10" spans="1:2" x14ac:dyDescent="0.2">
      <c r="A10" t="s">
        <v>418</v>
      </c>
      <c r="B10" t="s">
        <v>419</v>
      </c>
    </row>
    <row r="11" spans="1:2" x14ac:dyDescent="0.2">
      <c r="A11" t="s">
        <v>328</v>
      </c>
      <c r="B11" t="s">
        <v>420</v>
      </c>
    </row>
    <row r="12" spans="1:2" x14ac:dyDescent="0.2">
      <c r="A12" t="s">
        <v>329</v>
      </c>
      <c r="B12" t="s">
        <v>421</v>
      </c>
    </row>
    <row r="13" spans="1:2" x14ac:dyDescent="0.2">
      <c r="A13" t="s">
        <v>422</v>
      </c>
      <c r="B13" t="s">
        <v>423</v>
      </c>
    </row>
    <row r="14" spans="1:2" x14ac:dyDescent="0.2">
      <c r="A14" t="s">
        <v>424</v>
      </c>
      <c r="B14" t="s">
        <v>425</v>
      </c>
    </row>
    <row r="15" spans="1:2" x14ac:dyDescent="0.2">
      <c r="A15" t="s">
        <v>426</v>
      </c>
      <c r="B15" t="s">
        <v>321</v>
      </c>
    </row>
    <row r="16" spans="1:2" x14ac:dyDescent="0.2">
      <c r="A16" t="s">
        <v>427</v>
      </c>
      <c r="B16" t="s">
        <v>322</v>
      </c>
    </row>
    <row r="17" spans="1:2" x14ac:dyDescent="0.2">
      <c r="A17" t="s">
        <v>428</v>
      </c>
      <c r="B17" t="s">
        <v>429</v>
      </c>
    </row>
    <row r="18" spans="1:2" x14ac:dyDescent="0.2">
      <c r="A18" t="s">
        <v>430</v>
      </c>
      <c r="B18" t="s">
        <v>431</v>
      </c>
    </row>
    <row r="19" spans="1:2" x14ac:dyDescent="0.2">
      <c r="A19" t="s">
        <v>432</v>
      </c>
      <c r="B19" t="s">
        <v>433</v>
      </c>
    </row>
    <row r="20" spans="1:2" x14ac:dyDescent="0.2">
      <c r="A20" t="s">
        <v>434</v>
      </c>
      <c r="B20" t="s">
        <v>322</v>
      </c>
    </row>
    <row r="21" spans="1:2" x14ac:dyDescent="0.2">
      <c r="A21" t="s">
        <v>435</v>
      </c>
      <c r="B21" t="s">
        <v>429</v>
      </c>
    </row>
    <row r="22" spans="1:2" x14ac:dyDescent="0.2">
      <c r="A22" t="s">
        <v>436</v>
      </c>
      <c r="B22" t="s">
        <v>431</v>
      </c>
    </row>
    <row r="23" spans="1:2" x14ac:dyDescent="0.2">
      <c r="A23" t="s">
        <v>437</v>
      </c>
      <c r="B23" t="s">
        <v>321</v>
      </c>
    </row>
    <row r="24" spans="1:2" x14ac:dyDescent="0.2">
      <c r="A24" t="s">
        <v>438</v>
      </c>
      <c r="B24" t="s">
        <v>322</v>
      </c>
    </row>
    <row r="25" spans="1:2" x14ac:dyDescent="0.2">
      <c r="A25" t="s">
        <v>439</v>
      </c>
      <c r="B25" t="s">
        <v>429</v>
      </c>
    </row>
    <row r="26" spans="1:2" x14ac:dyDescent="0.2">
      <c r="A26" t="s">
        <v>440</v>
      </c>
      <c r="B26" t="s">
        <v>431</v>
      </c>
    </row>
    <row r="27" spans="1:2" x14ac:dyDescent="0.2">
      <c r="A27" t="s">
        <v>441</v>
      </c>
      <c r="B27" t="s">
        <v>321</v>
      </c>
    </row>
    <row r="28" spans="1:2" x14ac:dyDescent="0.2">
      <c r="A28" t="s">
        <v>442</v>
      </c>
      <c r="B28" t="s">
        <v>322</v>
      </c>
    </row>
    <row r="29" spans="1:2" x14ac:dyDescent="0.2">
      <c r="A29" t="s">
        <v>443</v>
      </c>
      <c r="B29" t="s">
        <v>429</v>
      </c>
    </row>
    <row r="30" spans="1:2" x14ac:dyDescent="0.2">
      <c r="A30" t="s">
        <v>444</v>
      </c>
      <c r="B30" t="s">
        <v>431</v>
      </c>
    </row>
    <row r="31" spans="1:2" x14ac:dyDescent="0.2">
      <c r="A31" t="s">
        <v>445</v>
      </c>
      <c r="B31" t="s">
        <v>323</v>
      </c>
    </row>
    <row r="32" spans="1:2" x14ac:dyDescent="0.2">
      <c r="A32" t="s">
        <v>446</v>
      </c>
      <c r="B32" t="s">
        <v>421</v>
      </c>
    </row>
    <row r="33" spans="1:2" x14ac:dyDescent="0.2">
      <c r="A33" t="s">
        <v>447</v>
      </c>
      <c r="B33" t="s">
        <v>448</v>
      </c>
    </row>
    <row r="34" spans="1:2" x14ac:dyDescent="0.2">
      <c r="A34" t="s">
        <v>331</v>
      </c>
      <c r="B34" t="s">
        <v>449</v>
      </c>
    </row>
    <row r="35" spans="1:2" x14ac:dyDescent="0.2">
      <c r="A35" t="s">
        <v>332</v>
      </c>
      <c r="B35" t="s">
        <v>326</v>
      </c>
    </row>
    <row r="36" spans="1:2" x14ac:dyDescent="0.2">
      <c r="A36" t="s">
        <v>333</v>
      </c>
      <c r="B36" t="s">
        <v>325</v>
      </c>
    </row>
    <row r="37" spans="1:2" x14ac:dyDescent="0.2">
      <c r="A37" t="s">
        <v>334</v>
      </c>
      <c r="B37" t="s">
        <v>327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BE903-AB13-E548-970F-24174C25F63C}">
  <dimension ref="A1:H5"/>
  <sheetViews>
    <sheetView workbookViewId="0">
      <selection sqref="A1:H5"/>
    </sheetView>
  </sheetViews>
  <sheetFormatPr baseColWidth="10" defaultRowHeight="16" x14ac:dyDescent="0.2"/>
  <sheetData>
    <row r="1" spans="1:8" ht="17" x14ac:dyDescent="0.2">
      <c r="A1" s="3" t="s">
        <v>1</v>
      </c>
      <c r="B1" s="3" t="s">
        <v>2</v>
      </c>
      <c r="C1" s="3" t="s">
        <v>3</v>
      </c>
      <c r="D1" s="4" t="s">
        <v>6</v>
      </c>
      <c r="E1" s="14" t="s">
        <v>361</v>
      </c>
      <c r="F1" s="14" t="s">
        <v>362</v>
      </c>
      <c r="G1" s="14" t="s">
        <v>363</v>
      </c>
      <c r="H1" s="14" t="s">
        <v>364</v>
      </c>
    </row>
    <row r="2" spans="1:8" x14ac:dyDescent="0.2">
      <c r="A2" t="s">
        <v>181</v>
      </c>
      <c r="B2" t="s">
        <v>180</v>
      </c>
      <c r="C2">
        <v>1</v>
      </c>
      <c r="D2" s="10"/>
      <c r="E2">
        <v>576.35</v>
      </c>
      <c r="F2">
        <v>1152.7</v>
      </c>
      <c r="G2">
        <v>11527</v>
      </c>
      <c r="H2" s="53">
        <v>10284.147333000001</v>
      </c>
    </row>
    <row r="3" spans="1:8" x14ac:dyDescent="0.2">
      <c r="A3" t="s">
        <v>183</v>
      </c>
      <c r="B3" t="s">
        <v>180</v>
      </c>
      <c r="C3">
        <v>2</v>
      </c>
      <c r="E3">
        <v>463.54</v>
      </c>
      <c r="F3">
        <v>927.08</v>
      </c>
      <c r="G3">
        <v>9270.7999999999993</v>
      </c>
      <c r="H3">
        <v>8271.2130732000005</v>
      </c>
    </row>
    <row r="4" spans="1:8" x14ac:dyDescent="0.2">
      <c r="A4" t="s">
        <v>185</v>
      </c>
      <c r="B4" t="s">
        <v>180</v>
      </c>
      <c r="C4">
        <v>3</v>
      </c>
      <c r="E4">
        <v>489.26</v>
      </c>
      <c r="F4">
        <v>978.52</v>
      </c>
      <c r="G4">
        <v>9785.2000000000007</v>
      </c>
      <c r="H4" s="53">
        <v>8730.1499508000015</v>
      </c>
    </row>
    <row r="5" spans="1:8" x14ac:dyDescent="0.2">
      <c r="A5" t="s">
        <v>187</v>
      </c>
      <c r="B5" t="s">
        <v>180</v>
      </c>
      <c r="C5">
        <v>4</v>
      </c>
      <c r="E5">
        <v>548.22</v>
      </c>
      <c r="F5">
        <v>1096.44</v>
      </c>
      <c r="G5">
        <v>10964.4</v>
      </c>
      <c r="H5">
        <v>9782.2074276000003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188E6-0236-CF4D-B032-ADA830E6139F}">
  <dimension ref="A1:AG37"/>
  <sheetViews>
    <sheetView topLeftCell="H1" workbookViewId="0">
      <selection activeCell="V42" sqref="V42"/>
    </sheetView>
  </sheetViews>
  <sheetFormatPr baseColWidth="10" defaultRowHeight="16" x14ac:dyDescent="0.2"/>
  <cols>
    <col min="1" max="1" width="19.1640625" customWidth="1"/>
    <col min="6" max="6" width="17.1640625" customWidth="1"/>
  </cols>
  <sheetData>
    <row r="1" spans="1:33" ht="17" x14ac:dyDescent="0.2">
      <c r="A1" s="62" t="s">
        <v>294</v>
      </c>
      <c r="B1" s="63" t="s">
        <v>295</v>
      </c>
      <c r="C1" s="63" t="s">
        <v>296</v>
      </c>
      <c r="D1" s="63" t="s">
        <v>297</v>
      </c>
      <c r="E1" s="52" t="s">
        <v>298</v>
      </c>
      <c r="F1" s="63" t="s">
        <v>336</v>
      </c>
      <c r="G1" s="64" t="s">
        <v>299</v>
      </c>
      <c r="H1" s="52" t="s">
        <v>368</v>
      </c>
      <c r="I1" s="52" t="s">
        <v>369</v>
      </c>
      <c r="J1" s="52" t="s">
        <v>370</v>
      </c>
      <c r="K1" s="65" t="s">
        <v>374</v>
      </c>
      <c r="L1" s="65" t="s">
        <v>375</v>
      </c>
      <c r="M1" s="65" t="s">
        <v>376</v>
      </c>
      <c r="N1" s="65" t="s">
        <v>377</v>
      </c>
      <c r="O1" s="64" t="s">
        <v>381</v>
      </c>
      <c r="P1" s="64" t="s">
        <v>382</v>
      </c>
      <c r="Q1" s="64" t="s">
        <v>383</v>
      </c>
      <c r="R1" s="64" t="s">
        <v>384</v>
      </c>
      <c r="S1" s="64" t="s">
        <v>385</v>
      </c>
      <c r="T1" s="64" t="s">
        <v>386</v>
      </c>
      <c r="U1" s="64" t="s">
        <v>387</v>
      </c>
      <c r="V1" s="64" t="s">
        <v>388</v>
      </c>
      <c r="W1" s="64" t="s">
        <v>389</v>
      </c>
      <c r="X1" s="64" t="s">
        <v>390</v>
      </c>
      <c r="Y1" s="64" t="s">
        <v>391</v>
      </c>
      <c r="Z1" s="64" t="s">
        <v>392</v>
      </c>
      <c r="AA1" s="64" t="s">
        <v>404</v>
      </c>
      <c r="AB1" s="64" t="s">
        <v>405</v>
      </c>
      <c r="AC1" s="64" t="s">
        <v>406</v>
      </c>
      <c r="AD1" s="64" t="s">
        <v>300</v>
      </c>
      <c r="AE1" s="52" t="s">
        <v>301</v>
      </c>
      <c r="AF1" s="52" t="s">
        <v>302</v>
      </c>
      <c r="AG1" s="52" t="s">
        <v>303</v>
      </c>
    </row>
    <row r="2" spans="1:33" x14ac:dyDescent="0.2">
      <c r="A2" t="s">
        <v>189</v>
      </c>
      <c r="B2" t="s">
        <v>180</v>
      </c>
      <c r="C2" t="s">
        <v>15</v>
      </c>
      <c r="D2">
        <v>1</v>
      </c>
      <c r="E2">
        <v>101</v>
      </c>
      <c r="F2" t="s">
        <v>340</v>
      </c>
      <c r="G2" s="30">
        <v>21</v>
      </c>
      <c r="H2">
        <v>275590.55118110235</v>
      </c>
      <c r="I2">
        <v>111529.96810242911</v>
      </c>
      <c r="J2">
        <v>74.353312068286073</v>
      </c>
      <c r="K2">
        <v>87.18</v>
      </c>
      <c r="L2">
        <v>174.36</v>
      </c>
      <c r="M2">
        <v>1743.6000000000001</v>
      </c>
      <c r="N2">
        <v>1555.6033044000003</v>
      </c>
      <c r="O2">
        <v>0.75</v>
      </c>
      <c r="P2">
        <v>1.5</v>
      </c>
      <c r="Q2">
        <v>15</v>
      </c>
      <c r="R2">
        <v>13.382685</v>
      </c>
      <c r="S2" s="35">
        <v>16.5</v>
      </c>
      <c r="T2">
        <v>33</v>
      </c>
      <c r="U2">
        <v>330</v>
      </c>
      <c r="V2">
        <v>294.41907000000003</v>
      </c>
      <c r="W2">
        <v>17.25</v>
      </c>
      <c r="X2">
        <v>34.5</v>
      </c>
      <c r="Y2">
        <v>345</v>
      </c>
      <c r="Z2">
        <v>307.80175500000001</v>
      </c>
      <c r="AA2">
        <v>44</v>
      </c>
      <c r="AB2">
        <v>288713.91076115484</v>
      </c>
      <c r="AC2">
        <v>116840.91896444955</v>
      </c>
      <c r="AD2">
        <v>367.79</v>
      </c>
      <c r="AE2">
        <v>41.700219592536946</v>
      </c>
      <c r="AF2">
        <v>2502.0131755522166</v>
      </c>
      <c r="AG2">
        <v>2804.3814678177018</v>
      </c>
    </row>
    <row r="3" spans="1:33" x14ac:dyDescent="0.2">
      <c r="A3" t="s">
        <v>190</v>
      </c>
      <c r="B3" t="s">
        <v>180</v>
      </c>
      <c r="C3" t="s">
        <v>15</v>
      </c>
      <c r="D3">
        <v>1</v>
      </c>
      <c r="E3">
        <v>101</v>
      </c>
      <c r="F3" t="s">
        <v>339</v>
      </c>
      <c r="G3" s="30">
        <v>24</v>
      </c>
      <c r="H3">
        <v>314960.62992125982</v>
      </c>
      <c r="I3">
        <v>127462.82068849042</v>
      </c>
      <c r="J3">
        <v>84.97521379232694</v>
      </c>
      <c r="K3">
        <v>40.32</v>
      </c>
      <c r="L3">
        <v>80.64</v>
      </c>
      <c r="M3">
        <v>806.4</v>
      </c>
      <c r="N3">
        <v>719.45314559999997</v>
      </c>
      <c r="O3">
        <v>3.54</v>
      </c>
      <c r="P3">
        <v>7.08</v>
      </c>
      <c r="Q3">
        <v>70.8</v>
      </c>
      <c r="R3">
        <v>63.166273199999999</v>
      </c>
      <c r="S3" s="35">
        <v>37.65</v>
      </c>
      <c r="T3">
        <v>75.3</v>
      </c>
      <c r="U3">
        <v>753</v>
      </c>
      <c r="V3">
        <v>671.810787</v>
      </c>
      <c r="W3">
        <v>41.19</v>
      </c>
      <c r="X3">
        <v>82.38</v>
      </c>
      <c r="Y3">
        <v>823.8</v>
      </c>
      <c r="Z3">
        <v>734.97706019999998</v>
      </c>
      <c r="AA3">
        <v>45</v>
      </c>
      <c r="AB3">
        <v>295275.59055118111</v>
      </c>
      <c r="AC3">
        <v>119496.39439545978</v>
      </c>
      <c r="AD3">
        <v>218</v>
      </c>
      <c r="AE3">
        <v>24.716952258552578</v>
      </c>
      <c r="AF3">
        <v>1483.0171355131547</v>
      </c>
      <c r="AG3">
        <v>1662.2397563399195</v>
      </c>
    </row>
    <row r="4" spans="1:33" x14ac:dyDescent="0.2">
      <c r="A4" t="s">
        <v>191</v>
      </c>
      <c r="B4" t="s">
        <v>180</v>
      </c>
      <c r="C4" t="s">
        <v>16</v>
      </c>
      <c r="D4">
        <v>1</v>
      </c>
      <c r="E4">
        <v>102</v>
      </c>
      <c r="F4" t="s">
        <v>340</v>
      </c>
      <c r="G4" s="30">
        <v>24</v>
      </c>
      <c r="H4">
        <v>314960.62992125982</v>
      </c>
      <c r="I4">
        <v>127462.82068849042</v>
      </c>
      <c r="J4">
        <v>84.97521379232694</v>
      </c>
      <c r="K4">
        <v>72.37</v>
      </c>
      <c r="L4">
        <v>144.74</v>
      </c>
      <c r="M4">
        <v>1447.4</v>
      </c>
      <c r="N4">
        <v>1291.3398846000002</v>
      </c>
      <c r="O4">
        <v>6.47</v>
      </c>
      <c r="P4">
        <v>12.94</v>
      </c>
      <c r="Q4">
        <v>129.4</v>
      </c>
      <c r="R4">
        <v>115.44796260000001</v>
      </c>
      <c r="S4" s="35">
        <v>12.71</v>
      </c>
      <c r="T4">
        <v>25.42</v>
      </c>
      <c r="U4">
        <v>254.20000000000002</v>
      </c>
      <c r="V4">
        <v>226.79190180000003</v>
      </c>
      <c r="W4">
        <v>19.18</v>
      </c>
      <c r="X4">
        <v>38.36</v>
      </c>
      <c r="Y4">
        <v>383.6</v>
      </c>
      <c r="Z4">
        <v>342.23986440000004</v>
      </c>
      <c r="AA4">
        <v>52</v>
      </c>
      <c r="AB4">
        <v>341207.34908136487</v>
      </c>
      <c r="AC4">
        <v>138084.72241253129</v>
      </c>
      <c r="AD4">
        <v>268</v>
      </c>
      <c r="AE4">
        <v>30.385978005927022</v>
      </c>
      <c r="AF4">
        <v>1823.1586803556213</v>
      </c>
      <c r="AG4">
        <v>2043.487406876598</v>
      </c>
    </row>
    <row r="5" spans="1:33" x14ac:dyDescent="0.2">
      <c r="A5" t="s">
        <v>192</v>
      </c>
      <c r="B5" t="s">
        <v>180</v>
      </c>
      <c r="C5" t="s">
        <v>16</v>
      </c>
      <c r="D5">
        <v>1</v>
      </c>
      <c r="E5">
        <v>102</v>
      </c>
      <c r="F5" t="s">
        <v>339</v>
      </c>
      <c r="G5" s="30">
        <v>24</v>
      </c>
      <c r="H5">
        <v>314960.62992125982</v>
      </c>
      <c r="I5">
        <v>127462.82068849042</v>
      </c>
      <c r="J5">
        <v>84.97521379232694</v>
      </c>
      <c r="K5">
        <v>63.33</v>
      </c>
      <c r="L5">
        <v>126.66</v>
      </c>
      <c r="M5">
        <v>1266.5999999999999</v>
      </c>
      <c r="N5">
        <v>1130.0339214000001</v>
      </c>
      <c r="O5">
        <v>7.54</v>
      </c>
      <c r="P5">
        <v>15.08</v>
      </c>
      <c r="Q5">
        <v>150.80000000000001</v>
      </c>
      <c r="R5">
        <v>134.54059320000002</v>
      </c>
      <c r="S5" s="35">
        <v>11.33</v>
      </c>
      <c r="T5">
        <v>22.66</v>
      </c>
      <c r="U5">
        <v>226.6</v>
      </c>
      <c r="V5">
        <v>202.16776140000002</v>
      </c>
      <c r="W5">
        <v>18.87</v>
      </c>
      <c r="X5">
        <v>37.74</v>
      </c>
      <c r="Y5">
        <v>377.4</v>
      </c>
      <c r="Z5">
        <v>336.70835460000001</v>
      </c>
      <c r="AA5">
        <v>49</v>
      </c>
      <c r="AB5">
        <v>321522.3097112861</v>
      </c>
      <c r="AC5">
        <v>130118.29611950065</v>
      </c>
      <c r="AD5">
        <v>177.3</v>
      </c>
      <c r="AE5">
        <v>20.102365300189781</v>
      </c>
      <c r="AF5">
        <v>1206.1419180113871</v>
      </c>
      <c r="AG5">
        <v>1351.9041688030632</v>
      </c>
    </row>
    <row r="6" spans="1:33" x14ac:dyDescent="0.2">
      <c r="A6" t="s">
        <v>193</v>
      </c>
      <c r="B6" t="s">
        <v>180</v>
      </c>
      <c r="C6" t="s">
        <v>17</v>
      </c>
      <c r="D6">
        <v>1</v>
      </c>
      <c r="E6">
        <v>103</v>
      </c>
      <c r="F6" t="s">
        <v>340</v>
      </c>
      <c r="G6" s="30">
        <v>23</v>
      </c>
      <c r="H6">
        <v>301837.27034120733</v>
      </c>
      <c r="I6">
        <v>122151.86982646998</v>
      </c>
      <c r="J6">
        <v>81.434579884313322</v>
      </c>
      <c r="K6">
        <v>148.62</v>
      </c>
      <c r="L6">
        <v>297.24</v>
      </c>
      <c r="M6">
        <v>2972.4</v>
      </c>
      <c r="N6">
        <v>2651.9128596</v>
      </c>
      <c r="O6">
        <v>4.22</v>
      </c>
      <c r="P6">
        <v>8.44</v>
      </c>
      <c r="Q6">
        <v>84.4</v>
      </c>
      <c r="R6">
        <v>75.299907600000012</v>
      </c>
      <c r="S6" s="35">
        <v>0</v>
      </c>
      <c r="T6">
        <v>0</v>
      </c>
      <c r="U6">
        <v>0</v>
      </c>
      <c r="V6">
        <v>0</v>
      </c>
      <c r="W6">
        <v>4.22</v>
      </c>
      <c r="X6">
        <v>8.44</v>
      </c>
      <c r="Y6">
        <v>84.4</v>
      </c>
      <c r="Z6">
        <v>75.299907600000012</v>
      </c>
      <c r="AA6">
        <v>43</v>
      </c>
      <c r="AB6">
        <v>282152.23097112862</v>
      </c>
      <c r="AC6">
        <v>114185.44353343933</v>
      </c>
      <c r="AD6">
        <v>290</v>
      </c>
      <c r="AE6">
        <v>32.880349334771772</v>
      </c>
      <c r="AF6">
        <v>1972.8209600863065</v>
      </c>
      <c r="AG6">
        <v>2211.2363731127366</v>
      </c>
    </row>
    <row r="7" spans="1:33" x14ac:dyDescent="0.2">
      <c r="A7" t="s">
        <v>194</v>
      </c>
      <c r="B7" t="s">
        <v>180</v>
      </c>
      <c r="C7" t="s">
        <v>17</v>
      </c>
      <c r="D7">
        <v>1</v>
      </c>
      <c r="E7">
        <v>103</v>
      </c>
      <c r="F7" t="s">
        <v>339</v>
      </c>
      <c r="G7" s="30">
        <v>26</v>
      </c>
      <c r="H7">
        <v>341207.34908136487</v>
      </c>
      <c r="I7">
        <v>138084.72241253129</v>
      </c>
      <c r="J7">
        <v>92.05648160835419</v>
      </c>
      <c r="K7">
        <v>84.27</v>
      </c>
      <c r="L7">
        <v>168.54</v>
      </c>
      <c r="M7">
        <v>1685.4</v>
      </c>
      <c r="N7">
        <v>1503.6784866000003</v>
      </c>
      <c r="O7">
        <v>2.9</v>
      </c>
      <c r="P7">
        <v>5.8</v>
      </c>
      <c r="Q7">
        <v>58</v>
      </c>
      <c r="R7">
        <v>51.746382000000004</v>
      </c>
      <c r="S7" s="35">
        <v>8.1300000000000008</v>
      </c>
      <c r="T7">
        <v>16.260000000000002</v>
      </c>
      <c r="U7">
        <v>162.60000000000002</v>
      </c>
      <c r="V7">
        <v>145.06830540000004</v>
      </c>
      <c r="W7">
        <v>11.030000000000001</v>
      </c>
      <c r="X7">
        <v>22.060000000000002</v>
      </c>
      <c r="Y7">
        <v>220.60000000000002</v>
      </c>
      <c r="Z7">
        <v>196.81468740000003</v>
      </c>
      <c r="AA7">
        <v>39</v>
      </c>
      <c r="AB7">
        <v>255905.51181102364</v>
      </c>
      <c r="AC7">
        <v>103563.54180939848</v>
      </c>
      <c r="AD7">
        <v>236</v>
      </c>
      <c r="AE7">
        <v>26.757801527607377</v>
      </c>
      <c r="AF7">
        <v>1605.4680916564428</v>
      </c>
      <c r="AG7">
        <v>1799.4889105331238</v>
      </c>
    </row>
    <row r="8" spans="1:33" x14ac:dyDescent="0.2">
      <c r="A8" t="s">
        <v>195</v>
      </c>
      <c r="B8" t="s">
        <v>180</v>
      </c>
      <c r="C8" t="s">
        <v>18</v>
      </c>
      <c r="D8">
        <v>1</v>
      </c>
      <c r="E8">
        <v>104</v>
      </c>
      <c r="F8" t="s">
        <v>340</v>
      </c>
      <c r="G8" s="30">
        <v>25</v>
      </c>
      <c r="H8">
        <v>328083.98950131232</v>
      </c>
      <c r="I8">
        <v>132773.77155051084</v>
      </c>
      <c r="J8">
        <v>88.515847700340558</v>
      </c>
      <c r="K8">
        <v>189.99</v>
      </c>
      <c r="L8">
        <v>379.98</v>
      </c>
      <c r="M8">
        <v>3799.8</v>
      </c>
      <c r="N8">
        <v>3390.1017642000002</v>
      </c>
      <c r="O8">
        <v>0</v>
      </c>
      <c r="P8">
        <v>0</v>
      </c>
      <c r="Q8">
        <v>0</v>
      </c>
      <c r="R8">
        <v>0</v>
      </c>
      <c r="S8" s="35">
        <v>5.45</v>
      </c>
      <c r="T8">
        <v>10.9</v>
      </c>
      <c r="U8">
        <v>109</v>
      </c>
      <c r="V8">
        <v>97.247511000000003</v>
      </c>
      <c r="W8">
        <v>5.45</v>
      </c>
      <c r="X8">
        <v>10.9</v>
      </c>
      <c r="Y8">
        <v>109</v>
      </c>
      <c r="Z8">
        <v>97.247511000000003</v>
      </c>
      <c r="AA8">
        <v>48</v>
      </c>
      <c r="AB8">
        <v>314960.62992125982</v>
      </c>
      <c r="AC8">
        <v>127462.82068849042</v>
      </c>
      <c r="AD8">
        <v>321.38</v>
      </c>
      <c r="AE8">
        <v>36.43822989382398</v>
      </c>
      <c r="AF8">
        <v>2186.2937936294384</v>
      </c>
      <c r="AG8">
        <v>2450.507398589556</v>
      </c>
    </row>
    <row r="9" spans="1:33" x14ac:dyDescent="0.2">
      <c r="A9" t="s">
        <v>196</v>
      </c>
      <c r="B9" t="s">
        <v>180</v>
      </c>
      <c r="C9" t="s">
        <v>18</v>
      </c>
      <c r="D9">
        <v>1</v>
      </c>
      <c r="E9">
        <v>104</v>
      </c>
      <c r="F9" t="s">
        <v>338</v>
      </c>
      <c r="G9" s="30">
        <v>25</v>
      </c>
      <c r="H9">
        <v>328083.98950131232</v>
      </c>
      <c r="I9">
        <v>132773.77155051084</v>
      </c>
      <c r="J9">
        <v>88.515847700340558</v>
      </c>
      <c r="K9">
        <v>169.55</v>
      </c>
      <c r="L9">
        <v>339.1</v>
      </c>
      <c r="M9">
        <v>3391</v>
      </c>
      <c r="N9">
        <v>3025.3789890000003</v>
      </c>
      <c r="O9">
        <v>0</v>
      </c>
      <c r="P9">
        <v>0</v>
      </c>
      <c r="Q9">
        <v>0</v>
      </c>
      <c r="R9">
        <v>0</v>
      </c>
      <c r="S9" s="35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42</v>
      </c>
      <c r="AB9">
        <v>275590.55118110235</v>
      </c>
      <c r="AC9">
        <v>111529.96810242911</v>
      </c>
      <c r="AD9">
        <v>370.29</v>
      </c>
      <c r="AE9">
        <v>41.983670879905667</v>
      </c>
      <c r="AF9">
        <v>2519.0202527943397</v>
      </c>
      <c r="AG9">
        <v>2823.4438503445353</v>
      </c>
    </row>
    <row r="10" spans="1:33" x14ac:dyDescent="0.2">
      <c r="A10" t="s">
        <v>197</v>
      </c>
      <c r="B10" t="s">
        <v>180</v>
      </c>
      <c r="C10" t="s">
        <v>18</v>
      </c>
      <c r="D10">
        <v>1</v>
      </c>
      <c r="E10">
        <v>104</v>
      </c>
      <c r="F10" t="s">
        <v>339</v>
      </c>
      <c r="G10" s="30">
        <v>24</v>
      </c>
      <c r="H10">
        <v>314960.62992125982</v>
      </c>
      <c r="I10">
        <v>127462.82068849042</v>
      </c>
      <c r="J10">
        <v>84.97521379232694</v>
      </c>
      <c r="K10">
        <v>67.150000000000006</v>
      </c>
      <c r="L10">
        <v>134.30000000000001</v>
      </c>
      <c r="M10">
        <v>1343</v>
      </c>
      <c r="N10">
        <v>1198.1963970000002</v>
      </c>
      <c r="O10">
        <v>2.04</v>
      </c>
      <c r="P10">
        <v>4.08</v>
      </c>
      <c r="Q10">
        <v>40.799999999999997</v>
      </c>
      <c r="R10">
        <v>36.400903200000002</v>
      </c>
      <c r="S10" s="35">
        <v>8.4499999999999993</v>
      </c>
      <c r="T10">
        <v>16.899999999999999</v>
      </c>
      <c r="U10">
        <v>169</v>
      </c>
      <c r="V10">
        <v>150.77825100000001</v>
      </c>
      <c r="W10">
        <v>10.489999999999998</v>
      </c>
      <c r="X10">
        <v>20.979999999999997</v>
      </c>
      <c r="Y10">
        <v>209.79999999999998</v>
      </c>
      <c r="Z10">
        <v>187.1791542</v>
      </c>
      <c r="AA10">
        <v>49</v>
      </c>
      <c r="AB10">
        <v>321522.3097112861</v>
      </c>
      <c r="AC10">
        <v>130118.29611950065</v>
      </c>
      <c r="AD10">
        <v>274.25</v>
      </c>
      <c r="AE10">
        <v>31.094606224348823</v>
      </c>
      <c r="AF10">
        <v>1865.6763734609294</v>
      </c>
      <c r="AG10">
        <v>2091.1433631936829</v>
      </c>
    </row>
    <row r="11" spans="1:33" x14ac:dyDescent="0.2">
      <c r="A11" t="s">
        <v>198</v>
      </c>
      <c r="B11" t="s">
        <v>180</v>
      </c>
      <c r="C11" t="s">
        <v>17</v>
      </c>
      <c r="D11">
        <v>2</v>
      </c>
      <c r="E11">
        <v>201</v>
      </c>
      <c r="F11" t="s">
        <v>340</v>
      </c>
      <c r="G11" s="30">
        <v>25</v>
      </c>
      <c r="H11">
        <v>328083.98950131232</v>
      </c>
      <c r="I11">
        <v>132773.77155051084</v>
      </c>
      <c r="J11">
        <v>88.515847700340558</v>
      </c>
      <c r="K11">
        <v>112.48</v>
      </c>
      <c r="L11">
        <v>224.96</v>
      </c>
      <c r="M11">
        <v>2249.6</v>
      </c>
      <c r="N11">
        <v>2007.0458784</v>
      </c>
      <c r="O11">
        <v>0.9</v>
      </c>
      <c r="P11">
        <v>1.8</v>
      </c>
      <c r="Q11">
        <v>18</v>
      </c>
      <c r="R11">
        <v>16.059222000000002</v>
      </c>
      <c r="S11" s="35">
        <v>1.33</v>
      </c>
      <c r="T11">
        <v>2.66</v>
      </c>
      <c r="U11">
        <v>26.6</v>
      </c>
      <c r="V11">
        <v>23.731961400000003</v>
      </c>
      <c r="W11">
        <v>2.23</v>
      </c>
      <c r="X11">
        <v>4.46</v>
      </c>
      <c r="Y11">
        <v>44.6</v>
      </c>
      <c r="Z11">
        <v>39.791183400000001</v>
      </c>
      <c r="AA11">
        <v>54</v>
      </c>
      <c r="AB11">
        <v>354330.70866141736</v>
      </c>
      <c r="AC11">
        <v>143395.67327455175</v>
      </c>
      <c r="AD11">
        <v>308.62</v>
      </c>
      <c r="AE11">
        <v>34.991494523094019</v>
      </c>
      <c r="AF11">
        <v>2099.489671385641</v>
      </c>
      <c r="AG11">
        <v>2353.2129981725957</v>
      </c>
    </row>
    <row r="12" spans="1:33" x14ac:dyDescent="0.2">
      <c r="A12" t="s">
        <v>199</v>
      </c>
      <c r="B12" t="s">
        <v>180</v>
      </c>
      <c r="C12" t="s">
        <v>17</v>
      </c>
      <c r="D12">
        <v>2</v>
      </c>
      <c r="E12">
        <v>201</v>
      </c>
      <c r="F12" t="s">
        <v>339</v>
      </c>
      <c r="G12" s="30">
        <v>29</v>
      </c>
      <c r="H12">
        <v>380577.42782152235</v>
      </c>
      <c r="I12">
        <v>154017.57499859261</v>
      </c>
      <c r="J12">
        <v>102.67838333239507</v>
      </c>
      <c r="K12">
        <v>108.85</v>
      </c>
      <c r="L12">
        <v>217.7</v>
      </c>
      <c r="M12">
        <v>2177</v>
      </c>
      <c r="N12">
        <v>1942.2736830000001</v>
      </c>
      <c r="O12">
        <v>2.85</v>
      </c>
      <c r="P12">
        <v>5.7</v>
      </c>
      <c r="Q12">
        <v>57</v>
      </c>
      <c r="R12">
        <v>50.854203000000005</v>
      </c>
      <c r="S12" s="35">
        <v>3.46</v>
      </c>
      <c r="T12">
        <v>6.92</v>
      </c>
      <c r="U12">
        <v>69.2</v>
      </c>
      <c r="V12">
        <v>61.738786800000007</v>
      </c>
      <c r="W12">
        <v>6.3100000000000005</v>
      </c>
      <c r="X12">
        <v>12.620000000000001</v>
      </c>
      <c r="Y12">
        <v>126.20000000000002</v>
      </c>
      <c r="Z12">
        <v>112.59298980000003</v>
      </c>
      <c r="AA12">
        <v>55</v>
      </c>
      <c r="AB12">
        <v>360892.38845144358</v>
      </c>
      <c r="AC12">
        <v>146051.14870556194</v>
      </c>
      <c r="AD12">
        <v>382</v>
      </c>
      <c r="AE12">
        <v>43.311356709940753</v>
      </c>
      <c r="AF12">
        <v>2598.6814025964454</v>
      </c>
      <c r="AG12">
        <v>2912.7320501002255</v>
      </c>
    </row>
    <row r="13" spans="1:33" x14ac:dyDescent="0.2">
      <c r="A13" t="s">
        <v>200</v>
      </c>
      <c r="B13" t="s">
        <v>180</v>
      </c>
      <c r="C13" t="s">
        <v>18</v>
      </c>
      <c r="D13">
        <v>2</v>
      </c>
      <c r="E13">
        <v>202</v>
      </c>
      <c r="F13" t="s">
        <v>340</v>
      </c>
      <c r="G13" s="30">
        <v>25</v>
      </c>
      <c r="H13">
        <v>328083.98950131232</v>
      </c>
      <c r="I13">
        <v>132773.77155051084</v>
      </c>
      <c r="J13">
        <v>88.515847700340558</v>
      </c>
      <c r="K13">
        <v>63.74</v>
      </c>
      <c r="L13">
        <v>127.48</v>
      </c>
      <c r="M13">
        <v>1274.8</v>
      </c>
      <c r="N13">
        <v>1137.3497892</v>
      </c>
      <c r="O13">
        <v>0</v>
      </c>
      <c r="P13">
        <v>0</v>
      </c>
      <c r="Q13">
        <v>0</v>
      </c>
      <c r="R13">
        <v>0</v>
      </c>
      <c r="S13" s="35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46</v>
      </c>
      <c r="AB13">
        <v>301837.27034120733</v>
      </c>
      <c r="AC13">
        <v>122151.86982646998</v>
      </c>
      <c r="AD13">
        <v>265</v>
      </c>
      <c r="AE13">
        <v>30.045836461084551</v>
      </c>
      <c r="AF13">
        <v>1802.7501876650731</v>
      </c>
      <c r="AG13">
        <v>2020.6125478443971</v>
      </c>
    </row>
    <row r="14" spans="1:33" x14ac:dyDescent="0.2">
      <c r="A14" t="s">
        <v>201</v>
      </c>
      <c r="B14" t="s">
        <v>180</v>
      </c>
      <c r="C14" t="s">
        <v>18</v>
      </c>
      <c r="D14">
        <v>2</v>
      </c>
      <c r="E14">
        <v>202</v>
      </c>
      <c r="F14" t="s">
        <v>338</v>
      </c>
      <c r="G14" s="30">
        <v>24</v>
      </c>
      <c r="H14">
        <v>314960.62992125982</v>
      </c>
      <c r="I14">
        <v>127462.82068849042</v>
      </c>
      <c r="J14">
        <v>84.97521379232694</v>
      </c>
      <c r="K14">
        <v>132.57</v>
      </c>
      <c r="L14">
        <v>265.14</v>
      </c>
      <c r="M14">
        <v>2651.4</v>
      </c>
      <c r="N14">
        <v>2365.5234006000001</v>
      </c>
      <c r="O14">
        <v>0</v>
      </c>
      <c r="P14">
        <v>0</v>
      </c>
      <c r="Q14">
        <v>0</v>
      </c>
      <c r="R14">
        <v>0</v>
      </c>
      <c r="S14" s="35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44</v>
      </c>
      <c r="AB14">
        <v>288713.91076115484</v>
      </c>
      <c r="AC14">
        <v>116840.91896444955</v>
      </c>
      <c r="AD14">
        <v>356</v>
      </c>
      <c r="AE14">
        <v>40.363463321306043</v>
      </c>
      <c r="AF14">
        <v>2421.8077992783624</v>
      </c>
      <c r="AG14">
        <v>2714.4832718211524</v>
      </c>
    </row>
    <row r="15" spans="1:33" x14ac:dyDescent="0.2">
      <c r="A15" t="s">
        <v>202</v>
      </c>
      <c r="B15" t="s">
        <v>180</v>
      </c>
      <c r="C15" t="s">
        <v>18</v>
      </c>
      <c r="D15">
        <v>2</v>
      </c>
      <c r="E15">
        <v>202</v>
      </c>
      <c r="F15" t="s">
        <v>339</v>
      </c>
      <c r="G15" s="30">
        <v>26</v>
      </c>
      <c r="H15">
        <v>341207.34908136487</v>
      </c>
      <c r="I15">
        <v>138084.72241253129</v>
      </c>
      <c r="J15">
        <v>92.05648160835419</v>
      </c>
      <c r="K15">
        <v>109.7</v>
      </c>
      <c r="L15">
        <v>219.4</v>
      </c>
      <c r="M15">
        <v>2194</v>
      </c>
      <c r="N15">
        <v>1957.440726</v>
      </c>
      <c r="O15">
        <v>5.56</v>
      </c>
      <c r="P15">
        <v>11.12</v>
      </c>
      <c r="Q15">
        <v>111.19999999999999</v>
      </c>
      <c r="R15">
        <v>99.210304800000003</v>
      </c>
      <c r="S15" s="35">
        <v>37.28</v>
      </c>
      <c r="T15">
        <v>74.56</v>
      </c>
      <c r="U15">
        <v>745.6</v>
      </c>
      <c r="V15">
        <v>665.20866240000009</v>
      </c>
      <c r="W15">
        <v>42.84</v>
      </c>
      <c r="X15">
        <v>85.68</v>
      </c>
      <c r="Y15">
        <v>856.80000000000007</v>
      </c>
      <c r="Z15">
        <v>764.41896720000011</v>
      </c>
      <c r="AA15">
        <v>50</v>
      </c>
      <c r="AB15">
        <v>328083.98950131232</v>
      </c>
      <c r="AC15">
        <v>132773.77155051084</v>
      </c>
      <c r="AD15">
        <v>291</v>
      </c>
      <c r="AE15">
        <v>32.993729849719266</v>
      </c>
      <c r="AF15">
        <v>1979.6237909831559</v>
      </c>
      <c r="AG15">
        <v>2218.86132612347</v>
      </c>
    </row>
    <row r="16" spans="1:33" x14ac:dyDescent="0.2">
      <c r="A16" t="s">
        <v>203</v>
      </c>
      <c r="B16" t="s">
        <v>180</v>
      </c>
      <c r="C16" t="s">
        <v>15</v>
      </c>
      <c r="D16">
        <v>2</v>
      </c>
      <c r="E16">
        <v>203</v>
      </c>
      <c r="F16" t="s">
        <v>340</v>
      </c>
      <c r="G16" s="30">
        <v>30</v>
      </c>
      <c r="H16">
        <v>393700.78740157484</v>
      </c>
      <c r="I16">
        <v>159328.52586061304</v>
      </c>
      <c r="J16">
        <v>106.2190172404087</v>
      </c>
      <c r="K16">
        <v>170.66</v>
      </c>
      <c r="L16">
        <v>341.32</v>
      </c>
      <c r="M16">
        <v>3413.2</v>
      </c>
      <c r="N16">
        <v>3045.1853627999999</v>
      </c>
      <c r="O16">
        <v>0</v>
      </c>
      <c r="P16">
        <v>0</v>
      </c>
      <c r="Q16">
        <v>0</v>
      </c>
      <c r="R16">
        <v>0</v>
      </c>
      <c r="S16" s="35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53</v>
      </c>
      <c r="AB16">
        <v>347769.02887139108</v>
      </c>
      <c r="AC16">
        <v>140740.19784354151</v>
      </c>
      <c r="AD16">
        <v>436</v>
      </c>
      <c r="AE16">
        <v>49.433904517105155</v>
      </c>
      <c r="AF16">
        <v>2966.0342710263094</v>
      </c>
      <c r="AG16">
        <v>3324.479512679839</v>
      </c>
    </row>
    <row r="17" spans="1:33" x14ac:dyDescent="0.2">
      <c r="A17" t="s">
        <v>204</v>
      </c>
      <c r="B17" t="s">
        <v>180</v>
      </c>
      <c r="C17" t="s">
        <v>15</v>
      </c>
      <c r="D17">
        <v>2</v>
      </c>
      <c r="E17">
        <v>203</v>
      </c>
      <c r="F17" t="s">
        <v>339</v>
      </c>
      <c r="G17" s="30">
        <v>26</v>
      </c>
      <c r="H17">
        <v>341207.34908136487</v>
      </c>
      <c r="I17">
        <v>138084.72241253129</v>
      </c>
      <c r="J17">
        <v>92.05648160835419</v>
      </c>
      <c r="K17">
        <v>100.61</v>
      </c>
      <c r="L17">
        <v>201.22</v>
      </c>
      <c r="M17">
        <v>2012.2</v>
      </c>
      <c r="N17">
        <v>1795.2425838000001</v>
      </c>
      <c r="O17">
        <v>0.42</v>
      </c>
      <c r="P17">
        <v>0.84</v>
      </c>
      <c r="Q17">
        <v>8.4</v>
      </c>
      <c r="R17">
        <v>7.4943036000000012</v>
      </c>
      <c r="S17" s="35">
        <v>50.46</v>
      </c>
      <c r="T17">
        <v>100.92</v>
      </c>
      <c r="U17">
        <v>1009.2</v>
      </c>
      <c r="V17">
        <v>900.38704680000012</v>
      </c>
      <c r="W17">
        <v>50.88</v>
      </c>
      <c r="X17">
        <v>101.76</v>
      </c>
      <c r="Y17">
        <v>1017.6</v>
      </c>
      <c r="Z17">
        <v>907.88135040000009</v>
      </c>
      <c r="AA17">
        <v>44</v>
      </c>
      <c r="AB17">
        <v>288713.91076115484</v>
      </c>
      <c r="AC17">
        <v>116840.91896444955</v>
      </c>
      <c r="AD17">
        <v>342.2</v>
      </c>
      <c r="AE17">
        <v>38.798812215030694</v>
      </c>
      <c r="AF17">
        <v>2327.9287329018416</v>
      </c>
      <c r="AG17">
        <v>2609.2589202730292</v>
      </c>
    </row>
    <row r="18" spans="1:33" x14ac:dyDescent="0.2">
      <c r="A18" t="s">
        <v>205</v>
      </c>
      <c r="B18" t="s">
        <v>180</v>
      </c>
      <c r="C18" t="s">
        <v>16</v>
      </c>
      <c r="D18">
        <v>2</v>
      </c>
      <c r="E18">
        <v>204</v>
      </c>
      <c r="F18" t="s">
        <v>340</v>
      </c>
      <c r="G18" s="30">
        <v>32</v>
      </c>
      <c r="H18">
        <v>419947.50656167982</v>
      </c>
      <c r="I18">
        <v>169950.42758465389</v>
      </c>
      <c r="J18">
        <v>113.30028505643592</v>
      </c>
      <c r="K18">
        <v>109.51</v>
      </c>
      <c r="L18">
        <v>219.02</v>
      </c>
      <c r="M18">
        <v>2190.1999999999998</v>
      </c>
      <c r="N18">
        <v>1954.0504458</v>
      </c>
      <c r="O18">
        <v>0</v>
      </c>
      <c r="P18">
        <v>0</v>
      </c>
      <c r="Q18">
        <v>0</v>
      </c>
      <c r="R18">
        <v>0</v>
      </c>
      <c r="S18" s="35">
        <v>2.34</v>
      </c>
      <c r="T18">
        <v>4.68</v>
      </c>
      <c r="U18">
        <v>46.8</v>
      </c>
      <c r="V18">
        <v>41.753977200000001</v>
      </c>
      <c r="W18">
        <v>2.34</v>
      </c>
      <c r="X18">
        <v>4.68</v>
      </c>
      <c r="Y18">
        <v>46.8</v>
      </c>
      <c r="Z18">
        <v>41.753977200000001</v>
      </c>
      <c r="AA18">
        <v>43</v>
      </c>
      <c r="AB18">
        <v>282152.23097112862</v>
      </c>
      <c r="AC18">
        <v>114185.44353343933</v>
      </c>
      <c r="AD18">
        <v>368</v>
      </c>
      <c r="AE18">
        <v>41.724029500675904</v>
      </c>
      <c r="AF18">
        <v>2503.4417700405543</v>
      </c>
      <c r="AG18">
        <v>2805.9827079499555</v>
      </c>
    </row>
    <row r="19" spans="1:33" x14ac:dyDescent="0.2">
      <c r="A19" t="s">
        <v>206</v>
      </c>
      <c r="B19" t="s">
        <v>180</v>
      </c>
      <c r="C19" t="s">
        <v>16</v>
      </c>
      <c r="D19">
        <v>2</v>
      </c>
      <c r="E19">
        <v>204</v>
      </c>
      <c r="F19" t="s">
        <v>339</v>
      </c>
      <c r="G19" s="30">
        <v>28</v>
      </c>
      <c r="H19">
        <v>367454.06824146985</v>
      </c>
      <c r="I19">
        <v>148706.62413657218</v>
      </c>
      <c r="J19">
        <v>99.137749424381454</v>
      </c>
      <c r="K19">
        <v>88.85</v>
      </c>
      <c r="L19">
        <v>177.7</v>
      </c>
      <c r="M19">
        <v>1777</v>
      </c>
      <c r="N19">
        <v>1585.4020830000002</v>
      </c>
      <c r="O19">
        <v>2.42</v>
      </c>
      <c r="P19">
        <v>4.84</v>
      </c>
      <c r="Q19">
        <v>48.4</v>
      </c>
      <c r="R19">
        <v>43.181463600000001</v>
      </c>
      <c r="S19" s="35">
        <v>8.4600000000000009</v>
      </c>
      <c r="T19">
        <v>16.920000000000002</v>
      </c>
      <c r="U19">
        <v>169.20000000000002</v>
      </c>
      <c r="V19">
        <v>150.95668680000003</v>
      </c>
      <c r="W19">
        <v>10.88</v>
      </c>
      <c r="X19">
        <v>21.76</v>
      </c>
      <c r="Y19">
        <v>217.60000000000002</v>
      </c>
      <c r="Z19">
        <v>194.13815040000003</v>
      </c>
      <c r="AA19">
        <v>21</v>
      </c>
      <c r="AB19">
        <v>137795.27559055117</v>
      </c>
      <c r="AC19">
        <v>55764.984051214553</v>
      </c>
      <c r="AD19">
        <v>316</v>
      </c>
      <c r="AE19">
        <v>35.828242723406483</v>
      </c>
      <c r="AF19">
        <v>2149.6945634043891</v>
      </c>
      <c r="AG19">
        <v>2409.4851513918093</v>
      </c>
    </row>
    <row r="20" spans="1:33" x14ac:dyDescent="0.2">
      <c r="A20" t="s">
        <v>207</v>
      </c>
      <c r="B20" t="s">
        <v>180</v>
      </c>
      <c r="C20" t="s">
        <v>18</v>
      </c>
      <c r="D20">
        <v>3</v>
      </c>
      <c r="E20">
        <v>301</v>
      </c>
      <c r="F20" t="s">
        <v>340</v>
      </c>
      <c r="G20" s="30">
        <v>23</v>
      </c>
      <c r="H20">
        <v>301837.27034120733</v>
      </c>
      <c r="I20">
        <v>122151.86982646998</v>
      </c>
      <c r="J20">
        <v>81.434579884313322</v>
      </c>
      <c r="K20">
        <v>140.47</v>
      </c>
      <c r="L20">
        <v>280.94</v>
      </c>
      <c r="M20">
        <v>2809.4</v>
      </c>
      <c r="N20">
        <v>2506.4876826000004</v>
      </c>
      <c r="O20">
        <v>0</v>
      </c>
      <c r="P20">
        <v>0</v>
      </c>
      <c r="Q20">
        <v>0</v>
      </c>
      <c r="R20">
        <v>0</v>
      </c>
      <c r="S20" s="35">
        <v>8.35</v>
      </c>
      <c r="T20">
        <v>16.7</v>
      </c>
      <c r="U20">
        <v>167</v>
      </c>
      <c r="V20">
        <v>148.99389300000001</v>
      </c>
      <c r="W20">
        <v>8.35</v>
      </c>
      <c r="X20">
        <v>16.7</v>
      </c>
      <c r="Y20">
        <v>167</v>
      </c>
      <c r="Z20">
        <v>148.99389300000001</v>
      </c>
      <c r="AA20">
        <v>47</v>
      </c>
      <c r="AB20">
        <v>308398.95013123361</v>
      </c>
      <c r="AC20">
        <v>124807.34525748021</v>
      </c>
      <c r="AD20">
        <v>425</v>
      </c>
      <c r="AE20">
        <v>48.186718852682773</v>
      </c>
      <c r="AF20">
        <v>2891.2031311609662</v>
      </c>
      <c r="AG20">
        <v>3240.6050295617683</v>
      </c>
    </row>
    <row r="21" spans="1:33" x14ac:dyDescent="0.2">
      <c r="A21" t="s">
        <v>208</v>
      </c>
      <c r="B21" t="s">
        <v>180</v>
      </c>
      <c r="C21" t="s">
        <v>18</v>
      </c>
      <c r="D21">
        <v>3</v>
      </c>
      <c r="E21">
        <v>301</v>
      </c>
      <c r="F21" t="s">
        <v>338</v>
      </c>
      <c r="G21" s="30">
        <v>27</v>
      </c>
      <c r="H21">
        <v>354330.70866141736</v>
      </c>
      <c r="I21">
        <v>143395.67327455175</v>
      </c>
      <c r="J21">
        <v>95.597115516367836</v>
      </c>
      <c r="K21">
        <v>194.46</v>
      </c>
      <c r="L21">
        <v>388.92</v>
      </c>
      <c r="M21">
        <v>3889.2</v>
      </c>
      <c r="N21">
        <v>3469.8625668</v>
      </c>
      <c r="O21">
        <v>0</v>
      </c>
      <c r="P21">
        <v>0</v>
      </c>
      <c r="Q21">
        <v>0</v>
      </c>
      <c r="R21">
        <v>0</v>
      </c>
      <c r="S21" s="35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38</v>
      </c>
      <c r="AB21">
        <v>249343.83202099739</v>
      </c>
      <c r="AC21">
        <v>100908.06637838826</v>
      </c>
      <c r="AD21">
        <v>340</v>
      </c>
      <c r="AE21">
        <v>38.54937508214622</v>
      </c>
      <c r="AF21">
        <v>2312.9625049287733</v>
      </c>
      <c r="AG21">
        <v>2592.4840236494156</v>
      </c>
    </row>
    <row r="22" spans="1:33" x14ac:dyDescent="0.2">
      <c r="A22" t="s">
        <v>209</v>
      </c>
      <c r="B22" t="s">
        <v>180</v>
      </c>
      <c r="C22" t="s">
        <v>18</v>
      </c>
      <c r="D22">
        <v>3</v>
      </c>
      <c r="E22">
        <v>301</v>
      </c>
      <c r="F22" t="s">
        <v>339</v>
      </c>
      <c r="G22" s="30">
        <v>33</v>
      </c>
      <c r="H22">
        <v>433070.86614173232</v>
      </c>
      <c r="I22">
        <v>175261.37844667435</v>
      </c>
      <c r="J22">
        <v>116.84091896444957</v>
      </c>
      <c r="K22">
        <v>60.15</v>
      </c>
      <c r="L22">
        <v>120.3</v>
      </c>
      <c r="M22">
        <v>1203</v>
      </c>
      <c r="N22">
        <v>1073.2913370000001</v>
      </c>
      <c r="O22">
        <v>14.99</v>
      </c>
      <c r="P22">
        <v>29.98</v>
      </c>
      <c r="Q22">
        <v>299.8</v>
      </c>
      <c r="R22">
        <v>267.47526420000003</v>
      </c>
      <c r="S22">
        <v>40.22</v>
      </c>
      <c r="T22">
        <v>80.44</v>
      </c>
      <c r="U22">
        <v>804.4</v>
      </c>
      <c r="V22">
        <v>717.66878759999997</v>
      </c>
      <c r="W22">
        <v>55.21</v>
      </c>
      <c r="X22">
        <v>110.42</v>
      </c>
      <c r="Y22">
        <v>1104.2</v>
      </c>
      <c r="Z22">
        <v>985.14405180000006</v>
      </c>
      <c r="AA22">
        <v>44</v>
      </c>
      <c r="AB22">
        <v>288713.91076115484</v>
      </c>
      <c r="AC22">
        <v>116840.91896444955</v>
      </c>
      <c r="AD22">
        <v>311</v>
      </c>
      <c r="AE22">
        <v>35.261340148669042</v>
      </c>
      <c r="AF22">
        <v>2115.6804089201428</v>
      </c>
      <c r="AG22">
        <v>2371.3603863381418</v>
      </c>
    </row>
    <row r="23" spans="1:33" x14ac:dyDescent="0.2">
      <c r="A23" t="s">
        <v>210</v>
      </c>
      <c r="B23" t="s">
        <v>180</v>
      </c>
      <c r="C23" t="s">
        <v>15</v>
      </c>
      <c r="D23">
        <v>3</v>
      </c>
      <c r="E23">
        <v>302</v>
      </c>
      <c r="F23" t="s">
        <v>340</v>
      </c>
      <c r="G23" s="30">
        <v>23</v>
      </c>
      <c r="H23">
        <v>301837.27034120733</v>
      </c>
      <c r="I23">
        <v>122151.86982646998</v>
      </c>
      <c r="J23">
        <v>81.434579884313322</v>
      </c>
      <c r="K23">
        <v>121.94</v>
      </c>
      <c r="L23">
        <v>243.88</v>
      </c>
      <c r="M23">
        <v>2438.8000000000002</v>
      </c>
      <c r="N23">
        <v>2175.8461452000001</v>
      </c>
      <c r="O23">
        <v>2.44</v>
      </c>
      <c r="P23">
        <v>4.88</v>
      </c>
      <c r="Q23">
        <v>48.8</v>
      </c>
      <c r="R23">
        <v>43.538335199999999</v>
      </c>
      <c r="S23">
        <v>29.69</v>
      </c>
      <c r="T23">
        <v>59.38</v>
      </c>
      <c r="U23">
        <v>593.79999999999995</v>
      </c>
      <c r="V23">
        <v>529.77589020000005</v>
      </c>
      <c r="W23">
        <v>32.130000000000003</v>
      </c>
      <c r="X23">
        <v>64.260000000000005</v>
      </c>
      <c r="Y23">
        <v>642.6</v>
      </c>
      <c r="Z23">
        <v>573.31422540000005</v>
      </c>
      <c r="AA23">
        <v>46</v>
      </c>
      <c r="AB23">
        <v>301837.27034120733</v>
      </c>
      <c r="AC23">
        <v>122151.86982646998</v>
      </c>
      <c r="AD23">
        <v>343.28</v>
      </c>
      <c r="AE23">
        <v>38.921263171173976</v>
      </c>
      <c r="AF23">
        <v>2335.2757902704388</v>
      </c>
      <c r="AG23">
        <v>2617.493869524621</v>
      </c>
    </row>
    <row r="24" spans="1:33" x14ac:dyDescent="0.2">
      <c r="A24" t="s">
        <v>211</v>
      </c>
      <c r="B24" t="s">
        <v>180</v>
      </c>
      <c r="C24" t="s">
        <v>15</v>
      </c>
      <c r="D24">
        <v>3</v>
      </c>
      <c r="E24">
        <v>302</v>
      </c>
      <c r="F24" t="s">
        <v>339</v>
      </c>
      <c r="G24" s="30">
        <v>28</v>
      </c>
      <c r="H24">
        <v>367454.06824146985</v>
      </c>
      <c r="I24">
        <v>148706.62413657218</v>
      </c>
      <c r="J24">
        <v>99.137749424381454</v>
      </c>
      <c r="K24">
        <v>123.37</v>
      </c>
      <c r="L24">
        <v>246.74</v>
      </c>
      <c r="M24">
        <v>2467.4</v>
      </c>
      <c r="N24">
        <v>2201.3624646000003</v>
      </c>
      <c r="P24">
        <v>0</v>
      </c>
      <c r="Q24">
        <v>0</v>
      </c>
      <c r="R24">
        <v>0</v>
      </c>
      <c r="S24">
        <v>16.89</v>
      </c>
      <c r="T24">
        <v>33.78</v>
      </c>
      <c r="U24">
        <v>337.8</v>
      </c>
      <c r="V24">
        <v>301.37806620000003</v>
      </c>
      <c r="W24">
        <v>16.89</v>
      </c>
      <c r="X24">
        <v>33.78</v>
      </c>
      <c r="Y24">
        <v>337.8</v>
      </c>
      <c r="Z24">
        <v>301.37806620000003</v>
      </c>
      <c r="AA24">
        <v>49</v>
      </c>
      <c r="AB24">
        <v>321522.3097112861</v>
      </c>
      <c r="AC24">
        <v>130118.29611950065</v>
      </c>
      <c r="AD24">
        <v>372.91</v>
      </c>
      <c r="AE24">
        <v>42.280727829068077</v>
      </c>
      <c r="AF24">
        <v>2536.8436697440848</v>
      </c>
      <c r="AG24">
        <v>2843.4212272326572</v>
      </c>
    </row>
    <row r="25" spans="1:33" x14ac:dyDescent="0.2">
      <c r="A25" t="s">
        <v>212</v>
      </c>
      <c r="B25" t="s">
        <v>180</v>
      </c>
      <c r="C25" t="s">
        <v>16</v>
      </c>
      <c r="D25">
        <v>3</v>
      </c>
      <c r="E25">
        <v>303</v>
      </c>
      <c r="F25" t="s">
        <v>340</v>
      </c>
      <c r="G25" s="30">
        <v>28</v>
      </c>
      <c r="H25">
        <v>367454.06824146985</v>
      </c>
      <c r="I25">
        <v>148706.62413657218</v>
      </c>
      <c r="J25">
        <v>99.137749424381454</v>
      </c>
      <c r="K25">
        <v>121.44</v>
      </c>
      <c r="L25">
        <v>242.88</v>
      </c>
      <c r="M25">
        <v>2428.8000000000002</v>
      </c>
      <c r="N25">
        <v>2166.9243552000003</v>
      </c>
      <c r="O25">
        <v>0.31</v>
      </c>
      <c r="P25">
        <v>0.62</v>
      </c>
      <c r="Q25">
        <v>6.2</v>
      </c>
      <c r="R25">
        <v>5.5315098000000003</v>
      </c>
      <c r="S25">
        <v>3.92</v>
      </c>
      <c r="T25">
        <v>7.84</v>
      </c>
      <c r="U25">
        <v>78.400000000000006</v>
      </c>
      <c r="V25">
        <v>69.946833600000005</v>
      </c>
      <c r="W25">
        <v>4.2299999999999995</v>
      </c>
      <c r="X25">
        <v>8.4599999999999991</v>
      </c>
      <c r="Y25">
        <v>84.59999999999998</v>
      </c>
      <c r="Z25">
        <v>75.478343399999986</v>
      </c>
      <c r="AA25">
        <v>56</v>
      </c>
      <c r="AB25">
        <v>367454.06824146985</v>
      </c>
      <c r="AC25">
        <v>148706.62413657218</v>
      </c>
      <c r="AD25">
        <v>437</v>
      </c>
      <c r="AE25">
        <v>49.547285032052649</v>
      </c>
      <c r="AF25">
        <v>2972.8371019231586</v>
      </c>
      <c r="AG25">
        <v>3332.1044656905719</v>
      </c>
    </row>
    <row r="26" spans="1:33" x14ac:dyDescent="0.2">
      <c r="A26" t="s">
        <v>213</v>
      </c>
      <c r="B26" t="s">
        <v>180</v>
      </c>
      <c r="C26" t="s">
        <v>16</v>
      </c>
      <c r="D26">
        <v>3</v>
      </c>
      <c r="E26">
        <v>303</v>
      </c>
      <c r="F26" t="s">
        <v>339</v>
      </c>
      <c r="G26" s="30">
        <v>31</v>
      </c>
      <c r="H26">
        <v>406824.14698162733</v>
      </c>
      <c r="I26">
        <v>164639.47672263347</v>
      </c>
      <c r="J26">
        <v>109.75965114842232</v>
      </c>
      <c r="K26">
        <v>131.51</v>
      </c>
      <c r="L26">
        <v>263.02</v>
      </c>
      <c r="M26">
        <v>2630.2</v>
      </c>
      <c r="N26">
        <v>2346.6092057999999</v>
      </c>
      <c r="O26">
        <v>0</v>
      </c>
      <c r="P26">
        <v>0</v>
      </c>
      <c r="Q26">
        <v>0</v>
      </c>
      <c r="R26">
        <v>0</v>
      </c>
      <c r="S26">
        <v>3.94</v>
      </c>
      <c r="T26">
        <v>7.88</v>
      </c>
      <c r="U26">
        <v>78.8</v>
      </c>
      <c r="V26">
        <v>70.303705199999996</v>
      </c>
      <c r="W26">
        <v>3.94</v>
      </c>
      <c r="X26">
        <v>7.88</v>
      </c>
      <c r="Y26">
        <v>78.8</v>
      </c>
      <c r="Z26">
        <v>70.303705199999996</v>
      </c>
      <c r="AA26">
        <v>47</v>
      </c>
      <c r="AB26">
        <v>308398.95013123361</v>
      </c>
      <c r="AC26">
        <v>124807.34525748021</v>
      </c>
      <c r="AD26">
        <v>419.55</v>
      </c>
      <c r="AE26">
        <v>47.568795046218966</v>
      </c>
      <c r="AF26">
        <v>2854.127702773138</v>
      </c>
      <c r="AG26">
        <v>3199.0490356532719</v>
      </c>
    </row>
    <row r="27" spans="1:33" x14ac:dyDescent="0.2">
      <c r="A27" t="s">
        <v>214</v>
      </c>
      <c r="B27" t="s">
        <v>180</v>
      </c>
      <c r="C27" t="s">
        <v>17</v>
      </c>
      <c r="D27">
        <v>3</v>
      </c>
      <c r="E27">
        <v>304</v>
      </c>
      <c r="F27" t="s">
        <v>340</v>
      </c>
      <c r="G27" s="30">
        <v>27</v>
      </c>
      <c r="H27">
        <v>354330.70866141736</v>
      </c>
      <c r="I27">
        <v>143395.67327455175</v>
      </c>
      <c r="J27">
        <v>95.597115516367836</v>
      </c>
      <c r="K27">
        <v>148.91</v>
      </c>
      <c r="L27">
        <v>297.82</v>
      </c>
      <c r="M27">
        <v>2978.2</v>
      </c>
      <c r="N27">
        <v>2657.0874978000002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50</v>
      </c>
      <c r="AB27">
        <v>328083.98950131232</v>
      </c>
      <c r="AC27">
        <v>132773.77155051084</v>
      </c>
      <c r="AD27">
        <v>443.74</v>
      </c>
      <c r="AE27">
        <v>50.311469702798718</v>
      </c>
      <c r="AF27">
        <v>3018.6881821679231</v>
      </c>
      <c r="AG27">
        <v>3383.4966489829162</v>
      </c>
    </row>
    <row r="28" spans="1:33" x14ac:dyDescent="0.2">
      <c r="A28" t="s">
        <v>215</v>
      </c>
      <c r="B28" t="s">
        <v>180</v>
      </c>
      <c r="C28" t="s">
        <v>17</v>
      </c>
      <c r="D28">
        <v>3</v>
      </c>
      <c r="E28">
        <v>304</v>
      </c>
      <c r="F28" t="s">
        <v>339</v>
      </c>
      <c r="G28" s="30">
        <v>29</v>
      </c>
      <c r="H28">
        <v>380577.42782152235</v>
      </c>
      <c r="I28">
        <v>154017.57499859261</v>
      </c>
      <c r="J28">
        <v>102.67838333239507</v>
      </c>
      <c r="K28">
        <v>60.13</v>
      </c>
      <c r="L28">
        <v>120.26</v>
      </c>
      <c r="M28">
        <v>1202.5999999999999</v>
      </c>
      <c r="N28">
        <v>1072.9344653999999</v>
      </c>
      <c r="O28">
        <v>9.8800000000000008</v>
      </c>
      <c r="P28">
        <v>19.760000000000002</v>
      </c>
      <c r="Q28">
        <v>197.60000000000002</v>
      </c>
      <c r="R28">
        <v>176.29457040000003</v>
      </c>
      <c r="S28">
        <v>0</v>
      </c>
      <c r="T28">
        <v>0</v>
      </c>
      <c r="U28">
        <v>0</v>
      </c>
      <c r="V28">
        <v>0</v>
      </c>
      <c r="W28">
        <v>9.8800000000000008</v>
      </c>
      <c r="X28">
        <v>19.760000000000002</v>
      </c>
      <c r="Y28">
        <v>197.60000000000002</v>
      </c>
      <c r="Z28">
        <v>176.29457040000003</v>
      </c>
      <c r="AA28">
        <v>41</v>
      </c>
      <c r="AB28">
        <v>269028.87139107613</v>
      </c>
      <c r="AC28">
        <v>108874.49267141891</v>
      </c>
      <c r="AD28">
        <v>262.99</v>
      </c>
      <c r="AE28">
        <v>29.817941626040103</v>
      </c>
      <c r="AF28">
        <v>1789.0764975624063</v>
      </c>
      <c r="AG28">
        <v>2005.2863922928229</v>
      </c>
    </row>
    <row r="29" spans="1:33" x14ac:dyDescent="0.2">
      <c r="A29" t="s">
        <v>216</v>
      </c>
      <c r="B29" t="s">
        <v>180</v>
      </c>
      <c r="C29" t="s">
        <v>16</v>
      </c>
      <c r="D29">
        <v>4</v>
      </c>
      <c r="E29">
        <v>401</v>
      </c>
      <c r="F29" t="s">
        <v>340</v>
      </c>
      <c r="G29" s="30">
        <v>28</v>
      </c>
      <c r="H29">
        <v>367454.06824146985</v>
      </c>
      <c r="I29">
        <v>148706.62413657218</v>
      </c>
      <c r="J29">
        <v>99.137749424381454</v>
      </c>
      <c r="K29">
        <v>141.74</v>
      </c>
      <c r="L29">
        <v>283.48</v>
      </c>
      <c r="M29">
        <v>2834.8</v>
      </c>
      <c r="N29">
        <v>2529.1490292000003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42</v>
      </c>
      <c r="AB29">
        <v>275590.55118110235</v>
      </c>
      <c r="AC29">
        <v>111529.96810242911</v>
      </c>
      <c r="AD29">
        <v>387.33</v>
      </c>
      <c r="AE29">
        <v>43.91567485461087</v>
      </c>
      <c r="AF29">
        <v>2634.9404912766522</v>
      </c>
      <c r="AG29">
        <v>2953.3730496474354</v>
      </c>
    </row>
    <row r="30" spans="1:33" x14ac:dyDescent="0.2">
      <c r="A30" t="s">
        <v>217</v>
      </c>
      <c r="B30" t="s">
        <v>180</v>
      </c>
      <c r="C30" t="s">
        <v>16</v>
      </c>
      <c r="D30">
        <v>4</v>
      </c>
      <c r="E30">
        <v>401</v>
      </c>
      <c r="F30" t="s">
        <v>339</v>
      </c>
      <c r="G30" s="30">
        <v>28</v>
      </c>
      <c r="H30">
        <v>367454.06824146985</v>
      </c>
      <c r="I30">
        <v>148706.62413657218</v>
      </c>
      <c r="J30">
        <v>99.137749424381454</v>
      </c>
      <c r="K30">
        <v>138.35</v>
      </c>
      <c r="L30">
        <v>276.7</v>
      </c>
      <c r="M30">
        <v>2767</v>
      </c>
      <c r="N30">
        <v>2468.6592930000002</v>
      </c>
      <c r="O30">
        <v>8.1</v>
      </c>
      <c r="P30">
        <v>16.2</v>
      </c>
      <c r="Q30">
        <v>162</v>
      </c>
      <c r="R30">
        <v>144.53299800000002</v>
      </c>
      <c r="S30">
        <v>0</v>
      </c>
      <c r="T30">
        <v>0</v>
      </c>
      <c r="U30">
        <v>0</v>
      </c>
      <c r="V30">
        <v>0</v>
      </c>
      <c r="W30">
        <v>8.1</v>
      </c>
      <c r="X30">
        <v>16.2</v>
      </c>
      <c r="Y30">
        <v>162</v>
      </c>
      <c r="Z30">
        <v>144.53299800000002</v>
      </c>
      <c r="AA30">
        <v>48</v>
      </c>
      <c r="AB30">
        <v>314960.62992125982</v>
      </c>
      <c r="AC30">
        <v>127462.82068849042</v>
      </c>
      <c r="AD30">
        <v>367.62</v>
      </c>
      <c r="AE30">
        <v>41.680944904995869</v>
      </c>
      <c r="AF30">
        <v>2500.8566942997518</v>
      </c>
      <c r="AG30">
        <v>2803.0852258058767</v>
      </c>
    </row>
    <row r="31" spans="1:33" x14ac:dyDescent="0.2">
      <c r="A31" t="s">
        <v>218</v>
      </c>
      <c r="B31" t="s">
        <v>180</v>
      </c>
      <c r="C31" t="s">
        <v>17</v>
      </c>
      <c r="D31">
        <v>4</v>
      </c>
      <c r="E31">
        <v>402</v>
      </c>
      <c r="F31" t="s">
        <v>340</v>
      </c>
      <c r="G31" s="30">
        <v>30</v>
      </c>
      <c r="H31">
        <v>393700.78740157484</v>
      </c>
      <c r="I31">
        <v>159328.52586061304</v>
      </c>
      <c r="J31">
        <v>106.2190172404087</v>
      </c>
      <c r="K31">
        <v>102.87</v>
      </c>
      <c r="L31">
        <v>205.74</v>
      </c>
      <c r="M31">
        <v>2057.4</v>
      </c>
      <c r="N31">
        <v>1835.5690746000002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50</v>
      </c>
      <c r="AB31">
        <v>328083.98950131232</v>
      </c>
      <c r="AC31">
        <v>132773.77155051084</v>
      </c>
      <c r="AD31">
        <v>326</v>
      </c>
      <c r="AE31">
        <v>36.962047872881378</v>
      </c>
      <c r="AF31">
        <v>2217.7228723728826</v>
      </c>
      <c r="AG31">
        <v>2485.7346814991456</v>
      </c>
    </row>
    <row r="32" spans="1:33" x14ac:dyDescent="0.2">
      <c r="A32" t="s">
        <v>219</v>
      </c>
      <c r="B32" t="s">
        <v>180</v>
      </c>
      <c r="C32" t="s">
        <v>17</v>
      </c>
      <c r="D32">
        <v>4</v>
      </c>
      <c r="E32">
        <v>402</v>
      </c>
      <c r="F32" t="s">
        <v>339</v>
      </c>
      <c r="G32" s="30">
        <v>29</v>
      </c>
      <c r="H32">
        <v>380577.42782152235</v>
      </c>
      <c r="I32">
        <v>154017.57499859261</v>
      </c>
      <c r="J32">
        <v>102.67838333239507</v>
      </c>
      <c r="K32">
        <v>69.97</v>
      </c>
      <c r="L32">
        <v>139.94</v>
      </c>
      <c r="M32">
        <v>1399.4</v>
      </c>
      <c r="N32">
        <v>1248.5152926000001</v>
      </c>
      <c r="O32">
        <v>1.31</v>
      </c>
      <c r="P32">
        <v>2.62</v>
      </c>
      <c r="Q32">
        <v>26.2</v>
      </c>
      <c r="R32">
        <v>23.375089800000001</v>
      </c>
      <c r="S32">
        <v>6.29</v>
      </c>
      <c r="T32">
        <v>12.58</v>
      </c>
      <c r="U32">
        <v>125.8</v>
      </c>
      <c r="V32">
        <v>112.23611820000001</v>
      </c>
      <c r="W32">
        <v>7.6</v>
      </c>
      <c r="X32">
        <v>15.2</v>
      </c>
      <c r="Y32">
        <v>152</v>
      </c>
      <c r="Z32">
        <v>135.611208</v>
      </c>
      <c r="AA32">
        <v>56</v>
      </c>
      <c r="AB32">
        <v>367454.06824146985</v>
      </c>
      <c r="AC32">
        <v>148706.62413657218</v>
      </c>
      <c r="AD32">
        <v>393.92</v>
      </c>
      <c r="AE32">
        <v>44.662852448114819</v>
      </c>
      <c r="AF32">
        <v>2679.7711468868893</v>
      </c>
      <c r="AG32">
        <v>3003.6214899881697</v>
      </c>
    </row>
    <row r="33" spans="1:33" x14ac:dyDescent="0.2">
      <c r="A33" t="s">
        <v>220</v>
      </c>
      <c r="B33" t="s">
        <v>180</v>
      </c>
      <c r="C33" t="s">
        <v>18</v>
      </c>
      <c r="D33">
        <v>4</v>
      </c>
      <c r="E33">
        <v>403</v>
      </c>
      <c r="F33" t="s">
        <v>340</v>
      </c>
      <c r="G33" s="30">
        <v>23</v>
      </c>
      <c r="H33">
        <v>301837.27034120733</v>
      </c>
      <c r="I33">
        <v>122151.86982646998</v>
      </c>
      <c r="J33">
        <v>81.434579884313322</v>
      </c>
      <c r="K33">
        <v>78.64</v>
      </c>
      <c r="L33">
        <v>157.28</v>
      </c>
      <c r="M33">
        <v>1572.8</v>
      </c>
      <c r="N33">
        <v>1403.2191312</v>
      </c>
      <c r="O33">
        <v>0</v>
      </c>
      <c r="P33">
        <v>0</v>
      </c>
      <c r="Q33">
        <v>0</v>
      </c>
      <c r="R33">
        <v>0</v>
      </c>
      <c r="S33">
        <v>2.79</v>
      </c>
      <c r="T33">
        <v>5.58</v>
      </c>
      <c r="U33">
        <v>55.8</v>
      </c>
      <c r="V33">
        <v>49.783588200000004</v>
      </c>
      <c r="W33">
        <v>2.79</v>
      </c>
      <c r="X33">
        <v>5.58</v>
      </c>
      <c r="Y33">
        <v>55.8</v>
      </c>
      <c r="Z33">
        <v>49.783588200000004</v>
      </c>
      <c r="AA33">
        <v>45</v>
      </c>
      <c r="AB33">
        <v>295275.59055118111</v>
      </c>
      <c r="AC33">
        <v>119496.39439545978</v>
      </c>
      <c r="AD33">
        <v>285</v>
      </c>
      <c r="AE33">
        <v>32.313446760034331</v>
      </c>
      <c r="AF33">
        <v>1938.80680560206</v>
      </c>
      <c r="AG33">
        <v>2173.1116080590687</v>
      </c>
    </row>
    <row r="34" spans="1:33" x14ac:dyDescent="0.2">
      <c r="A34" t="s">
        <v>221</v>
      </c>
      <c r="B34" t="s">
        <v>180</v>
      </c>
      <c r="C34" t="s">
        <v>18</v>
      </c>
      <c r="D34">
        <v>4</v>
      </c>
      <c r="E34">
        <v>403</v>
      </c>
      <c r="F34" t="s">
        <v>338</v>
      </c>
      <c r="G34" s="30">
        <v>28</v>
      </c>
      <c r="H34">
        <v>367454.06824146985</v>
      </c>
      <c r="I34">
        <v>148706.62413657218</v>
      </c>
      <c r="J34">
        <v>99.137749424381454</v>
      </c>
      <c r="K34">
        <v>134.99</v>
      </c>
      <c r="L34">
        <v>269.98</v>
      </c>
      <c r="M34">
        <v>2699.8</v>
      </c>
      <c r="N34">
        <v>2408.7048642000004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58</v>
      </c>
      <c r="AB34">
        <v>380577.42782152235</v>
      </c>
      <c r="AC34">
        <v>154017.57499859261</v>
      </c>
      <c r="AD34">
        <v>429</v>
      </c>
      <c r="AE34">
        <v>48.640240912472734</v>
      </c>
      <c r="AF34">
        <v>2918.4144547483638</v>
      </c>
      <c r="AG34">
        <v>3271.1048416047033</v>
      </c>
    </row>
    <row r="35" spans="1:33" x14ac:dyDescent="0.2">
      <c r="A35" t="s">
        <v>222</v>
      </c>
      <c r="B35" t="s">
        <v>180</v>
      </c>
      <c r="C35" t="s">
        <v>18</v>
      </c>
      <c r="D35">
        <v>4</v>
      </c>
      <c r="E35">
        <v>403</v>
      </c>
      <c r="F35" t="s">
        <v>339</v>
      </c>
      <c r="G35" s="30">
        <v>23</v>
      </c>
      <c r="H35">
        <v>301837.27034120733</v>
      </c>
      <c r="I35">
        <v>122151.86982646998</v>
      </c>
      <c r="J35">
        <v>81.434579884313322</v>
      </c>
      <c r="K35">
        <v>97.12</v>
      </c>
      <c r="L35">
        <v>194.24</v>
      </c>
      <c r="M35">
        <v>1942.4</v>
      </c>
      <c r="N35">
        <v>1732.9684896000001</v>
      </c>
      <c r="O35">
        <v>1.38</v>
      </c>
      <c r="P35">
        <v>2.76</v>
      </c>
      <c r="Q35">
        <v>27.599999999999998</v>
      </c>
      <c r="R35">
        <v>24.624140399999998</v>
      </c>
      <c r="S35">
        <v>11.09</v>
      </c>
      <c r="T35">
        <v>22.18</v>
      </c>
      <c r="U35">
        <v>221.8</v>
      </c>
      <c r="V35">
        <v>197.88530220000001</v>
      </c>
      <c r="W35">
        <v>12.469999999999999</v>
      </c>
      <c r="X35">
        <v>24.939999999999998</v>
      </c>
      <c r="Y35">
        <v>249.39999999999998</v>
      </c>
      <c r="Z35">
        <v>222.5094426</v>
      </c>
      <c r="AA35">
        <v>35</v>
      </c>
      <c r="AB35">
        <v>229658.79265091865</v>
      </c>
      <c r="AC35">
        <v>92941.640085357605</v>
      </c>
      <c r="AD35">
        <v>413.9</v>
      </c>
      <c r="AE35">
        <v>46.928195136765652</v>
      </c>
      <c r="AF35">
        <v>2815.691708205939</v>
      </c>
      <c r="AG35">
        <v>3155.9680511426263</v>
      </c>
    </row>
    <row r="36" spans="1:33" x14ac:dyDescent="0.2">
      <c r="A36" t="s">
        <v>223</v>
      </c>
      <c r="B36" t="s">
        <v>180</v>
      </c>
      <c r="C36" t="s">
        <v>15</v>
      </c>
      <c r="D36">
        <v>4</v>
      </c>
      <c r="E36">
        <v>404</v>
      </c>
      <c r="F36" t="s">
        <v>340</v>
      </c>
      <c r="G36" s="30">
        <v>25</v>
      </c>
      <c r="H36">
        <v>328083.98950131232</v>
      </c>
      <c r="I36">
        <v>132773.77155051084</v>
      </c>
      <c r="J36">
        <v>88.515847700340558</v>
      </c>
      <c r="K36">
        <v>97.21</v>
      </c>
      <c r="L36">
        <v>194.42</v>
      </c>
      <c r="M36">
        <v>1944.1999999999998</v>
      </c>
      <c r="N36">
        <v>1734.5744118</v>
      </c>
      <c r="O36">
        <v>0.49</v>
      </c>
      <c r="P36">
        <v>0.98</v>
      </c>
      <c r="Q36">
        <v>9.8000000000000007</v>
      </c>
      <c r="R36">
        <v>8.7433542000000006</v>
      </c>
      <c r="S36">
        <v>0.56999999999999995</v>
      </c>
      <c r="T36">
        <v>1.1399999999999999</v>
      </c>
      <c r="U36">
        <v>11.399999999999999</v>
      </c>
      <c r="V36">
        <v>10.1708406</v>
      </c>
      <c r="W36">
        <v>1.06</v>
      </c>
      <c r="X36">
        <v>2.12</v>
      </c>
      <c r="Y36">
        <v>21.2</v>
      </c>
      <c r="Z36">
        <v>18.914194800000001</v>
      </c>
      <c r="AA36">
        <v>61</v>
      </c>
      <c r="AB36">
        <v>400262.46719160106</v>
      </c>
      <c r="AC36">
        <v>161984.00129162325</v>
      </c>
      <c r="AD36">
        <v>337.63</v>
      </c>
      <c r="AE36">
        <v>38.280663261720669</v>
      </c>
      <c r="AF36">
        <v>2296.8397957032403</v>
      </c>
      <c r="AG36">
        <v>2574.4128850139768</v>
      </c>
    </row>
    <row r="37" spans="1:33" x14ac:dyDescent="0.2">
      <c r="A37" t="s">
        <v>224</v>
      </c>
      <c r="B37" t="s">
        <v>180</v>
      </c>
      <c r="C37" t="s">
        <v>15</v>
      </c>
      <c r="D37">
        <v>4</v>
      </c>
      <c r="E37">
        <v>404</v>
      </c>
      <c r="F37" t="s">
        <v>339</v>
      </c>
      <c r="G37" s="30">
        <v>28</v>
      </c>
      <c r="H37">
        <v>367454.06824146985</v>
      </c>
      <c r="I37">
        <v>148706.62413657218</v>
      </c>
      <c r="J37">
        <v>99.137749424381454</v>
      </c>
      <c r="K37">
        <v>82.5</v>
      </c>
      <c r="L37">
        <v>165</v>
      </c>
      <c r="M37">
        <v>1650</v>
      </c>
      <c r="N37">
        <v>1472.0953500000001</v>
      </c>
      <c r="O37">
        <v>3.21</v>
      </c>
      <c r="P37">
        <v>6.42</v>
      </c>
      <c r="Q37">
        <v>64.2</v>
      </c>
      <c r="R37">
        <v>57.277891800000006</v>
      </c>
      <c r="S37">
        <v>22.11</v>
      </c>
      <c r="T37">
        <v>44.22</v>
      </c>
      <c r="U37">
        <v>442.2</v>
      </c>
      <c r="V37">
        <v>394.52155379999999</v>
      </c>
      <c r="W37">
        <v>25.32</v>
      </c>
      <c r="X37">
        <v>50.64</v>
      </c>
      <c r="Y37">
        <v>506.4</v>
      </c>
      <c r="Z37">
        <v>451.79944560000001</v>
      </c>
      <c r="AA37">
        <v>44</v>
      </c>
      <c r="AB37">
        <v>288713.91076115484</v>
      </c>
      <c r="AC37">
        <v>116840.91896444955</v>
      </c>
      <c r="AD37">
        <v>284.3</v>
      </c>
      <c r="AE37">
        <v>32.234080399571091</v>
      </c>
      <c r="AF37">
        <v>1934.0448239742655</v>
      </c>
      <c r="AG37">
        <v>2167.7741409515552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READMe</vt:lpstr>
      <vt:lpstr>cereal_rye_weed_biomass</vt:lpstr>
      <vt:lpstr>dry_bean_emergence</vt:lpstr>
      <vt:lpstr>dry_bean_biomass</vt:lpstr>
      <vt:lpstr>weeds_biomass</vt:lpstr>
      <vt:lpstr>harvest_data</vt:lpstr>
      <vt:lpstr>METADATA</vt:lpstr>
      <vt:lpstr>rbm</vt:lpstr>
      <vt:lpstr>Combined data</vt:lpstr>
      <vt:lpstr>m_sw</vt:lpstr>
      <vt:lpstr>wf</vt:lpstr>
      <vt:lpstr>100_seed_weigth</vt:lpstr>
      <vt:lpstr>seed_rain_density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youngerman</dc:creator>
  <cp:lastModifiedBy>Eric Youngerman</cp:lastModifiedBy>
  <dcterms:created xsi:type="dcterms:W3CDTF">2023-04-18T14:52:12Z</dcterms:created>
  <dcterms:modified xsi:type="dcterms:W3CDTF">2024-04-08T14:49:51Z</dcterms:modified>
</cp:coreProperties>
</file>