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T_Data (Final)" sheetId="17" r:id="rId2"/>
    <sheet name="MR (Final)" sheetId="20" r:id="rId3"/>
    <sheet name="T_Data (Best Subset)" sheetId="21" r:id="rId4"/>
    <sheet name="MR (Best Subset)" sheetId="22" r:id="rId5"/>
    <sheet name="Full" sheetId="9" r:id="rId6"/>
    <sheet name="MR Full" sheetId="13" r:id="rId7"/>
  </sheets>
  <definedNames>
    <definedName name="solver_eng" localSheetId="5" hidden="1">1</definedName>
    <definedName name="solver_eng" localSheetId="3" hidden="1">1</definedName>
    <definedName name="solver_eng" localSheetId="1" hidden="1">1</definedName>
    <definedName name="solver_neg" localSheetId="5" hidden="1">1</definedName>
    <definedName name="solver_neg" localSheetId="3" hidden="1">1</definedName>
    <definedName name="solver_neg" localSheetId="1" hidden="1">1</definedName>
    <definedName name="solver_num" localSheetId="5" hidden="1">0</definedName>
    <definedName name="solver_num" localSheetId="3" hidden="1">0</definedName>
    <definedName name="solver_num" localSheetId="1" hidden="1">0</definedName>
    <definedName name="solver_opt" localSheetId="5" hidden="1">Full!$I$29</definedName>
    <definedName name="solver_typ" localSheetId="5" hidden="1">1</definedName>
    <definedName name="solver_typ" localSheetId="3" hidden="1">1</definedName>
    <definedName name="solver_typ" localSheetId="1" hidden="1">1</definedName>
    <definedName name="solver_val" localSheetId="5" hidden="1">0</definedName>
    <definedName name="solver_val" localSheetId="3" hidden="1">0</definedName>
    <definedName name="solver_val" localSheetId="1" hidden="1">0</definedName>
    <definedName name="solver_ver" localSheetId="5" hidden="1">3</definedName>
    <definedName name="solver_ver" localSheetId="3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1" l="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4" i="21"/>
  <c r="K20" i="22"/>
  <c r="K19" i="22"/>
  <c r="K18" i="22"/>
  <c r="K17" i="22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4" i="17"/>
  <c r="K18" i="20"/>
  <c r="K19" i="20"/>
  <c r="K20" i="20"/>
  <c r="K21" i="20"/>
  <c r="K22" i="20"/>
  <c r="K23" i="20"/>
  <c r="K17" i="20"/>
  <c r="K23" i="13" l="1"/>
  <c r="K24" i="13"/>
  <c r="K25" i="13"/>
  <c r="K26" i="13"/>
  <c r="K27" i="13"/>
  <c r="K28" i="13"/>
  <c r="K29" i="13"/>
  <c r="K30" i="13"/>
  <c r="K31" i="13"/>
  <c r="K32" i="13"/>
  <c r="K33" i="13"/>
  <c r="K22" i="13"/>
  <c r="K21" i="13"/>
  <c r="K20" i="13"/>
  <c r="K19" i="13"/>
  <c r="K18" i="13"/>
  <c r="K17" i="13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4" i="9"/>
  <c r="H20" i="9" l="1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4" i="9"/>
  <c r="F4" i="9"/>
</calcChain>
</file>

<file path=xl/sharedStrings.xml><?xml version="1.0" encoding="utf-8"?>
<sst xmlns="http://schemas.openxmlformats.org/spreadsheetml/2006/main" count="201" uniqueCount="76">
  <si>
    <t>Unemployment Rate</t>
  </si>
  <si>
    <t>Bank Prime Loan Rate</t>
  </si>
  <si>
    <t>Single-Unit Housing Starts</t>
  </si>
  <si>
    <t>Multi-Unit Housing Starts</t>
  </si>
  <si>
    <t>Total Housing Starts</t>
  </si>
  <si>
    <t>Quarter</t>
  </si>
  <si>
    <t>Year</t>
  </si>
  <si>
    <t>PVB Product Family</t>
  </si>
  <si>
    <t>-</t>
  </si>
  <si>
    <t>Umemployment Rate (t-1)</t>
  </si>
  <si>
    <t>Bank Prime Loan Rate (t-1)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</si>
  <si>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</si>
  <si>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</si>
  <si>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</si>
  <si>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</si>
  <si>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</si>
  <si>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</si>
  <si>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</si>
  <si>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</si>
  <si>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</si>
  <si>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</si>
  <si>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</si>
  <si>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</si>
  <si>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</si>
  <si>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</si>
  <si>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</si>
  <si>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</si>
  <si>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</si>
  <si>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</si>
  <si>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</si>
  <si>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</si>
  <si>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</si>
  <si>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</si>
  <si>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</si>
  <si>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</si>
  <si>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</si>
  <si>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</si>
  <si>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</si>
  <si>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</si>
  <si>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</si>
  <si>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</si>
  <si>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</si>
  <si>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Total Housing (Q1)</t>
  </si>
  <si>
    <t>Total Housing (Q2)</t>
  </si>
  <si>
    <t>Total Housing (Q3)</t>
  </si>
  <si>
    <t>| t Stat |</t>
  </si>
  <si>
    <t>Fits</t>
  </si>
  <si>
    <t>Single (Q1)</t>
  </si>
  <si>
    <t>Single Q2)</t>
  </si>
  <si>
    <t>Single (Q3)</t>
  </si>
  <si>
    <t>Multi (Q1)</t>
  </si>
  <si>
    <t>Multi (Q2)</t>
  </si>
  <si>
    <t>Multi (Q3)</t>
  </si>
  <si>
    <t>Single</t>
  </si>
  <si>
    <t>Multi</t>
  </si>
  <si>
    <t>Total Housing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</si>
  <si>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</si>
  <si>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</si>
  <si>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</si>
  <si>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</si>
  <si>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</si>
  <si>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</si>
  <si>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</si>
  <si>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</si>
  <si>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</si>
  <si>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</si>
  <si>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</si>
  <si>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</si>
  <si>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</si>
  <si>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</si>
  <si>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</si>
  <si>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</si>
  <si>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PVB (Q1)</t>
  </si>
  <si>
    <t>PVB (Q2)</t>
  </si>
  <si>
    <t>PVB (Q3)</t>
  </si>
  <si>
    <t>Total Housing 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</si>
</sst>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2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0" fontId="0" fillId="4" borderId="0" xfId="1" applyNumberFormat="1" applyFont="1" applyFill="1"/>
    <xf numFmtId="0" fontId="0" fillId="4" borderId="0" xfId="1" applyNumberFormat="1" applyFont="1" applyFill="1"/>
    <xf numFmtId="0" fontId="0" fillId="4" borderId="0" xfId="0" applyNumberFormat="1" applyFill="1"/>
    <xf numFmtId="0" fontId="0" fillId="4" borderId="0" xfId="0" applyFill="1" applyAlignment="1">
      <alignment horizontal="right"/>
    </xf>
    <xf numFmtId="1" fontId="0" fillId="4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Data!$D$3:$D$19</c:f>
              <c:numCache>
                <c:formatCode>0.00%</c:formatCode>
                <c:ptCount val="17"/>
                <c:pt idx="0">
                  <c:v>3.9E-2</c:v>
                </c:pt>
                <c:pt idx="1">
                  <c:v>4.2300000000000004E-2</c:v>
                </c:pt>
                <c:pt idx="2">
                  <c:v>4.4000000000000004E-2</c:v>
                </c:pt>
                <c:pt idx="3">
                  <c:v>4.8300000000000003E-2</c:v>
                </c:pt>
                <c:pt idx="4">
                  <c:v>5.5300000000000002E-2</c:v>
                </c:pt>
                <c:pt idx="5">
                  <c:v>5.7000000000000002E-2</c:v>
                </c:pt>
                <c:pt idx="6">
                  <c:v>5.8299999999999998E-2</c:v>
                </c:pt>
                <c:pt idx="7">
                  <c:v>5.7300000000000004E-2</c:v>
                </c:pt>
                <c:pt idx="8">
                  <c:v>5.8700000000000002E-2</c:v>
                </c:pt>
                <c:pt idx="9">
                  <c:v>5.8299999999999998E-2</c:v>
                </c:pt>
                <c:pt idx="10">
                  <c:v>6.13E-2</c:v>
                </c:pt>
                <c:pt idx="11">
                  <c:v>6.13E-2</c:v>
                </c:pt>
                <c:pt idx="12">
                  <c:v>5.8700000000000002E-2</c:v>
                </c:pt>
                <c:pt idx="13">
                  <c:v>5.67E-2</c:v>
                </c:pt>
                <c:pt idx="14">
                  <c:v>5.57E-2</c:v>
                </c:pt>
                <c:pt idx="15">
                  <c:v>5.4299999999999994E-2</c:v>
                </c:pt>
                <c:pt idx="16">
                  <c:v>5.4299999999999994E-2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67A-9369-22767ED4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537535"/>
        <c:axId val="1540529631"/>
      </c:lineChart>
      <c:catAx>
        <c:axId val="15405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29631"/>
        <c:crosses val="autoZero"/>
        <c:auto val="1"/>
        <c:lblAlgn val="ctr"/>
        <c:lblOffset val="100"/>
        <c:noMultiLvlLbl val="0"/>
      </c:catAx>
      <c:valAx>
        <c:axId val="15405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3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Bank Prime Loan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Data!$E$3:$E$19</c:f>
              <c:numCache>
                <c:formatCode>0.00%</c:formatCode>
                <c:ptCount val="17"/>
                <c:pt idx="0">
                  <c:v>9.5000000000000001E-2</c:v>
                </c:pt>
                <c:pt idx="1">
                  <c:v>8.6199999999999999E-2</c:v>
                </c:pt>
                <c:pt idx="2">
                  <c:v>7.3399999999999993E-2</c:v>
                </c:pt>
                <c:pt idx="3">
                  <c:v>6.5700000000000008E-2</c:v>
                </c:pt>
                <c:pt idx="4">
                  <c:v>5.16E-2</c:v>
                </c:pt>
                <c:pt idx="5">
                  <c:v>4.7500000000000001E-2</c:v>
                </c:pt>
                <c:pt idx="6">
                  <c:v>4.7500000000000001E-2</c:v>
                </c:pt>
                <c:pt idx="7">
                  <c:v>4.7500000000000001E-2</c:v>
                </c:pt>
                <c:pt idx="8">
                  <c:v>4.4500000000000005E-2</c:v>
                </c:pt>
                <c:pt idx="9">
                  <c:v>4.2500000000000003E-2</c:v>
                </c:pt>
                <c:pt idx="10">
                  <c:v>4.24E-2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4.4199999999999996E-2</c:v>
                </c:pt>
                <c:pt idx="16">
                  <c:v>4.9400000000000006E-2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0-437B-961F-FB5F4E77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360415"/>
        <c:axId val="1540527967"/>
      </c:lineChart>
      <c:catAx>
        <c:axId val="15303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27967"/>
        <c:crosses val="autoZero"/>
        <c:auto val="1"/>
        <c:lblAlgn val="ctr"/>
        <c:lblOffset val="100"/>
        <c:noMultiLvlLbl val="0"/>
      </c:catAx>
      <c:valAx>
        <c:axId val="15405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6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Privately Owned Housing Units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Single-Unit Housing 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Data!$F$3:$F$19</c:f>
              <c:numCache>
                <c:formatCode>0</c:formatCode>
                <c:ptCount val="17"/>
                <c:pt idx="0">
                  <c:v>275</c:v>
                </c:pt>
                <c:pt idx="1">
                  <c:v>274</c:v>
                </c:pt>
                <c:pt idx="2">
                  <c:v>374</c:v>
                </c:pt>
                <c:pt idx="3">
                  <c:v>341</c:v>
                </c:pt>
                <c:pt idx="4">
                  <c:v>285</c:v>
                </c:pt>
                <c:pt idx="5">
                  <c:v>293</c:v>
                </c:pt>
                <c:pt idx="6">
                  <c:v>386</c:v>
                </c:pt>
                <c:pt idx="7">
                  <c:v>361</c:v>
                </c:pt>
                <c:pt idx="8">
                  <c:v>319</c:v>
                </c:pt>
                <c:pt idx="9">
                  <c:v>304</c:v>
                </c:pt>
                <c:pt idx="10">
                  <c:v>405.99999999999994</c:v>
                </c:pt>
                <c:pt idx="11">
                  <c:v>412</c:v>
                </c:pt>
                <c:pt idx="12">
                  <c:v>377</c:v>
                </c:pt>
                <c:pt idx="13">
                  <c:v>345</c:v>
                </c:pt>
                <c:pt idx="14">
                  <c:v>455.99999999999994</c:v>
                </c:pt>
                <c:pt idx="15">
                  <c:v>440.00000000000006</c:v>
                </c:pt>
                <c:pt idx="16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4B0D-B5AD-13709D896E40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Multi-Unit Housing Starts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Data!$G$3:$G$19</c:f>
              <c:numCache>
                <c:formatCode>General</c:formatCode>
                <c:ptCount val="17"/>
                <c:pt idx="0">
                  <c:v>82</c:v>
                </c:pt>
                <c:pt idx="1">
                  <c:v>74</c:v>
                </c:pt>
                <c:pt idx="2">
                  <c:v>87</c:v>
                </c:pt>
                <c:pt idx="3">
                  <c:v>88</c:v>
                </c:pt>
                <c:pt idx="4">
                  <c:v>81</c:v>
                </c:pt>
                <c:pt idx="5">
                  <c:v>76</c:v>
                </c:pt>
                <c:pt idx="6">
                  <c:v>89</c:v>
                </c:pt>
                <c:pt idx="7">
                  <c:v>98</c:v>
                </c:pt>
                <c:pt idx="8">
                  <c:v>84</c:v>
                </c:pt>
                <c:pt idx="9">
                  <c:v>71</c:v>
                </c:pt>
                <c:pt idx="10">
                  <c:v>84</c:v>
                </c:pt>
                <c:pt idx="11">
                  <c:v>99</c:v>
                </c:pt>
                <c:pt idx="12">
                  <c:v>95</c:v>
                </c:pt>
                <c:pt idx="13">
                  <c:v>80</c:v>
                </c:pt>
                <c:pt idx="14">
                  <c:v>84</c:v>
                </c:pt>
                <c:pt idx="15">
                  <c:v>92</c:v>
                </c:pt>
                <c:pt idx="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B-4B0D-B5AD-13709D896E40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Total Housing Starts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Data!$H$3:$H$19</c:f>
              <c:numCache>
                <c:formatCode>General</c:formatCode>
                <c:ptCount val="17"/>
                <c:pt idx="0">
                  <c:v>357</c:v>
                </c:pt>
                <c:pt idx="1">
                  <c:v>348</c:v>
                </c:pt>
                <c:pt idx="2">
                  <c:v>461</c:v>
                </c:pt>
                <c:pt idx="3">
                  <c:v>429</c:v>
                </c:pt>
                <c:pt idx="4">
                  <c:v>366</c:v>
                </c:pt>
                <c:pt idx="5">
                  <c:v>369</c:v>
                </c:pt>
                <c:pt idx="6">
                  <c:v>475</c:v>
                </c:pt>
                <c:pt idx="7">
                  <c:v>459</c:v>
                </c:pt>
                <c:pt idx="8">
                  <c:v>403</c:v>
                </c:pt>
                <c:pt idx="9">
                  <c:v>375</c:v>
                </c:pt>
                <c:pt idx="10">
                  <c:v>489.99999999999994</c:v>
                </c:pt>
                <c:pt idx="11">
                  <c:v>511</c:v>
                </c:pt>
                <c:pt idx="12">
                  <c:v>472</c:v>
                </c:pt>
                <c:pt idx="13">
                  <c:v>425</c:v>
                </c:pt>
                <c:pt idx="14">
                  <c:v>540</c:v>
                </c:pt>
                <c:pt idx="15">
                  <c:v>532</c:v>
                </c:pt>
                <c:pt idx="16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B-4B0D-B5AD-13709D89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60847"/>
        <c:axId val="1558954607"/>
      </c:lineChart>
      <c:catAx>
        <c:axId val="15589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54607"/>
        <c:crosses val="autoZero"/>
        <c:auto val="1"/>
        <c:lblAlgn val="ctr"/>
        <c:lblOffset val="100"/>
        <c:noMultiLvlLbl val="0"/>
      </c:catAx>
      <c:valAx>
        <c:axId val="15589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Housing Starts</a:t>
            </a:r>
            <a:r>
              <a:rPr lang="en-US" baseline="0"/>
              <a:t> x PVB Product Family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Data!$H$4:$H$19</c:f>
              <c:numCache>
                <c:formatCode>General</c:formatCode>
                <c:ptCount val="16"/>
                <c:pt idx="0">
                  <c:v>348</c:v>
                </c:pt>
                <c:pt idx="1">
                  <c:v>461</c:v>
                </c:pt>
                <c:pt idx="2">
                  <c:v>429</c:v>
                </c:pt>
                <c:pt idx="3">
                  <c:v>366</c:v>
                </c:pt>
                <c:pt idx="4">
                  <c:v>369</c:v>
                </c:pt>
                <c:pt idx="5">
                  <c:v>475</c:v>
                </c:pt>
                <c:pt idx="6">
                  <c:v>459</c:v>
                </c:pt>
                <c:pt idx="7">
                  <c:v>403</c:v>
                </c:pt>
                <c:pt idx="8">
                  <c:v>375</c:v>
                </c:pt>
                <c:pt idx="9">
                  <c:v>489.99999999999994</c:v>
                </c:pt>
                <c:pt idx="10">
                  <c:v>511</c:v>
                </c:pt>
                <c:pt idx="11">
                  <c:v>472</c:v>
                </c:pt>
                <c:pt idx="12">
                  <c:v>425</c:v>
                </c:pt>
                <c:pt idx="13">
                  <c:v>540</c:v>
                </c:pt>
                <c:pt idx="14">
                  <c:v>532</c:v>
                </c:pt>
                <c:pt idx="15">
                  <c:v>460</c:v>
                </c:pt>
              </c:numCache>
            </c:numRef>
          </c:xVal>
          <c:yVal>
            <c:numRef>
              <c:f>Data!$I$4:$I$19</c:f>
              <c:numCache>
                <c:formatCode>General</c:formatCode>
                <c:ptCount val="16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0-4E85-966B-70524A19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50863"/>
        <c:axId val="1558951279"/>
      </c:scatterChart>
      <c:valAx>
        <c:axId val="15589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51279"/>
        <c:crosses val="autoZero"/>
        <c:crossBetween val="midCat"/>
      </c:valAx>
      <c:valAx>
        <c:axId val="15589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PVB Product Family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'T_Data (Final)'!$K$4:$K$19</c:f>
              <c:numCache>
                <c:formatCode>General</c:formatCode>
                <c:ptCount val="16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1-4915-9DA9-6F54904A93AB}"/>
            </c:ext>
          </c:extLst>
        </c:ser>
        <c:ser>
          <c:idx val="1"/>
          <c:order val="1"/>
          <c:tx>
            <c:v>Fits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'T_Data (Final)'!$M$4:$M$19</c:f>
              <c:numCache>
                <c:formatCode>General</c:formatCode>
                <c:ptCount val="16"/>
                <c:pt idx="0">
                  <c:v>19573.478512971811</c:v>
                </c:pt>
                <c:pt idx="1">
                  <c:v>46222.553259446213</c:v>
                </c:pt>
                <c:pt idx="2">
                  <c:v>89004.368431603187</c:v>
                </c:pt>
                <c:pt idx="3">
                  <c:v>42357.487733971779</c:v>
                </c:pt>
                <c:pt idx="4">
                  <c:v>29742.155029208803</c:v>
                </c:pt>
                <c:pt idx="5">
                  <c:v>56932.212503892486</c:v>
                </c:pt>
                <c:pt idx="6">
                  <c:v>91565.222877477703</c:v>
                </c:pt>
                <c:pt idx="7">
                  <c:v>48054.380806410511</c:v>
                </c:pt>
                <c:pt idx="8">
                  <c:v>35612.758197732343</c:v>
                </c:pt>
                <c:pt idx="9">
                  <c:v>59392.66061825573</c:v>
                </c:pt>
                <c:pt idx="10">
                  <c:v>93589.964340374208</c:v>
                </c:pt>
                <c:pt idx="11">
                  <c:v>55638.944978188985</c:v>
                </c:pt>
                <c:pt idx="12">
                  <c:v>47917.608260087029</c:v>
                </c:pt>
                <c:pt idx="13">
                  <c:v>69507.573618405528</c:v>
                </c:pt>
                <c:pt idx="14">
                  <c:v>107768.44435054483</c:v>
                </c:pt>
                <c:pt idx="15">
                  <c:v>63299.186481428667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1-4915-9DA9-6F54904A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53184"/>
        <c:axId val="2099554016"/>
      </c:lineChart>
      <c:catAx>
        <c:axId val="20995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4016"/>
        <c:crosses val="autoZero"/>
        <c:auto val="1"/>
        <c:lblAlgn val="ctr"/>
        <c:lblOffset val="100"/>
        <c:noMultiLvlLbl val="0"/>
      </c:catAx>
      <c:valAx>
        <c:axId val="2099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PVB Product Family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'T_Data (Best Subset)'!$H$4:$H$19</c:f>
              <c:numCache>
                <c:formatCode>General</c:formatCode>
                <c:ptCount val="16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A-453C-9737-5AFE21AFBC54}"/>
            </c:ext>
          </c:extLst>
        </c:ser>
        <c:ser>
          <c:idx val="1"/>
          <c:order val="1"/>
          <c:tx>
            <c:v>Fits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'T_Data (Best Subset)'!$J$4:$J$19</c:f>
              <c:numCache>
                <c:formatCode>General</c:formatCode>
                <c:ptCount val="16"/>
                <c:pt idx="0">
                  <c:v>23840.160980812107</c:v>
                </c:pt>
                <c:pt idx="1">
                  <c:v>50980.19167192129</c:v>
                </c:pt>
                <c:pt idx="2">
                  <c:v>88617.247071795166</c:v>
                </c:pt>
                <c:pt idx="3">
                  <c:v>40045.47936870547</c:v>
                </c:pt>
                <c:pt idx="4">
                  <c:v>25865.825779298779</c:v>
                </c:pt>
                <c:pt idx="5">
                  <c:v>55706.742868390182</c:v>
                </c:pt>
                <c:pt idx="6">
                  <c:v>91768.281202774437</c:v>
                </c:pt>
                <c:pt idx="7">
                  <c:v>46797.695363661034</c:v>
                </c:pt>
                <c:pt idx="8">
                  <c:v>34193.558839743979</c:v>
                </c:pt>
                <c:pt idx="9">
                  <c:v>57057.186067381292</c:v>
                </c:pt>
                <c:pt idx="10">
                  <c:v>95144.38920025219</c:v>
                </c:pt>
                <c:pt idx="11">
                  <c:v>58501.536421584002</c:v>
                </c:pt>
                <c:pt idx="12">
                  <c:v>49723.65562814178</c:v>
                </c:pt>
                <c:pt idx="13">
                  <c:v>68310.879392307237</c:v>
                </c:pt>
                <c:pt idx="14">
                  <c:v>106398.08252517815</c:v>
                </c:pt>
                <c:pt idx="15">
                  <c:v>63228.087618052909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A-453C-9737-5AFE21AF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53184"/>
        <c:axId val="2099554016"/>
      </c:lineChart>
      <c:catAx>
        <c:axId val="20995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4016"/>
        <c:crosses val="autoZero"/>
        <c:auto val="1"/>
        <c:lblAlgn val="ctr"/>
        <c:lblOffset val="100"/>
        <c:noMultiLvlLbl val="0"/>
      </c:catAx>
      <c:valAx>
        <c:axId val="2099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Full!$U$4:$U$19</c:f>
              <c:numCache>
                <c:formatCode>General</c:formatCode>
                <c:ptCount val="16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B-4203-9F4D-BBAED1B09FC3}"/>
            </c:ext>
          </c:extLst>
        </c:ser>
        <c:ser>
          <c:idx val="1"/>
          <c:order val="1"/>
          <c:tx>
            <c:v>Fits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Full!$W$4:$W$19</c:f>
              <c:numCache>
                <c:formatCode>General</c:formatCode>
                <c:ptCount val="16"/>
                <c:pt idx="0">
                  <c:v>35503.180662507133</c:v>
                </c:pt>
                <c:pt idx="1">
                  <c:v>45959.86291075038</c:v>
                </c:pt>
                <c:pt idx="2">
                  <c:v>76692.04495011433</c:v>
                </c:pt>
                <c:pt idx="3">
                  <c:v>43394.249870966538</c:v>
                </c:pt>
                <c:pt idx="4">
                  <c:v>30613.555390938738</c:v>
                </c:pt>
                <c:pt idx="5">
                  <c:v>53706.381943645072</c:v>
                </c:pt>
                <c:pt idx="6">
                  <c:v>88124.020670389291</c:v>
                </c:pt>
                <c:pt idx="7">
                  <c:v>53369.546264268691</c:v>
                </c:pt>
                <c:pt idx="8">
                  <c:v>34838.948646798497</c:v>
                </c:pt>
                <c:pt idx="9">
                  <c:v>56534.110273499915</c:v>
                </c:pt>
                <c:pt idx="10">
                  <c:v>94762.496623825515</c:v>
                </c:pt>
                <c:pt idx="11">
                  <c:v>57091.144189431099</c:v>
                </c:pt>
                <c:pt idx="12">
                  <c:v>39823.205454574199</c:v>
                </c:pt>
                <c:pt idx="13">
                  <c:v>75818.603223884653</c:v>
                </c:pt>
                <c:pt idx="14">
                  <c:v>122270.68318405747</c:v>
                </c:pt>
                <c:pt idx="15">
                  <c:v>55668.14640285715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B-4203-9F4D-BBAED1B0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53184"/>
        <c:axId val="2099554016"/>
      </c:lineChart>
      <c:catAx>
        <c:axId val="20995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4016"/>
        <c:crosses val="autoZero"/>
        <c:auto val="1"/>
        <c:lblAlgn val="ctr"/>
        <c:lblOffset val="100"/>
        <c:noMultiLvlLbl val="0"/>
      </c:catAx>
      <c:valAx>
        <c:axId val="2099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321469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130341</xdr:colOff>
      <xdr:row>10</xdr:row>
      <xdr:rowOff>0</xdr:rowOff>
    </xdr:from>
    <xdr:to>
      <xdr:col>21</xdr:col>
      <xdr:colOff>611604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13836316" y="561474"/>
          <a:ext cx="3058026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Seasonality is only included when the Response</a:t>
          </a:r>
          <a:r>
            <a:rPr lang="en-US" sz="1100" baseline="0"/>
            <a:t> (y) shows seasonality - regardless of predictor (x). It can be handled by creating dummy variables [1,0].</a:t>
          </a:r>
        </a:p>
        <a:p>
          <a:endParaRPr lang="en-US" sz="1100" baseline="0"/>
        </a:p>
        <a:p>
          <a:r>
            <a:rPr lang="en-US" sz="1100" baseline="0"/>
            <a:t>Baseline is Q4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22</xdr:col>
      <xdr:colOff>70184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13830300" y="561975"/>
          <a:ext cx="3048000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Seasonality is only included when the Response</a:t>
          </a:r>
          <a:r>
            <a:rPr lang="en-US" sz="1100" baseline="0"/>
            <a:t> (y) shows seasonality - regardless of predictor (x). It can be handled by creating dummy variables [1,0].</a:t>
          </a:r>
        </a:p>
        <a:p>
          <a:endParaRPr lang="en-US" sz="1100" baseline="0"/>
        </a:p>
        <a:p>
          <a:r>
            <a:rPr lang="en-US" sz="1100" baseline="0"/>
            <a:t>Baseline is Q4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367393</xdr:colOff>
      <xdr:row>21</xdr:row>
      <xdr:rowOff>0</xdr:rowOff>
    </xdr:from>
    <xdr:to>
      <xdr:col>21</xdr:col>
      <xdr:colOff>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I20"/>
  <sheetViews>
    <sheetView tabSelected="1" zoomScale="80" zoomScaleNormal="80" workbookViewId="0">
      <selection activeCell="D17" sqref="D17"/>
    </sheetView>
  </sheetViews>
  <sheetFormatPr defaultRowHeight="15" x14ac:dyDescent="0.25"/>
  <cols>
    <col min="1" max="1" width="2.7109375" customWidth="1"/>
    <col min="2" max="2" width="9.140625" style="2"/>
    <col min="3" max="3" width="19.5703125" style="1" bestFit="1" customWidth="1"/>
    <col min="4" max="4" width="19.5703125" bestFit="1" customWidth="1"/>
    <col min="5" max="5" width="20.28515625" bestFit="1" customWidth="1"/>
    <col min="6" max="6" width="24.28515625" style="3" bestFit="1" customWidth="1"/>
    <col min="7" max="7" width="23.5703125" bestFit="1" customWidth="1"/>
    <col min="8" max="8" width="18.7109375" style="3" bestFit="1" customWidth="1"/>
    <col min="9" max="9" width="18.85546875" bestFit="1" customWidth="1"/>
    <col min="18" max="18" width="6.5703125" customWidth="1"/>
  </cols>
  <sheetData>
    <row r="2" spans="2:9" ht="28.5" customHeight="1" x14ac:dyDescent="0.25">
      <c r="B2" s="6" t="s">
        <v>6</v>
      </c>
      <c r="C2" s="6" t="s">
        <v>5</v>
      </c>
      <c r="D2" s="7" t="s">
        <v>0</v>
      </c>
      <c r="E2" s="6" t="s">
        <v>1</v>
      </c>
      <c r="F2" s="8" t="s">
        <v>2</v>
      </c>
      <c r="G2" s="6" t="s">
        <v>3</v>
      </c>
      <c r="H2" s="8" t="s">
        <v>4</v>
      </c>
      <c r="I2" s="10" t="s">
        <v>7</v>
      </c>
    </row>
    <row r="3" spans="2:9" x14ac:dyDescent="0.25">
      <c r="B3" s="2">
        <v>2000</v>
      </c>
      <c r="C3">
        <v>4</v>
      </c>
      <c r="D3" s="1">
        <v>3.9E-2</v>
      </c>
      <c r="E3" s="1">
        <v>9.5000000000000001E-2</v>
      </c>
      <c r="F3" s="5">
        <v>275</v>
      </c>
      <c r="G3">
        <v>82</v>
      </c>
      <c r="H3">
        <v>357</v>
      </c>
      <c r="I3" s="9" t="s">
        <v>8</v>
      </c>
    </row>
    <row r="4" spans="2:9" x14ac:dyDescent="0.25">
      <c r="B4" s="28">
        <v>2001</v>
      </c>
      <c r="C4">
        <v>1</v>
      </c>
      <c r="D4" s="1">
        <v>4.2300000000000004E-2</v>
      </c>
      <c r="E4" s="1">
        <v>8.6199999999999999E-2</v>
      </c>
      <c r="F4" s="5">
        <v>274</v>
      </c>
      <c r="G4">
        <v>74</v>
      </c>
      <c r="H4">
        <v>348</v>
      </c>
      <c r="I4">
        <v>27512</v>
      </c>
    </row>
    <row r="5" spans="2:9" x14ac:dyDescent="0.25">
      <c r="B5" s="28"/>
      <c r="C5">
        <v>2</v>
      </c>
      <c r="D5" s="1">
        <v>4.4000000000000004E-2</v>
      </c>
      <c r="E5" s="1">
        <v>7.3399999999999993E-2</v>
      </c>
      <c r="F5" s="5">
        <v>374</v>
      </c>
      <c r="G5">
        <v>87</v>
      </c>
      <c r="H5">
        <v>461</v>
      </c>
      <c r="I5">
        <v>45798</v>
      </c>
    </row>
    <row r="6" spans="2:9" x14ac:dyDescent="0.25">
      <c r="B6" s="28"/>
      <c r="C6">
        <v>3</v>
      </c>
      <c r="D6" s="1">
        <v>4.8300000000000003E-2</v>
      </c>
      <c r="E6" s="1">
        <v>6.5700000000000008E-2</v>
      </c>
      <c r="F6" s="5">
        <v>341</v>
      </c>
      <c r="G6">
        <v>88</v>
      </c>
      <c r="H6">
        <v>429</v>
      </c>
      <c r="I6">
        <v>76968</v>
      </c>
    </row>
    <row r="7" spans="2:9" x14ac:dyDescent="0.25">
      <c r="B7" s="28"/>
      <c r="C7">
        <v>4</v>
      </c>
      <c r="D7" s="1">
        <v>5.5300000000000002E-2</v>
      </c>
      <c r="E7" s="1">
        <v>5.16E-2</v>
      </c>
      <c r="F7" s="5">
        <v>285</v>
      </c>
      <c r="G7">
        <v>81</v>
      </c>
      <c r="H7">
        <v>366</v>
      </c>
      <c r="I7">
        <v>43858</v>
      </c>
    </row>
    <row r="8" spans="2:9" x14ac:dyDescent="0.25">
      <c r="B8" s="28">
        <v>2002</v>
      </c>
      <c r="C8">
        <v>1</v>
      </c>
      <c r="D8" s="1">
        <v>5.7000000000000002E-2</v>
      </c>
      <c r="E8" s="1">
        <v>4.7500000000000001E-2</v>
      </c>
      <c r="F8" s="5">
        <v>293</v>
      </c>
      <c r="G8">
        <v>76</v>
      </c>
      <c r="H8">
        <v>369</v>
      </c>
      <c r="I8">
        <v>30580</v>
      </c>
    </row>
    <row r="9" spans="2:9" x14ac:dyDescent="0.25">
      <c r="B9" s="28"/>
      <c r="C9">
        <v>2</v>
      </c>
      <c r="D9" s="1">
        <v>5.8299999999999998E-2</v>
      </c>
      <c r="E9" s="1">
        <v>4.7500000000000001E-2</v>
      </c>
      <c r="F9" s="5">
        <v>386</v>
      </c>
      <c r="G9">
        <v>89</v>
      </c>
      <c r="H9">
        <v>475</v>
      </c>
      <c r="I9">
        <v>53198</v>
      </c>
    </row>
    <row r="10" spans="2:9" x14ac:dyDescent="0.25">
      <c r="B10" s="28"/>
      <c r="C10">
        <v>3</v>
      </c>
      <c r="D10" s="1">
        <v>5.7300000000000004E-2</v>
      </c>
      <c r="E10" s="1">
        <v>4.7500000000000001E-2</v>
      </c>
      <c r="F10" s="5">
        <v>361</v>
      </c>
      <c r="G10">
        <v>98</v>
      </c>
      <c r="H10">
        <v>459</v>
      </c>
      <c r="I10">
        <v>88704</v>
      </c>
    </row>
    <row r="11" spans="2:9" x14ac:dyDescent="0.25">
      <c r="B11" s="28"/>
      <c r="C11">
        <v>4</v>
      </c>
      <c r="D11" s="1">
        <v>5.8700000000000002E-2</v>
      </c>
      <c r="E11" s="1">
        <v>4.4500000000000005E-2</v>
      </c>
      <c r="F11" s="5">
        <v>319</v>
      </c>
      <c r="G11">
        <v>84</v>
      </c>
      <c r="H11">
        <v>403</v>
      </c>
      <c r="I11">
        <v>51590</v>
      </c>
    </row>
    <row r="12" spans="2:9" x14ac:dyDescent="0.25">
      <c r="B12" s="28">
        <v>2003</v>
      </c>
      <c r="C12">
        <v>1</v>
      </c>
      <c r="D12" s="1">
        <v>5.8299999999999998E-2</v>
      </c>
      <c r="E12" s="1">
        <v>4.2500000000000003E-2</v>
      </c>
      <c r="F12" s="5">
        <v>304</v>
      </c>
      <c r="G12">
        <v>71</v>
      </c>
      <c r="H12">
        <v>375</v>
      </c>
      <c r="I12">
        <v>35372</v>
      </c>
    </row>
    <row r="13" spans="2:9" x14ac:dyDescent="0.25">
      <c r="B13" s="28"/>
      <c r="C13">
        <v>2</v>
      </c>
      <c r="D13" s="1">
        <v>6.13E-2</v>
      </c>
      <c r="E13" s="1">
        <v>4.24E-2</v>
      </c>
      <c r="F13" s="5">
        <v>405.99999999999994</v>
      </c>
      <c r="G13">
        <v>84</v>
      </c>
      <c r="H13">
        <v>489.99999999999994</v>
      </c>
      <c r="I13">
        <v>57840</v>
      </c>
    </row>
    <row r="14" spans="2:9" x14ac:dyDescent="0.25">
      <c r="B14" s="28"/>
      <c r="C14">
        <v>3</v>
      </c>
      <c r="D14" s="1">
        <v>6.13E-2</v>
      </c>
      <c r="E14" s="1">
        <v>0.04</v>
      </c>
      <c r="F14" s="5">
        <v>412</v>
      </c>
      <c r="G14">
        <v>99</v>
      </c>
      <c r="H14">
        <v>511</v>
      </c>
      <c r="I14">
        <v>93388</v>
      </c>
    </row>
    <row r="15" spans="2:9" x14ac:dyDescent="0.25">
      <c r="B15" s="28"/>
      <c r="C15">
        <v>4</v>
      </c>
      <c r="D15" s="1">
        <v>5.8700000000000002E-2</v>
      </c>
      <c r="E15" s="1">
        <v>0.04</v>
      </c>
      <c r="F15" s="5">
        <v>377</v>
      </c>
      <c r="G15">
        <v>95</v>
      </c>
      <c r="H15">
        <v>472</v>
      </c>
      <c r="I15">
        <v>58906</v>
      </c>
    </row>
    <row r="16" spans="2:9" x14ac:dyDescent="0.25">
      <c r="B16" s="28">
        <v>2004</v>
      </c>
      <c r="C16">
        <v>1</v>
      </c>
      <c r="D16" s="1">
        <v>5.67E-2</v>
      </c>
      <c r="E16" s="1">
        <v>0.04</v>
      </c>
      <c r="F16" s="5">
        <v>345</v>
      </c>
      <c r="G16">
        <v>80</v>
      </c>
      <c r="H16">
        <v>425</v>
      </c>
      <c r="I16">
        <v>39382</v>
      </c>
    </row>
    <row r="17" spans="2:9" x14ac:dyDescent="0.25">
      <c r="B17" s="28"/>
      <c r="C17">
        <v>2</v>
      </c>
      <c r="D17" s="1">
        <v>5.57E-2</v>
      </c>
      <c r="E17" s="1">
        <v>0.04</v>
      </c>
      <c r="F17" s="5">
        <v>455.99999999999994</v>
      </c>
      <c r="G17">
        <v>84</v>
      </c>
      <c r="H17">
        <v>540</v>
      </c>
      <c r="I17">
        <v>75219</v>
      </c>
    </row>
    <row r="18" spans="2:9" x14ac:dyDescent="0.25">
      <c r="B18" s="28"/>
      <c r="C18">
        <v>3</v>
      </c>
      <c r="D18" s="1">
        <v>5.4299999999999994E-2</v>
      </c>
      <c r="E18" s="1">
        <v>4.4199999999999996E-2</v>
      </c>
      <c r="F18" s="5">
        <v>440.00000000000006</v>
      </c>
      <c r="G18">
        <v>92</v>
      </c>
      <c r="H18">
        <v>532</v>
      </c>
      <c r="I18">
        <v>122868</v>
      </c>
    </row>
    <row r="19" spans="2:9" x14ac:dyDescent="0.25">
      <c r="B19" s="28"/>
      <c r="C19">
        <v>4</v>
      </c>
      <c r="D19" s="1">
        <v>5.4299999999999994E-2</v>
      </c>
      <c r="E19" s="1">
        <v>4.9400000000000006E-2</v>
      </c>
      <c r="F19" s="5">
        <v>370</v>
      </c>
      <c r="G19">
        <v>90</v>
      </c>
      <c r="H19">
        <v>460</v>
      </c>
      <c r="I19">
        <v>54996</v>
      </c>
    </row>
    <row r="20" spans="2:9" x14ac:dyDescent="0.25">
      <c r="B20" s="2">
        <v>2005</v>
      </c>
      <c r="C20">
        <v>1</v>
      </c>
      <c r="F20" s="4"/>
      <c r="I20">
        <v>48159</v>
      </c>
    </row>
  </sheetData>
  <mergeCells count="4">
    <mergeCell ref="B4:B7"/>
    <mergeCell ref="B8:B11"/>
    <mergeCell ref="B12:B15"/>
    <mergeCell ref="B16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P20"/>
  <sheetViews>
    <sheetView zoomScale="95" zoomScaleNormal="95" workbookViewId="0">
      <selection activeCell="F25" sqref="F25"/>
    </sheetView>
  </sheetViews>
  <sheetFormatPr defaultRowHeight="15" x14ac:dyDescent="0.25"/>
  <cols>
    <col min="1" max="1" width="2.7109375" customWidth="1"/>
    <col min="2" max="2" width="7.85546875" customWidth="1"/>
    <col min="3" max="3" width="10.5703125" bestFit="1" customWidth="1"/>
    <col min="4" max="4" width="9.5703125" bestFit="1" customWidth="1"/>
    <col min="5" max="5" width="27.42578125" bestFit="1" customWidth="1"/>
    <col min="6" max="6" width="28.85546875" bestFit="1" customWidth="1"/>
    <col min="7" max="7" width="20.5703125" bestFit="1" customWidth="1"/>
    <col min="8" max="8" width="11.7109375" style="24" bestFit="1" customWidth="1"/>
    <col min="9" max="10" width="12.140625" style="24" bestFit="1" customWidth="1"/>
    <col min="11" max="11" width="22.42578125" bestFit="1" customWidth="1"/>
    <col min="12" max="12" width="1.7109375" customWidth="1"/>
    <col min="13" max="13" width="7.140625" bestFit="1" customWidth="1"/>
    <col min="14" max="14" width="2" customWidth="1"/>
    <col min="15" max="15" width="9.7109375" bestFit="1" customWidth="1"/>
    <col min="16" max="16" width="11.7109375" bestFit="1" customWidth="1"/>
  </cols>
  <sheetData>
    <row r="1" spans="2:16" x14ac:dyDescent="0.25">
      <c r="E1" t="s">
        <v>56</v>
      </c>
      <c r="F1" t="s">
        <v>57</v>
      </c>
      <c r="G1" t="s">
        <v>58</v>
      </c>
      <c r="H1" s="24" t="s">
        <v>59</v>
      </c>
      <c r="I1" s="24" t="s">
        <v>60</v>
      </c>
      <c r="J1" s="24" t="s">
        <v>61</v>
      </c>
    </row>
    <row r="2" spans="2:16" ht="29.25" customHeight="1" x14ac:dyDescent="0.25">
      <c r="B2" s="6" t="s">
        <v>6</v>
      </c>
      <c r="C2" s="6" t="s">
        <v>5</v>
      </c>
      <c r="D2" s="6" t="s">
        <v>11</v>
      </c>
      <c r="E2" s="7" t="s">
        <v>9</v>
      </c>
      <c r="F2" s="6" t="s">
        <v>10</v>
      </c>
      <c r="G2" s="8" t="s">
        <v>75</v>
      </c>
      <c r="H2" s="8" t="s">
        <v>72</v>
      </c>
      <c r="I2" s="8" t="s">
        <v>73</v>
      </c>
      <c r="J2" s="8" t="s">
        <v>74</v>
      </c>
      <c r="K2" s="10" t="s">
        <v>7</v>
      </c>
      <c r="M2" s="8" t="s">
        <v>46</v>
      </c>
    </row>
    <row r="3" spans="2:16" x14ac:dyDescent="0.25">
      <c r="B3" s="11">
        <v>2000</v>
      </c>
      <c r="C3" s="12">
        <v>4</v>
      </c>
      <c r="D3" s="12"/>
      <c r="E3" s="16" t="s">
        <v>8</v>
      </c>
      <c r="F3" s="16" t="s">
        <v>8</v>
      </c>
      <c r="G3" s="16" t="s">
        <v>8</v>
      </c>
      <c r="H3" s="25">
        <v>0</v>
      </c>
      <c r="I3" s="25">
        <v>0</v>
      </c>
      <c r="J3" s="25">
        <v>0</v>
      </c>
      <c r="K3" s="16" t="s">
        <v>8</v>
      </c>
      <c r="M3" s="9" t="s">
        <v>8</v>
      </c>
      <c r="O3" s="23" t="s">
        <v>23</v>
      </c>
      <c r="P3" s="27">
        <v>71135.092663627569</v>
      </c>
    </row>
    <row r="4" spans="2:16" x14ac:dyDescent="0.25">
      <c r="B4" s="28">
        <v>2001</v>
      </c>
      <c r="C4">
        <v>1</v>
      </c>
      <c r="D4">
        <v>1</v>
      </c>
      <c r="E4" s="1">
        <v>3.9E-2</v>
      </c>
      <c r="F4" s="1">
        <v>9.5000000000000001E-2</v>
      </c>
      <c r="G4">
        <v>357</v>
      </c>
      <c r="H4" s="24">
        <v>1</v>
      </c>
      <c r="I4" s="24">
        <v>0</v>
      </c>
      <c r="J4" s="24">
        <v>0</v>
      </c>
      <c r="K4">
        <v>27512</v>
      </c>
      <c r="M4">
        <f>$P$3+$P$4*E4+$P$5*F4+$P$6*G4+$P$7*H4+$P$8*I4+$P$9*J4</f>
        <v>19573.478512971811</v>
      </c>
      <c r="O4" s="23" t="s">
        <v>56</v>
      </c>
      <c r="P4" s="27">
        <v>-1030702.747471016</v>
      </c>
    </row>
    <row r="5" spans="2:16" x14ac:dyDescent="0.25">
      <c r="B5" s="28"/>
      <c r="C5">
        <v>2</v>
      </c>
      <c r="D5">
        <v>2</v>
      </c>
      <c r="E5" s="1">
        <v>4.2300000000000004E-2</v>
      </c>
      <c r="F5" s="1">
        <v>8.6199999999999999E-2</v>
      </c>
      <c r="G5">
        <v>348</v>
      </c>
      <c r="H5" s="24">
        <v>0</v>
      </c>
      <c r="I5" s="24">
        <v>1</v>
      </c>
      <c r="J5" s="24">
        <v>0</v>
      </c>
      <c r="K5">
        <v>45798</v>
      </c>
      <c r="M5">
        <f t="shared" ref="M5:M19" si="0">$P$3+$P$4*E5+$P$5*F5+$P$6*G5+$P$7*H5+$P$8*I5+$P$9*J5</f>
        <v>46222.553259446213</v>
      </c>
      <c r="O5" s="23" t="s">
        <v>57</v>
      </c>
      <c r="P5" s="27">
        <v>-592439.79863234551</v>
      </c>
    </row>
    <row r="6" spans="2:16" x14ac:dyDescent="0.25">
      <c r="B6" s="28"/>
      <c r="C6">
        <v>3</v>
      </c>
      <c r="D6">
        <v>3</v>
      </c>
      <c r="E6" s="1">
        <v>4.4000000000000004E-2</v>
      </c>
      <c r="F6" s="1">
        <v>7.3399999999999993E-2</v>
      </c>
      <c r="G6">
        <v>461</v>
      </c>
      <c r="H6" s="24">
        <v>0</v>
      </c>
      <c r="I6" s="24">
        <v>0</v>
      </c>
      <c r="J6" s="24">
        <v>1</v>
      </c>
      <c r="K6">
        <v>76968</v>
      </c>
      <c r="M6">
        <f t="shared" si="0"/>
        <v>89004.368431603187</v>
      </c>
      <c r="O6" s="23" t="s">
        <v>58</v>
      </c>
      <c r="P6" s="27">
        <v>139.69378215230628</v>
      </c>
    </row>
    <row r="7" spans="2:16" x14ac:dyDescent="0.25">
      <c r="B7" s="28"/>
      <c r="C7">
        <v>4</v>
      </c>
      <c r="D7">
        <v>4</v>
      </c>
      <c r="E7" s="1">
        <v>4.8300000000000003E-2</v>
      </c>
      <c r="F7" s="1">
        <v>6.5700000000000008E-2</v>
      </c>
      <c r="G7">
        <v>429</v>
      </c>
      <c r="H7" s="24">
        <v>0</v>
      </c>
      <c r="I7" s="24">
        <v>0</v>
      </c>
      <c r="J7" s="24">
        <v>0</v>
      </c>
      <c r="K7">
        <v>43858</v>
      </c>
      <c r="M7">
        <f t="shared" si="0"/>
        <v>42357.487733971779</v>
      </c>
      <c r="O7" s="23" t="s">
        <v>59</v>
      </c>
      <c r="P7" s="27">
        <v>-4953.1063575866465</v>
      </c>
    </row>
    <row r="8" spans="2:16" x14ac:dyDescent="0.25">
      <c r="B8" s="28">
        <v>2002</v>
      </c>
      <c r="C8">
        <v>1</v>
      </c>
      <c r="D8">
        <v>5</v>
      </c>
      <c r="E8" s="1">
        <v>5.5300000000000002E-2</v>
      </c>
      <c r="F8" s="1">
        <v>5.16E-2</v>
      </c>
      <c r="G8">
        <v>366</v>
      </c>
      <c r="H8" s="24">
        <v>1</v>
      </c>
      <c r="I8" s="24">
        <v>0</v>
      </c>
      <c r="J8" s="24">
        <v>0</v>
      </c>
      <c r="K8">
        <v>30580</v>
      </c>
      <c r="M8">
        <f t="shared" si="0"/>
        <v>29742.155029208803</v>
      </c>
      <c r="O8" s="23" t="s">
        <v>60</v>
      </c>
      <c r="P8" s="27">
        <v>21141.061266948218</v>
      </c>
    </row>
    <row r="9" spans="2:16" x14ac:dyDescent="0.25">
      <c r="B9" s="28"/>
      <c r="C9">
        <v>2</v>
      </c>
      <c r="D9">
        <v>6</v>
      </c>
      <c r="E9" s="1">
        <v>5.7000000000000002E-2</v>
      </c>
      <c r="F9" s="1">
        <v>4.7500000000000001E-2</v>
      </c>
      <c r="G9">
        <v>369</v>
      </c>
      <c r="H9" s="24">
        <v>0</v>
      </c>
      <c r="I9" s="24">
        <v>1</v>
      </c>
      <c r="J9" s="24">
        <v>0</v>
      </c>
      <c r="K9">
        <v>53198</v>
      </c>
      <c r="M9">
        <f t="shared" si="0"/>
        <v>56932.212503892486</v>
      </c>
      <c r="O9" s="23" t="s">
        <v>61</v>
      </c>
      <c r="P9" s="27">
        <v>42306.444304101293</v>
      </c>
    </row>
    <row r="10" spans="2:16" x14ac:dyDescent="0.25">
      <c r="B10" s="28"/>
      <c r="C10">
        <v>3</v>
      </c>
      <c r="D10">
        <v>7</v>
      </c>
      <c r="E10" s="1">
        <v>5.8299999999999998E-2</v>
      </c>
      <c r="F10" s="1">
        <v>4.7500000000000001E-2</v>
      </c>
      <c r="G10">
        <v>475</v>
      </c>
      <c r="H10" s="24">
        <v>0</v>
      </c>
      <c r="I10" s="24">
        <v>0</v>
      </c>
      <c r="J10" s="24">
        <v>1</v>
      </c>
      <c r="K10">
        <v>88704</v>
      </c>
      <c r="M10">
        <f t="shared" si="0"/>
        <v>91565.222877477703</v>
      </c>
    </row>
    <row r="11" spans="2:16" x14ac:dyDescent="0.25">
      <c r="B11" s="28"/>
      <c r="C11">
        <v>4</v>
      </c>
      <c r="D11">
        <v>8</v>
      </c>
      <c r="E11" s="1">
        <v>5.7300000000000004E-2</v>
      </c>
      <c r="F11" s="1">
        <v>4.7500000000000001E-2</v>
      </c>
      <c r="G11">
        <v>459</v>
      </c>
      <c r="H11" s="24">
        <v>0</v>
      </c>
      <c r="I11" s="24">
        <v>0</v>
      </c>
      <c r="J11" s="24">
        <v>0</v>
      </c>
      <c r="K11">
        <v>51590</v>
      </c>
      <c r="M11">
        <f t="shared" si="0"/>
        <v>48054.380806410511</v>
      </c>
    </row>
    <row r="12" spans="2:16" x14ac:dyDescent="0.25">
      <c r="B12" s="28">
        <v>2003</v>
      </c>
      <c r="C12">
        <v>1</v>
      </c>
      <c r="D12">
        <v>9</v>
      </c>
      <c r="E12" s="1">
        <v>5.8700000000000002E-2</v>
      </c>
      <c r="F12" s="1">
        <v>4.4500000000000005E-2</v>
      </c>
      <c r="G12">
        <v>403</v>
      </c>
      <c r="H12" s="24">
        <v>1</v>
      </c>
      <c r="I12" s="24">
        <v>0</v>
      </c>
      <c r="J12" s="24">
        <v>0</v>
      </c>
      <c r="K12">
        <v>35372</v>
      </c>
      <c r="M12">
        <f t="shared" si="0"/>
        <v>35612.758197732343</v>
      </c>
    </row>
    <row r="13" spans="2:16" x14ac:dyDescent="0.25">
      <c r="B13" s="28"/>
      <c r="C13">
        <v>2</v>
      </c>
      <c r="D13">
        <v>10</v>
      </c>
      <c r="E13" s="1">
        <v>5.8299999999999998E-2</v>
      </c>
      <c r="F13" s="1">
        <v>4.2500000000000003E-2</v>
      </c>
      <c r="G13">
        <v>375</v>
      </c>
      <c r="H13" s="24">
        <v>0</v>
      </c>
      <c r="I13" s="24">
        <v>1</v>
      </c>
      <c r="J13" s="24">
        <v>0</v>
      </c>
      <c r="K13">
        <v>57840</v>
      </c>
      <c r="M13">
        <f t="shared" si="0"/>
        <v>59392.66061825573</v>
      </c>
    </row>
    <row r="14" spans="2:16" x14ac:dyDescent="0.25">
      <c r="B14" s="28"/>
      <c r="C14">
        <v>3</v>
      </c>
      <c r="D14">
        <v>11</v>
      </c>
      <c r="E14" s="1">
        <v>6.13E-2</v>
      </c>
      <c r="F14" s="1">
        <v>4.24E-2</v>
      </c>
      <c r="G14">
        <v>489.99999999999994</v>
      </c>
      <c r="H14" s="24">
        <v>0</v>
      </c>
      <c r="I14" s="24">
        <v>0</v>
      </c>
      <c r="J14" s="24">
        <v>1</v>
      </c>
      <c r="K14">
        <v>93388</v>
      </c>
      <c r="M14">
        <f t="shared" si="0"/>
        <v>93589.964340374208</v>
      </c>
    </row>
    <row r="15" spans="2:16" x14ac:dyDescent="0.25">
      <c r="B15" s="28"/>
      <c r="C15">
        <v>4</v>
      </c>
      <c r="D15">
        <v>12</v>
      </c>
      <c r="E15" s="1">
        <v>6.13E-2</v>
      </c>
      <c r="F15" s="1">
        <v>0.04</v>
      </c>
      <c r="G15">
        <v>511</v>
      </c>
      <c r="H15" s="24">
        <v>0</v>
      </c>
      <c r="I15" s="24">
        <v>0</v>
      </c>
      <c r="J15" s="24">
        <v>0</v>
      </c>
      <c r="K15">
        <v>58906</v>
      </c>
      <c r="M15">
        <f t="shared" si="0"/>
        <v>55638.944978188985</v>
      </c>
    </row>
    <row r="16" spans="2:16" x14ac:dyDescent="0.25">
      <c r="B16" s="28">
        <v>2004</v>
      </c>
      <c r="C16">
        <v>1</v>
      </c>
      <c r="D16">
        <v>13</v>
      </c>
      <c r="E16" s="1">
        <v>5.8700000000000002E-2</v>
      </c>
      <c r="F16" s="1">
        <v>0.04</v>
      </c>
      <c r="G16">
        <v>472</v>
      </c>
      <c r="H16" s="24">
        <v>1</v>
      </c>
      <c r="I16" s="24">
        <v>0</v>
      </c>
      <c r="J16" s="24">
        <v>0</v>
      </c>
      <c r="K16">
        <v>39382</v>
      </c>
      <c r="M16">
        <f t="shared" si="0"/>
        <v>47917.608260087029</v>
      </c>
    </row>
    <row r="17" spans="2:13" x14ac:dyDescent="0.25">
      <c r="B17" s="28"/>
      <c r="C17">
        <v>2</v>
      </c>
      <c r="D17">
        <v>14</v>
      </c>
      <c r="E17" s="1">
        <v>5.67E-2</v>
      </c>
      <c r="F17" s="1">
        <v>0.04</v>
      </c>
      <c r="G17">
        <v>425</v>
      </c>
      <c r="H17" s="24">
        <v>0</v>
      </c>
      <c r="I17" s="24">
        <v>1</v>
      </c>
      <c r="J17" s="24">
        <v>0</v>
      </c>
      <c r="K17">
        <v>75219</v>
      </c>
      <c r="M17">
        <f t="shared" si="0"/>
        <v>69507.573618405528</v>
      </c>
    </row>
    <row r="18" spans="2:13" x14ac:dyDescent="0.25">
      <c r="B18" s="28"/>
      <c r="C18">
        <v>3</v>
      </c>
      <c r="D18">
        <v>15</v>
      </c>
      <c r="E18" s="1">
        <v>5.57E-2</v>
      </c>
      <c r="F18" s="1">
        <v>0.04</v>
      </c>
      <c r="G18">
        <v>540</v>
      </c>
      <c r="H18" s="24">
        <v>0</v>
      </c>
      <c r="I18" s="24">
        <v>0</v>
      </c>
      <c r="J18" s="24">
        <v>1</v>
      </c>
      <c r="K18">
        <v>122868</v>
      </c>
      <c r="M18">
        <f t="shared" si="0"/>
        <v>107768.44435054483</v>
      </c>
    </row>
    <row r="19" spans="2:13" x14ac:dyDescent="0.25">
      <c r="B19" s="28"/>
      <c r="C19">
        <v>4</v>
      </c>
      <c r="D19">
        <v>16</v>
      </c>
      <c r="E19" s="1">
        <v>5.4299999999999994E-2</v>
      </c>
      <c r="F19" s="1">
        <v>4.4199999999999996E-2</v>
      </c>
      <c r="G19">
        <v>532</v>
      </c>
      <c r="H19" s="24">
        <v>0</v>
      </c>
      <c r="I19" s="24">
        <v>0</v>
      </c>
      <c r="J19" s="24">
        <v>0</v>
      </c>
      <c r="K19">
        <v>54996</v>
      </c>
      <c r="M19">
        <f t="shared" si="0"/>
        <v>63299.186481428667</v>
      </c>
    </row>
    <row r="20" spans="2:13" x14ac:dyDescent="0.25">
      <c r="B20" s="11">
        <v>2005</v>
      </c>
      <c r="C20" s="12">
        <v>1</v>
      </c>
      <c r="D20" s="12">
        <v>17</v>
      </c>
      <c r="E20" s="13">
        <v>5.4299999999999994E-2</v>
      </c>
      <c r="F20" s="13">
        <v>4.9400000000000006E-2</v>
      </c>
      <c r="G20" s="15">
        <v>460</v>
      </c>
      <c r="H20" s="26"/>
      <c r="I20" s="26"/>
      <c r="J20" s="26"/>
      <c r="K20" s="12">
        <v>48159</v>
      </c>
    </row>
  </sheetData>
  <mergeCells count="4">
    <mergeCell ref="B4:B7"/>
    <mergeCell ref="B8:B11"/>
    <mergeCell ref="B12:B15"/>
    <mergeCell ref="B16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23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1" x14ac:dyDescent="0.25">
      <c r="A1" t="s">
        <v>12</v>
      </c>
    </row>
    <row r="2" spans="1:11" ht="15.75" thickBot="1" x14ac:dyDescent="0.3"/>
    <row r="3" spans="1:11" x14ac:dyDescent="0.25">
      <c r="A3" s="21" t="s">
        <v>13</v>
      </c>
      <c r="B3" s="21"/>
    </row>
    <row r="4" spans="1:11" x14ac:dyDescent="0.25">
      <c r="A4" s="18" t="s">
        <v>14</v>
      </c>
      <c r="B4" s="18">
        <v>0.96627720967597108</v>
      </c>
    </row>
    <row r="5" spans="1:11" x14ac:dyDescent="0.25">
      <c r="A5" s="18" t="s">
        <v>15</v>
      </c>
      <c r="B5" s="18">
        <v>0.93369164593918064</v>
      </c>
    </row>
    <row r="6" spans="1:11" x14ac:dyDescent="0.25">
      <c r="A6" s="18" t="s">
        <v>16</v>
      </c>
      <c r="B6" s="18">
        <v>0.88948607656530099</v>
      </c>
    </row>
    <row r="7" spans="1:11" x14ac:dyDescent="0.25">
      <c r="A7" s="18" t="s">
        <v>17</v>
      </c>
      <c r="B7" s="18">
        <v>8571.6538107486085</v>
      </c>
    </row>
    <row r="8" spans="1:11" ht="15.75" thickBot="1" x14ac:dyDescent="0.3">
      <c r="A8" s="19" t="s">
        <v>18</v>
      </c>
      <c r="B8" s="19">
        <v>16</v>
      </c>
    </row>
    <row r="10" spans="1:11" ht="15.75" thickBot="1" x14ac:dyDescent="0.3">
      <c r="A10" t="s">
        <v>19</v>
      </c>
    </row>
    <row r="11" spans="1:11" x14ac:dyDescent="0.25">
      <c r="A11" s="20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</row>
    <row r="12" spans="1:11" x14ac:dyDescent="0.25">
      <c r="A12" s="18" t="s">
        <v>20</v>
      </c>
      <c r="B12" s="18">
        <v>6</v>
      </c>
      <c r="C12" s="18">
        <v>9311228400.9756088</v>
      </c>
      <c r="D12" s="18">
        <v>1551871400.1626015</v>
      </c>
      <c r="E12" s="18">
        <v>21.121583980567102</v>
      </c>
      <c r="F12" s="18">
        <v>7.9598084858809127E-5</v>
      </c>
    </row>
    <row r="13" spans="1:11" x14ac:dyDescent="0.25">
      <c r="A13" s="18" t="s">
        <v>21</v>
      </c>
      <c r="B13" s="18">
        <v>9</v>
      </c>
      <c r="C13" s="18">
        <v>661259241.46189022</v>
      </c>
      <c r="D13" s="18">
        <v>73473249.051321134</v>
      </c>
      <c r="E13" s="18"/>
      <c r="F13" s="18"/>
    </row>
    <row r="14" spans="1:11" ht="15.75" thickBot="1" x14ac:dyDescent="0.3">
      <c r="A14" s="19" t="s">
        <v>22</v>
      </c>
      <c r="B14" s="19">
        <v>15</v>
      </c>
      <c r="C14" s="19">
        <v>9972487642.4375</v>
      </c>
      <c r="D14" s="19"/>
      <c r="E14" s="19"/>
      <c r="F14" s="19"/>
    </row>
    <row r="15" spans="1:11" ht="15.75" thickBot="1" x14ac:dyDescent="0.3"/>
    <row r="16" spans="1:11" x14ac:dyDescent="0.25">
      <c r="A16" s="20"/>
      <c r="B16" s="20" t="s">
        <v>29</v>
      </c>
      <c r="C16" s="20" t="s">
        <v>17</v>
      </c>
      <c r="D16" s="20" t="s">
        <v>30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35</v>
      </c>
      <c r="K16" s="22" t="s">
        <v>45</v>
      </c>
    </row>
    <row r="17" spans="1:11" x14ac:dyDescent="0.25">
      <c r="A17" s="18" t="s">
        <v>23</v>
      </c>
      <c r="B17" s="18">
        <v>71135.092663627569</v>
      </c>
      <c r="C17" s="18">
        <v>135844.76918745064</v>
      </c>
      <c r="D17" s="18">
        <v>0.5236498474627983</v>
      </c>
      <c r="E17" s="18">
        <v>0.61317050453396882</v>
      </c>
      <c r="F17" s="18">
        <v>-236167.12498243281</v>
      </c>
      <c r="G17" s="18">
        <v>378437.31030968798</v>
      </c>
      <c r="H17" s="18">
        <v>-236167.12498243281</v>
      </c>
      <c r="I17" s="18">
        <v>378437.31030968798</v>
      </c>
      <c r="K17">
        <f>ABS(D17)</f>
        <v>0.5236498474627983</v>
      </c>
    </row>
    <row r="18" spans="1:11" x14ac:dyDescent="0.25">
      <c r="A18" s="18" t="s">
        <v>36</v>
      </c>
      <c r="B18" s="18">
        <v>-1030702.747471016</v>
      </c>
      <c r="C18" s="18">
        <v>1346288.5684757775</v>
      </c>
      <c r="D18" s="18">
        <v>-0.76558827847579725</v>
      </c>
      <c r="E18" s="18">
        <v>0.46352499487064214</v>
      </c>
      <c r="F18" s="18">
        <v>-4076219.075841838</v>
      </c>
      <c r="G18" s="18">
        <v>2014813.5808998062</v>
      </c>
      <c r="H18" s="18">
        <v>-4076219.075841838</v>
      </c>
      <c r="I18" s="18">
        <v>2014813.5808998062</v>
      </c>
      <c r="K18">
        <f t="shared" ref="K18:K23" si="0">ABS(D18)</f>
        <v>0.76558827847579725</v>
      </c>
    </row>
    <row r="19" spans="1:11" x14ac:dyDescent="0.25">
      <c r="A19" s="18" t="s">
        <v>37</v>
      </c>
      <c r="B19" s="18">
        <v>-592439.79863234551</v>
      </c>
      <c r="C19" s="18">
        <v>616866.1346373097</v>
      </c>
      <c r="D19" s="18">
        <v>-0.96040253365614603</v>
      </c>
      <c r="E19" s="18">
        <v>0.36194251368875818</v>
      </c>
      <c r="F19" s="18">
        <v>-1987887.9435897777</v>
      </c>
      <c r="G19" s="18">
        <v>803008.34632508678</v>
      </c>
      <c r="H19" s="18">
        <v>-1987887.9435897777</v>
      </c>
      <c r="I19" s="18">
        <v>803008.34632508678</v>
      </c>
      <c r="K19">
        <f t="shared" si="0"/>
        <v>0.96040253365614603</v>
      </c>
    </row>
    <row r="20" spans="1:11" x14ac:dyDescent="0.25">
      <c r="A20" s="18" t="s">
        <v>38</v>
      </c>
      <c r="B20" s="18">
        <v>139.69378215230628</v>
      </c>
      <c r="C20" s="18">
        <v>95.02717399706205</v>
      </c>
      <c r="D20" s="18">
        <v>1.4700403713639341</v>
      </c>
      <c r="E20" s="18">
        <v>0.1756230530891022</v>
      </c>
      <c r="F20" s="18">
        <v>-75.272620165619003</v>
      </c>
      <c r="G20" s="18">
        <v>354.66018447023157</v>
      </c>
      <c r="H20" s="18">
        <v>-75.272620165619003</v>
      </c>
      <c r="I20" s="18">
        <v>354.66018447023157</v>
      </c>
      <c r="K20">
        <f t="shared" si="0"/>
        <v>1.4700403713639341</v>
      </c>
    </row>
    <row r="21" spans="1:11" x14ac:dyDescent="0.25">
      <c r="A21" s="18" t="s">
        <v>39</v>
      </c>
      <c r="B21" s="18">
        <v>-4953.1063575866465</v>
      </c>
      <c r="C21" s="18">
        <v>8712.7407995039921</v>
      </c>
      <c r="D21" s="18">
        <v>-0.56849003907801576</v>
      </c>
      <c r="E21" s="18">
        <v>0.58360644343927559</v>
      </c>
      <c r="F21" s="18">
        <v>-24662.695364788764</v>
      </c>
      <c r="G21" s="18">
        <v>14756.482649615471</v>
      </c>
      <c r="H21" s="18">
        <v>-24662.695364788764</v>
      </c>
      <c r="I21" s="18">
        <v>14756.482649615471</v>
      </c>
      <c r="K21">
        <f t="shared" si="0"/>
        <v>0.56849003907801576</v>
      </c>
    </row>
    <row r="22" spans="1:11" x14ac:dyDescent="0.25">
      <c r="A22" s="18" t="s">
        <v>40</v>
      </c>
      <c r="B22" s="18">
        <v>21141.061266948218</v>
      </c>
      <c r="C22" s="18">
        <v>10955.162845984492</v>
      </c>
      <c r="D22" s="18">
        <v>1.9297806490112803</v>
      </c>
      <c r="E22" s="18">
        <v>8.5702626820645209E-2</v>
      </c>
      <c r="F22" s="18">
        <v>-3641.2388347163724</v>
      </c>
      <c r="G22" s="18">
        <v>45923.361368612808</v>
      </c>
      <c r="H22" s="18">
        <v>-3641.2388347163724</v>
      </c>
      <c r="I22" s="18">
        <v>45923.361368612808</v>
      </c>
      <c r="K22">
        <f t="shared" si="0"/>
        <v>1.9297806490112803</v>
      </c>
    </row>
    <row r="23" spans="1:11" ht="15.75" thickBot="1" x14ac:dyDescent="0.3">
      <c r="A23" s="19" t="s">
        <v>41</v>
      </c>
      <c r="B23" s="19">
        <v>42306.444304101293</v>
      </c>
      <c r="C23" s="19">
        <v>6165.2761963121347</v>
      </c>
      <c r="D23" s="19">
        <v>6.8620517486966142</v>
      </c>
      <c r="E23" s="19">
        <v>7.3731103884472208E-5</v>
      </c>
      <c r="F23" s="19">
        <v>28359.620595984525</v>
      </c>
      <c r="G23" s="19">
        <v>56253.268012218061</v>
      </c>
      <c r="H23" s="19">
        <v>28359.620595984525</v>
      </c>
      <c r="I23" s="19">
        <v>56253.268012218061</v>
      </c>
      <c r="K23">
        <f t="shared" si="0"/>
        <v>6.8620517486966142</v>
      </c>
    </row>
  </sheetData>
  <conditionalFormatting sqref="K17:K23">
    <cfRule type="cellIs" dxfId="2" priority="1" operator="greaterThan">
      <formula>1.99999999999999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M20"/>
  <sheetViews>
    <sheetView zoomScale="95" zoomScaleNormal="95" workbookViewId="0">
      <selection activeCell="Y6" sqref="Y6"/>
    </sheetView>
  </sheetViews>
  <sheetFormatPr defaultRowHeight="15" x14ac:dyDescent="0.25"/>
  <cols>
    <col min="1" max="1" width="2.7109375" customWidth="1"/>
    <col min="2" max="2" width="7.85546875" customWidth="1"/>
    <col min="3" max="3" width="10.5703125" bestFit="1" customWidth="1"/>
    <col min="4" max="4" width="9.5703125" bestFit="1" customWidth="1"/>
    <col min="5" max="5" width="20.5703125" bestFit="1" customWidth="1"/>
    <col min="6" max="7" width="12.140625" style="24" bestFit="1" customWidth="1"/>
    <col min="8" max="8" width="22.42578125" bestFit="1" customWidth="1"/>
    <col min="9" max="9" width="1.7109375" customWidth="1"/>
    <col min="10" max="10" width="7.140625" bestFit="1" customWidth="1"/>
    <col min="11" max="11" width="2" customWidth="1"/>
    <col min="12" max="12" width="9.7109375" bestFit="1" customWidth="1"/>
    <col min="13" max="13" width="9.5703125" bestFit="1" customWidth="1"/>
  </cols>
  <sheetData>
    <row r="1" spans="2:13" x14ac:dyDescent="0.25">
      <c r="E1" t="s">
        <v>56</v>
      </c>
      <c r="F1" s="24" t="s">
        <v>57</v>
      </c>
      <c r="G1" s="24" t="s">
        <v>58</v>
      </c>
    </row>
    <row r="2" spans="2:13" ht="29.25" customHeight="1" x14ac:dyDescent="0.25">
      <c r="B2" s="6" t="s">
        <v>6</v>
      </c>
      <c r="C2" s="6" t="s">
        <v>5</v>
      </c>
      <c r="D2" s="6" t="s">
        <v>11</v>
      </c>
      <c r="E2" s="8" t="s">
        <v>75</v>
      </c>
      <c r="F2" s="8" t="s">
        <v>73</v>
      </c>
      <c r="G2" s="8" t="s">
        <v>74</v>
      </c>
      <c r="H2" s="10" t="s">
        <v>7</v>
      </c>
      <c r="J2" s="8" t="s">
        <v>46</v>
      </c>
    </row>
    <row r="3" spans="2:13" x14ac:dyDescent="0.25">
      <c r="B3" s="11">
        <v>2000</v>
      </c>
      <c r="C3" s="12">
        <v>4</v>
      </c>
      <c r="D3" s="12"/>
      <c r="E3" s="16" t="s">
        <v>8</v>
      </c>
      <c r="F3" s="25">
        <v>0</v>
      </c>
      <c r="G3" s="25">
        <v>0</v>
      </c>
      <c r="H3" s="16" t="s">
        <v>8</v>
      </c>
      <c r="J3" s="9" t="s">
        <v>8</v>
      </c>
      <c r="L3" s="23" t="s">
        <v>23</v>
      </c>
      <c r="M3" s="27">
        <v>-56511.209359159104</v>
      </c>
    </row>
    <row r="4" spans="2:13" x14ac:dyDescent="0.25">
      <c r="B4" s="28">
        <v>2001</v>
      </c>
      <c r="C4">
        <v>1</v>
      </c>
      <c r="D4">
        <v>1</v>
      </c>
      <c r="E4">
        <v>357</v>
      </c>
      <c r="F4" s="24">
        <v>0</v>
      </c>
      <c r="G4" s="24">
        <v>0</v>
      </c>
      <c r="H4">
        <v>27512</v>
      </c>
      <c r="J4">
        <f>$M$3+$M$4*E4+$M$5*F4+$M$6*G4</f>
        <v>23840.160980812107</v>
      </c>
      <c r="L4" s="23" t="s">
        <v>56</v>
      </c>
      <c r="M4" s="27">
        <v>225.07386649851881</v>
      </c>
    </row>
    <row r="5" spans="2:13" x14ac:dyDescent="0.25">
      <c r="B5" s="28"/>
      <c r="C5">
        <v>2</v>
      </c>
      <c r="D5">
        <v>2</v>
      </c>
      <c r="E5">
        <v>348</v>
      </c>
      <c r="F5" s="24">
        <v>1</v>
      </c>
      <c r="G5" s="24">
        <v>0</v>
      </c>
      <c r="H5">
        <v>45798</v>
      </c>
      <c r="J5">
        <f t="shared" ref="J5:J19" si="0">$M$3+$M$4*E5+$M$5*F5+$M$6*G5</f>
        <v>50980.19167192129</v>
      </c>
      <c r="L5" s="23" t="s">
        <v>57</v>
      </c>
      <c r="M5" s="27">
        <v>29165.695489595844</v>
      </c>
    </row>
    <row r="6" spans="2:13" x14ac:dyDescent="0.25">
      <c r="B6" s="28"/>
      <c r="C6">
        <v>3</v>
      </c>
      <c r="D6">
        <v>3</v>
      </c>
      <c r="E6">
        <v>461</v>
      </c>
      <c r="F6" s="24">
        <v>0</v>
      </c>
      <c r="G6" s="24">
        <v>1</v>
      </c>
      <c r="H6">
        <v>76968</v>
      </c>
      <c r="J6">
        <f t="shared" si="0"/>
        <v>88617.247071795166</v>
      </c>
      <c r="L6" s="23" t="s">
        <v>58</v>
      </c>
      <c r="M6" s="27">
        <v>41369.403975137102</v>
      </c>
    </row>
    <row r="7" spans="2:13" x14ac:dyDescent="0.25">
      <c r="B7" s="28"/>
      <c r="C7">
        <v>4</v>
      </c>
      <c r="D7">
        <v>4</v>
      </c>
      <c r="E7">
        <v>429</v>
      </c>
      <c r="F7" s="24">
        <v>0</v>
      </c>
      <c r="G7" s="24">
        <v>0</v>
      </c>
      <c r="H7">
        <v>43858</v>
      </c>
      <c r="J7">
        <f t="shared" si="0"/>
        <v>40045.47936870547</v>
      </c>
    </row>
    <row r="8" spans="2:13" x14ac:dyDescent="0.25">
      <c r="B8" s="28">
        <v>2002</v>
      </c>
      <c r="C8">
        <v>1</v>
      </c>
      <c r="D8">
        <v>5</v>
      </c>
      <c r="E8">
        <v>366</v>
      </c>
      <c r="F8" s="24">
        <v>0</v>
      </c>
      <c r="G8" s="24">
        <v>0</v>
      </c>
      <c r="H8">
        <v>30580</v>
      </c>
      <c r="J8">
        <f t="shared" si="0"/>
        <v>25865.825779298779</v>
      </c>
    </row>
    <row r="9" spans="2:13" x14ac:dyDescent="0.25">
      <c r="B9" s="28"/>
      <c r="C9">
        <v>2</v>
      </c>
      <c r="D9">
        <v>6</v>
      </c>
      <c r="E9">
        <v>369</v>
      </c>
      <c r="F9" s="24">
        <v>1</v>
      </c>
      <c r="G9" s="24">
        <v>0</v>
      </c>
      <c r="H9">
        <v>53198</v>
      </c>
      <c r="J9">
        <f t="shared" si="0"/>
        <v>55706.742868390182</v>
      </c>
    </row>
    <row r="10" spans="2:13" x14ac:dyDescent="0.25">
      <c r="B10" s="28"/>
      <c r="C10">
        <v>3</v>
      </c>
      <c r="D10">
        <v>7</v>
      </c>
      <c r="E10">
        <v>475</v>
      </c>
      <c r="F10" s="24">
        <v>0</v>
      </c>
      <c r="G10" s="24">
        <v>1</v>
      </c>
      <c r="H10">
        <v>88704</v>
      </c>
      <c r="J10">
        <f t="shared" si="0"/>
        <v>91768.281202774437</v>
      </c>
    </row>
    <row r="11" spans="2:13" x14ac:dyDescent="0.25">
      <c r="B11" s="28"/>
      <c r="C11">
        <v>4</v>
      </c>
      <c r="D11">
        <v>8</v>
      </c>
      <c r="E11">
        <v>459</v>
      </c>
      <c r="F11" s="24">
        <v>0</v>
      </c>
      <c r="G11" s="24">
        <v>0</v>
      </c>
      <c r="H11">
        <v>51590</v>
      </c>
      <c r="J11">
        <f t="shared" si="0"/>
        <v>46797.695363661034</v>
      </c>
    </row>
    <row r="12" spans="2:13" x14ac:dyDescent="0.25">
      <c r="B12" s="28">
        <v>2003</v>
      </c>
      <c r="C12">
        <v>1</v>
      </c>
      <c r="D12">
        <v>9</v>
      </c>
      <c r="E12">
        <v>403</v>
      </c>
      <c r="F12" s="24">
        <v>0</v>
      </c>
      <c r="G12" s="24">
        <v>0</v>
      </c>
      <c r="H12">
        <v>35372</v>
      </c>
      <c r="J12">
        <f t="shared" si="0"/>
        <v>34193.558839743979</v>
      </c>
    </row>
    <row r="13" spans="2:13" x14ac:dyDescent="0.25">
      <c r="B13" s="28"/>
      <c r="C13">
        <v>2</v>
      </c>
      <c r="D13">
        <v>10</v>
      </c>
      <c r="E13">
        <v>375</v>
      </c>
      <c r="F13" s="24">
        <v>1</v>
      </c>
      <c r="G13" s="24">
        <v>0</v>
      </c>
      <c r="H13">
        <v>57840</v>
      </c>
      <c r="J13">
        <f t="shared" si="0"/>
        <v>57057.186067381292</v>
      </c>
    </row>
    <row r="14" spans="2:13" x14ac:dyDescent="0.25">
      <c r="B14" s="28"/>
      <c r="C14">
        <v>3</v>
      </c>
      <c r="D14">
        <v>11</v>
      </c>
      <c r="E14">
        <v>489.99999999999994</v>
      </c>
      <c r="F14" s="24">
        <v>0</v>
      </c>
      <c r="G14" s="24">
        <v>1</v>
      </c>
      <c r="H14">
        <v>93388</v>
      </c>
      <c r="J14">
        <f t="shared" si="0"/>
        <v>95144.38920025219</v>
      </c>
    </row>
    <row r="15" spans="2:13" x14ac:dyDescent="0.25">
      <c r="B15" s="28"/>
      <c r="C15">
        <v>4</v>
      </c>
      <c r="D15">
        <v>12</v>
      </c>
      <c r="E15">
        <v>511</v>
      </c>
      <c r="F15" s="24">
        <v>0</v>
      </c>
      <c r="G15" s="24">
        <v>0</v>
      </c>
      <c r="H15">
        <v>58906</v>
      </c>
      <c r="J15">
        <f t="shared" si="0"/>
        <v>58501.536421584002</v>
      </c>
    </row>
    <row r="16" spans="2:13" x14ac:dyDescent="0.25">
      <c r="B16" s="28">
        <v>2004</v>
      </c>
      <c r="C16">
        <v>1</v>
      </c>
      <c r="D16">
        <v>13</v>
      </c>
      <c r="E16">
        <v>472</v>
      </c>
      <c r="F16" s="24">
        <v>0</v>
      </c>
      <c r="G16" s="24">
        <v>0</v>
      </c>
      <c r="H16">
        <v>39382</v>
      </c>
      <c r="J16">
        <f t="shared" si="0"/>
        <v>49723.65562814178</v>
      </c>
    </row>
    <row r="17" spans="2:10" x14ac:dyDescent="0.25">
      <c r="B17" s="28"/>
      <c r="C17">
        <v>2</v>
      </c>
      <c r="D17">
        <v>14</v>
      </c>
      <c r="E17">
        <v>425</v>
      </c>
      <c r="F17" s="24">
        <v>1</v>
      </c>
      <c r="G17" s="24">
        <v>0</v>
      </c>
      <c r="H17">
        <v>75219</v>
      </c>
      <c r="J17">
        <f t="shared" si="0"/>
        <v>68310.879392307237</v>
      </c>
    </row>
    <row r="18" spans="2:10" x14ac:dyDescent="0.25">
      <c r="B18" s="28"/>
      <c r="C18">
        <v>3</v>
      </c>
      <c r="D18">
        <v>15</v>
      </c>
      <c r="E18">
        <v>540</v>
      </c>
      <c r="F18" s="24">
        <v>0</v>
      </c>
      <c r="G18" s="24">
        <v>1</v>
      </c>
      <c r="H18">
        <v>122868</v>
      </c>
      <c r="J18">
        <f t="shared" si="0"/>
        <v>106398.08252517815</v>
      </c>
    </row>
    <row r="19" spans="2:10" x14ac:dyDescent="0.25">
      <c r="B19" s="28"/>
      <c r="C19">
        <v>4</v>
      </c>
      <c r="D19">
        <v>16</v>
      </c>
      <c r="E19">
        <v>532</v>
      </c>
      <c r="F19" s="24">
        <v>0</v>
      </c>
      <c r="G19" s="24">
        <v>0</v>
      </c>
      <c r="H19">
        <v>54996</v>
      </c>
      <c r="J19">
        <f t="shared" si="0"/>
        <v>63228.087618052909</v>
      </c>
    </row>
    <row r="20" spans="2:10" x14ac:dyDescent="0.25">
      <c r="B20" s="11">
        <v>2005</v>
      </c>
      <c r="C20" s="12">
        <v>1</v>
      </c>
      <c r="D20" s="12">
        <v>17</v>
      </c>
      <c r="E20" s="15">
        <v>460</v>
      </c>
      <c r="F20" s="26"/>
      <c r="G20" s="26"/>
      <c r="H20" s="12">
        <v>48159</v>
      </c>
    </row>
  </sheetData>
  <mergeCells count="4">
    <mergeCell ref="B4:B7"/>
    <mergeCell ref="B8:B11"/>
    <mergeCell ref="B12:B15"/>
    <mergeCell ref="B16:B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20"/>
  <sheetViews>
    <sheetView workbookViewId="0">
      <selection activeCell="B17" sqref="B17:B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11" x14ac:dyDescent="0.25">
      <c r="A1" t="s">
        <v>12</v>
      </c>
    </row>
    <row r="2" spans="1:11" ht="15.75" thickBot="1" x14ac:dyDescent="0.3"/>
    <row r="3" spans="1:11" x14ac:dyDescent="0.25">
      <c r="A3" s="21" t="s">
        <v>13</v>
      </c>
      <c r="B3" s="21"/>
    </row>
    <row r="4" spans="1:11" x14ac:dyDescent="0.25">
      <c r="A4" s="18" t="s">
        <v>14</v>
      </c>
      <c r="B4" s="18">
        <v>0.96164085453098336</v>
      </c>
    </row>
    <row r="5" spans="1:11" x14ac:dyDescent="0.25">
      <c r="A5" s="18" t="s">
        <v>15</v>
      </c>
      <c r="B5" s="18">
        <v>0.92475313310307994</v>
      </c>
    </row>
    <row r="6" spans="1:11" x14ac:dyDescent="0.25">
      <c r="A6" s="18" t="s">
        <v>16</v>
      </c>
      <c r="B6" s="18">
        <v>0.90594141637884995</v>
      </c>
    </row>
    <row r="7" spans="1:11" x14ac:dyDescent="0.25">
      <c r="A7" s="18" t="s">
        <v>17</v>
      </c>
      <c r="B7" s="18">
        <v>7907.7938888461722</v>
      </c>
    </row>
    <row r="8" spans="1:11" ht="15.75" thickBot="1" x14ac:dyDescent="0.3">
      <c r="A8" s="19" t="s">
        <v>18</v>
      </c>
      <c r="B8" s="19">
        <v>16</v>
      </c>
    </row>
    <row r="10" spans="1:11" ht="15.75" thickBot="1" x14ac:dyDescent="0.3">
      <c r="A10" t="s">
        <v>19</v>
      </c>
    </row>
    <row r="11" spans="1:11" x14ac:dyDescent="0.25">
      <c r="A11" s="20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</row>
    <row r="12" spans="1:11" x14ac:dyDescent="0.25">
      <c r="A12" s="18" t="s">
        <v>20</v>
      </c>
      <c r="B12" s="18">
        <v>3</v>
      </c>
      <c r="C12" s="18">
        <v>9222089192.1758251</v>
      </c>
      <c r="D12" s="18">
        <v>3074029730.725275</v>
      </c>
      <c r="E12" s="18">
        <v>49.158359476675116</v>
      </c>
      <c r="F12" s="18">
        <v>5.1487651440871412E-7</v>
      </c>
    </row>
    <row r="13" spans="1:11" x14ac:dyDescent="0.25">
      <c r="A13" s="18" t="s">
        <v>21</v>
      </c>
      <c r="B13" s="18">
        <v>12</v>
      </c>
      <c r="C13" s="18">
        <v>750398450.2616744</v>
      </c>
      <c r="D13" s="18">
        <v>62533204.188472867</v>
      </c>
      <c r="E13" s="18"/>
      <c r="F13" s="18"/>
    </row>
    <row r="14" spans="1:11" ht="15.75" thickBot="1" x14ac:dyDescent="0.3">
      <c r="A14" s="19" t="s">
        <v>22</v>
      </c>
      <c r="B14" s="19">
        <v>15</v>
      </c>
      <c r="C14" s="19">
        <v>9972487642.4375</v>
      </c>
      <c r="D14" s="19"/>
      <c r="E14" s="19"/>
      <c r="F14" s="19"/>
    </row>
    <row r="15" spans="1:11" ht="15.75" thickBot="1" x14ac:dyDescent="0.3"/>
    <row r="16" spans="1:11" x14ac:dyDescent="0.25">
      <c r="A16" s="20"/>
      <c r="B16" s="20" t="s">
        <v>29</v>
      </c>
      <c r="C16" s="20" t="s">
        <v>17</v>
      </c>
      <c r="D16" s="20" t="s">
        <v>30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35</v>
      </c>
      <c r="K16" s="22" t="s">
        <v>45</v>
      </c>
    </row>
    <row r="17" spans="1:11" x14ac:dyDescent="0.25">
      <c r="A17" s="18" t="s">
        <v>23</v>
      </c>
      <c r="B17" s="18">
        <v>-56511.209359159104</v>
      </c>
      <c r="C17" s="18">
        <v>18727.985271146466</v>
      </c>
      <c r="D17" s="18">
        <v>-3.0174740390373915</v>
      </c>
      <c r="E17" s="18">
        <v>1.0713090231915882E-2</v>
      </c>
      <c r="F17" s="18">
        <v>-97315.983941751911</v>
      </c>
      <c r="G17" s="18">
        <v>-15706.434776566297</v>
      </c>
      <c r="H17" s="18">
        <v>-97315.983941751911</v>
      </c>
      <c r="I17" s="18">
        <v>-15706.434776566297</v>
      </c>
      <c r="K17">
        <f>ABS(D17)</f>
        <v>3.0174740390373915</v>
      </c>
    </row>
    <row r="18" spans="1:11" x14ac:dyDescent="0.25">
      <c r="A18" s="18" t="s">
        <v>36</v>
      </c>
      <c r="B18" s="18">
        <v>225.07386649851881</v>
      </c>
      <c r="C18" s="18">
        <v>41.979303742436841</v>
      </c>
      <c r="D18" s="18">
        <v>5.3615435806047405</v>
      </c>
      <c r="E18" s="18">
        <v>1.7038234794667054E-4</v>
      </c>
      <c r="F18" s="18">
        <v>133.60882092399993</v>
      </c>
      <c r="G18" s="18">
        <v>316.53891207303769</v>
      </c>
      <c r="H18" s="18">
        <v>133.60882092399993</v>
      </c>
      <c r="I18" s="18">
        <v>316.53891207303769</v>
      </c>
      <c r="K18">
        <f t="shared" ref="K18:K20" si="0">ABS(D18)</f>
        <v>5.3615435806047405</v>
      </c>
    </row>
    <row r="19" spans="1:11" x14ac:dyDescent="0.25">
      <c r="A19" s="18" t="s">
        <v>37</v>
      </c>
      <c r="B19" s="18">
        <v>29165.695489595844</v>
      </c>
      <c r="C19" s="18">
        <v>5495.1614128837236</v>
      </c>
      <c r="D19" s="18">
        <v>5.3075229821666721</v>
      </c>
      <c r="E19" s="18">
        <v>1.8604358923450425E-4</v>
      </c>
      <c r="F19" s="18">
        <v>17192.767302112494</v>
      </c>
      <c r="G19" s="18">
        <v>41138.623677079195</v>
      </c>
      <c r="H19" s="18">
        <v>17192.767302112494</v>
      </c>
      <c r="I19" s="18">
        <v>41138.623677079195</v>
      </c>
      <c r="K19">
        <f t="shared" si="0"/>
        <v>5.3075229821666721</v>
      </c>
    </row>
    <row r="20" spans="1:11" ht="15.75" thickBot="1" x14ac:dyDescent="0.3">
      <c r="A20" s="19" t="s">
        <v>38</v>
      </c>
      <c r="B20" s="19">
        <v>41369.403975137102</v>
      </c>
      <c r="C20" s="19">
        <v>5284.1214093133467</v>
      </c>
      <c r="D20" s="19">
        <v>7.8290033045461218</v>
      </c>
      <c r="E20" s="19">
        <v>4.687465826271889E-6</v>
      </c>
      <c r="F20" s="19">
        <v>29856.292455005903</v>
      </c>
      <c r="G20" s="19">
        <v>52882.515495268301</v>
      </c>
      <c r="H20" s="19">
        <v>29856.292455005903</v>
      </c>
      <c r="I20" s="19">
        <v>52882.515495268301</v>
      </c>
      <c r="K20">
        <f t="shared" si="0"/>
        <v>7.8290033045461218</v>
      </c>
    </row>
  </sheetData>
  <conditionalFormatting sqref="K17:K20">
    <cfRule type="cellIs" dxfId="1" priority="1" operator="greaterThan">
      <formula>1.99999999999999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Z20"/>
  <sheetViews>
    <sheetView zoomScale="70" zoomScaleNormal="70" workbookViewId="0">
      <selection activeCell="G38" sqref="G38"/>
    </sheetView>
  </sheetViews>
  <sheetFormatPr defaultRowHeight="15" x14ac:dyDescent="0.25"/>
  <cols>
    <col min="1" max="1" width="2.7109375" customWidth="1"/>
    <col min="2" max="2" width="7.85546875" bestFit="1" customWidth="1"/>
    <col min="3" max="3" width="8.42578125" bestFit="1" customWidth="1"/>
    <col min="4" max="4" width="8.42578125" customWidth="1"/>
    <col min="5" max="5" width="19.85546875" customWidth="1"/>
    <col min="6" max="6" width="24.85546875" customWidth="1"/>
    <col min="7" max="7" width="20.85546875" customWidth="1"/>
    <col min="8" max="8" width="25.28515625" customWidth="1"/>
    <col min="9" max="9" width="7.140625" bestFit="1" customWidth="1"/>
    <col min="10" max="10" width="11.5703125" bestFit="1" customWidth="1"/>
    <col min="11" max="11" width="10.85546875" bestFit="1" customWidth="1"/>
    <col min="12" max="12" width="11.5703125" bestFit="1" customWidth="1"/>
    <col min="13" max="13" width="6.5703125" bestFit="1" customWidth="1"/>
    <col min="14" max="16" width="11" bestFit="1" customWidth="1"/>
    <col min="17" max="17" width="13.85546875" bestFit="1" customWidth="1"/>
    <col min="18" max="20" width="19.42578125" customWidth="1"/>
    <col min="21" max="21" width="18.85546875" bestFit="1" customWidth="1"/>
    <col min="22" max="22" width="1.7109375" customWidth="1"/>
    <col min="23" max="23" width="11.5703125" customWidth="1"/>
    <col min="24" max="24" width="2" customWidth="1"/>
    <col min="25" max="25" width="9.7109375" bestFit="1" customWidth="1"/>
    <col min="26" max="26" width="13.85546875" customWidth="1"/>
  </cols>
  <sheetData>
    <row r="1" spans="2:26" x14ac:dyDescent="0.25"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2:26" ht="29.25" customHeight="1" x14ac:dyDescent="0.25">
      <c r="B2" s="6" t="s">
        <v>6</v>
      </c>
      <c r="C2" s="6" t="s">
        <v>5</v>
      </c>
      <c r="D2" s="6" t="s">
        <v>11</v>
      </c>
      <c r="E2" s="7" t="s">
        <v>0</v>
      </c>
      <c r="F2" s="7" t="s">
        <v>9</v>
      </c>
      <c r="G2" s="6" t="s">
        <v>1</v>
      </c>
      <c r="H2" s="6" t="s">
        <v>10</v>
      </c>
      <c r="I2" s="8" t="s">
        <v>53</v>
      </c>
      <c r="J2" s="8" t="s">
        <v>47</v>
      </c>
      <c r="K2" s="8" t="s">
        <v>48</v>
      </c>
      <c r="L2" s="8" t="s">
        <v>49</v>
      </c>
      <c r="M2" s="6" t="s">
        <v>54</v>
      </c>
      <c r="N2" s="6" t="s">
        <v>50</v>
      </c>
      <c r="O2" s="6" t="s">
        <v>51</v>
      </c>
      <c r="P2" s="6" t="s">
        <v>52</v>
      </c>
      <c r="Q2" s="8" t="s">
        <v>55</v>
      </c>
      <c r="R2" s="8" t="s">
        <v>42</v>
      </c>
      <c r="S2" s="8" t="s">
        <v>43</v>
      </c>
      <c r="T2" s="8" t="s">
        <v>44</v>
      </c>
      <c r="U2" s="10" t="s">
        <v>7</v>
      </c>
      <c r="W2" s="8" t="s">
        <v>46</v>
      </c>
    </row>
    <row r="3" spans="2:26" x14ac:dyDescent="0.25">
      <c r="B3" s="11">
        <v>2000</v>
      </c>
      <c r="C3" s="12">
        <v>4</v>
      </c>
      <c r="D3" s="12"/>
      <c r="E3" s="13">
        <v>3.9E-2</v>
      </c>
      <c r="F3" s="16" t="s">
        <v>8</v>
      </c>
      <c r="G3" s="13">
        <v>9.5000000000000001E-2</v>
      </c>
      <c r="H3" s="16" t="s">
        <v>8</v>
      </c>
      <c r="I3" s="17">
        <v>275</v>
      </c>
      <c r="J3" s="17">
        <v>0</v>
      </c>
      <c r="K3" s="17">
        <v>0</v>
      </c>
      <c r="L3" s="17">
        <v>0</v>
      </c>
      <c r="M3" s="12">
        <v>82</v>
      </c>
      <c r="N3" s="12">
        <v>0</v>
      </c>
      <c r="O3" s="12">
        <v>0</v>
      </c>
      <c r="P3" s="12">
        <v>0</v>
      </c>
      <c r="Q3" s="12">
        <v>357</v>
      </c>
      <c r="R3" s="12">
        <v>0</v>
      </c>
      <c r="S3" s="12">
        <v>0</v>
      </c>
      <c r="T3" s="12">
        <v>0</v>
      </c>
      <c r="U3" s="16" t="s">
        <v>8</v>
      </c>
      <c r="W3" s="9" t="s">
        <v>8</v>
      </c>
      <c r="Y3" s="23" t="s">
        <v>23</v>
      </c>
      <c r="Z3">
        <v>56094.31846789032</v>
      </c>
    </row>
    <row r="4" spans="2:26" x14ac:dyDescent="0.25">
      <c r="B4" s="28">
        <v>2001</v>
      </c>
      <c r="C4">
        <v>1</v>
      </c>
      <c r="D4">
        <v>1</v>
      </c>
      <c r="E4" s="1">
        <v>4.2300000000000004E-2</v>
      </c>
      <c r="F4" s="1">
        <f>E3</f>
        <v>3.9E-2</v>
      </c>
      <c r="G4" s="1">
        <v>8.6199999999999999E-2</v>
      </c>
      <c r="H4" s="1">
        <f>G3</f>
        <v>9.5000000000000001E-2</v>
      </c>
      <c r="I4" s="5">
        <v>274</v>
      </c>
      <c r="J4" s="5">
        <v>274</v>
      </c>
      <c r="K4" s="5">
        <v>0</v>
      </c>
      <c r="L4" s="5">
        <v>0</v>
      </c>
      <c r="M4">
        <v>74</v>
      </c>
      <c r="N4">
        <v>74</v>
      </c>
      <c r="O4" s="5">
        <v>0</v>
      </c>
      <c r="P4" s="5">
        <v>0</v>
      </c>
      <c r="Q4">
        <v>348</v>
      </c>
      <c r="R4">
        <v>348</v>
      </c>
      <c r="S4">
        <v>0</v>
      </c>
      <c r="T4">
        <v>0</v>
      </c>
      <c r="U4">
        <v>27512</v>
      </c>
      <c r="W4">
        <f>$Z$3+$Z$4*E4+$Z$5*F4+$Z$6*G4+$Z$7*H4+$Z$8*I4+$Z$9*J4+$Z$10*K4+$Z$11*L4+$Z$12*M4+$Z$13*N4+$Z$14*O4+$Z$15*P4+$Z$16*Q4+$Z$17*R4+$Z$18*S4+$Z$19*T4</f>
        <v>35503.180662507133</v>
      </c>
      <c r="Y4" s="23" t="s">
        <v>56</v>
      </c>
      <c r="Z4">
        <v>-2089477.9107794678</v>
      </c>
    </row>
    <row r="5" spans="2:26" x14ac:dyDescent="0.25">
      <c r="B5" s="28"/>
      <c r="C5">
        <v>2</v>
      </c>
      <c r="D5">
        <v>2</v>
      </c>
      <c r="E5" s="1">
        <v>4.4000000000000004E-2</v>
      </c>
      <c r="F5" s="1">
        <f t="shared" ref="F5:F20" si="0">E4</f>
        <v>4.2300000000000004E-2</v>
      </c>
      <c r="G5" s="1">
        <v>7.3399999999999993E-2</v>
      </c>
      <c r="H5" s="1">
        <f t="shared" ref="H5:H20" si="1">G4</f>
        <v>8.6199999999999999E-2</v>
      </c>
      <c r="I5" s="5">
        <v>374</v>
      </c>
      <c r="J5" s="5">
        <v>0</v>
      </c>
      <c r="K5" s="5">
        <v>374</v>
      </c>
      <c r="L5" s="5">
        <v>0</v>
      </c>
      <c r="M5">
        <v>87</v>
      </c>
      <c r="N5" s="5">
        <v>0</v>
      </c>
      <c r="O5">
        <v>87</v>
      </c>
      <c r="P5" s="5">
        <v>0</v>
      </c>
      <c r="Q5">
        <v>461</v>
      </c>
      <c r="R5">
        <v>0</v>
      </c>
      <c r="S5">
        <v>461</v>
      </c>
      <c r="T5">
        <v>0</v>
      </c>
      <c r="U5">
        <v>45798</v>
      </c>
      <c r="W5">
        <f t="shared" ref="W5:W19" si="2">$Z$3+$Z$4*E5+$Z$5*F5+$Z$6*G5+$Z$7*H5+$Z$8*I5+$Z$9*J5+$Z$10*K5+$Z$11*L5+$Z$12*M5+$Z$13*N5+$Z$14*O5+$Z$15*P5+$Z$16*Q5+$Z$17*R5+$Z$18*S5+$Z$19*T5</f>
        <v>45959.86291075038</v>
      </c>
      <c r="Y5" s="23" t="s">
        <v>57</v>
      </c>
      <c r="Z5">
        <v>1680282.4916598543</v>
      </c>
    </row>
    <row r="6" spans="2:26" x14ac:dyDescent="0.25">
      <c r="B6" s="28"/>
      <c r="C6">
        <v>3</v>
      </c>
      <c r="D6">
        <v>3</v>
      </c>
      <c r="E6" s="1">
        <v>4.8300000000000003E-2</v>
      </c>
      <c r="F6" s="1">
        <f t="shared" si="0"/>
        <v>4.4000000000000004E-2</v>
      </c>
      <c r="G6" s="1">
        <v>6.5700000000000008E-2</v>
      </c>
      <c r="H6" s="1">
        <f t="shared" si="1"/>
        <v>7.3399999999999993E-2</v>
      </c>
      <c r="I6" s="5">
        <v>341</v>
      </c>
      <c r="J6" s="5">
        <v>0</v>
      </c>
      <c r="K6" s="5">
        <v>0</v>
      </c>
      <c r="L6" s="5">
        <v>341</v>
      </c>
      <c r="M6">
        <v>88</v>
      </c>
      <c r="N6" s="5">
        <v>0</v>
      </c>
      <c r="O6" s="5">
        <v>0</v>
      </c>
      <c r="P6">
        <v>88</v>
      </c>
      <c r="Q6">
        <v>429</v>
      </c>
      <c r="R6">
        <v>0</v>
      </c>
      <c r="S6">
        <v>0</v>
      </c>
      <c r="T6">
        <v>429</v>
      </c>
      <c r="U6">
        <v>76968</v>
      </c>
      <c r="W6">
        <f t="shared" si="2"/>
        <v>76692.04495011433</v>
      </c>
      <c r="Y6" s="23" t="s">
        <v>58</v>
      </c>
      <c r="Z6">
        <v>1505355.8818166442</v>
      </c>
    </row>
    <row r="7" spans="2:26" x14ac:dyDescent="0.25">
      <c r="B7" s="28"/>
      <c r="C7">
        <v>4</v>
      </c>
      <c r="D7">
        <v>4</v>
      </c>
      <c r="E7" s="1">
        <v>5.5300000000000002E-2</v>
      </c>
      <c r="F7" s="1">
        <f t="shared" si="0"/>
        <v>4.8300000000000003E-2</v>
      </c>
      <c r="G7" s="1">
        <v>5.16E-2</v>
      </c>
      <c r="H7" s="1">
        <f t="shared" si="1"/>
        <v>6.5700000000000008E-2</v>
      </c>
      <c r="I7" s="5">
        <v>285</v>
      </c>
      <c r="J7" s="5">
        <v>0</v>
      </c>
      <c r="K7" s="5">
        <v>0</v>
      </c>
      <c r="L7" s="5">
        <v>0</v>
      </c>
      <c r="M7">
        <v>81</v>
      </c>
      <c r="N7" s="5">
        <v>0</v>
      </c>
      <c r="O7" s="5">
        <v>0</v>
      </c>
      <c r="P7" s="5">
        <v>0</v>
      </c>
      <c r="Q7">
        <v>366</v>
      </c>
      <c r="R7">
        <v>0</v>
      </c>
      <c r="S7">
        <v>0</v>
      </c>
      <c r="T7">
        <v>0</v>
      </c>
      <c r="U7">
        <v>43858</v>
      </c>
      <c r="W7">
        <f t="shared" si="2"/>
        <v>43394.249870966538</v>
      </c>
      <c r="Y7" s="23" t="s">
        <v>59</v>
      </c>
      <c r="Z7">
        <v>-1314770.0930881107</v>
      </c>
    </row>
    <row r="8" spans="2:26" x14ac:dyDescent="0.25">
      <c r="B8" s="28">
        <v>2002</v>
      </c>
      <c r="C8">
        <v>1</v>
      </c>
      <c r="D8">
        <v>5</v>
      </c>
      <c r="E8" s="1">
        <v>5.7000000000000002E-2</v>
      </c>
      <c r="F8" s="1">
        <f t="shared" si="0"/>
        <v>5.5300000000000002E-2</v>
      </c>
      <c r="G8" s="1">
        <v>4.7500000000000001E-2</v>
      </c>
      <c r="H8" s="1">
        <f t="shared" si="1"/>
        <v>5.16E-2</v>
      </c>
      <c r="I8" s="5">
        <v>293</v>
      </c>
      <c r="J8" s="5">
        <v>293</v>
      </c>
      <c r="K8" s="5">
        <v>0</v>
      </c>
      <c r="L8" s="5">
        <v>0</v>
      </c>
      <c r="M8">
        <v>76</v>
      </c>
      <c r="N8">
        <v>76</v>
      </c>
      <c r="O8" s="5">
        <v>0</v>
      </c>
      <c r="P8" s="5">
        <v>0</v>
      </c>
      <c r="Q8">
        <v>369</v>
      </c>
      <c r="R8">
        <v>369</v>
      </c>
      <c r="S8">
        <v>0</v>
      </c>
      <c r="T8">
        <v>0</v>
      </c>
      <c r="U8">
        <v>30580</v>
      </c>
      <c r="W8">
        <f t="shared" si="2"/>
        <v>30613.555390938738</v>
      </c>
      <c r="Y8" s="23" t="s">
        <v>60</v>
      </c>
      <c r="Z8">
        <v>-2766.9663133400368</v>
      </c>
    </row>
    <row r="9" spans="2:26" x14ac:dyDescent="0.25">
      <c r="B9" s="28"/>
      <c r="C9">
        <v>2</v>
      </c>
      <c r="D9">
        <v>6</v>
      </c>
      <c r="E9" s="1">
        <v>5.8299999999999998E-2</v>
      </c>
      <c r="F9" s="1">
        <f t="shared" si="0"/>
        <v>5.7000000000000002E-2</v>
      </c>
      <c r="G9" s="1">
        <v>4.7500000000000001E-2</v>
      </c>
      <c r="H9" s="1">
        <f t="shared" si="1"/>
        <v>4.7500000000000001E-2</v>
      </c>
      <c r="I9" s="5">
        <v>386</v>
      </c>
      <c r="J9" s="5">
        <v>0</v>
      </c>
      <c r="K9" s="5">
        <v>386</v>
      </c>
      <c r="L9" s="5">
        <v>0</v>
      </c>
      <c r="M9">
        <v>89</v>
      </c>
      <c r="N9" s="5">
        <v>0</v>
      </c>
      <c r="O9">
        <v>89</v>
      </c>
      <c r="P9" s="5">
        <v>0</v>
      </c>
      <c r="Q9">
        <v>475</v>
      </c>
      <c r="R9">
        <v>0</v>
      </c>
      <c r="S9">
        <v>475</v>
      </c>
      <c r="T9">
        <v>0</v>
      </c>
      <c r="U9">
        <v>53198</v>
      </c>
      <c r="W9">
        <f t="shared" si="2"/>
        <v>53706.381943645072</v>
      </c>
      <c r="Y9" s="23" t="s">
        <v>61</v>
      </c>
      <c r="Z9">
        <v>0</v>
      </c>
    </row>
    <row r="10" spans="2:26" x14ac:dyDescent="0.25">
      <c r="B10" s="28"/>
      <c r="C10">
        <v>3</v>
      </c>
      <c r="D10">
        <v>7</v>
      </c>
      <c r="E10" s="1">
        <v>5.7300000000000004E-2</v>
      </c>
      <c r="F10" s="1">
        <f t="shared" si="0"/>
        <v>5.8299999999999998E-2</v>
      </c>
      <c r="G10" s="1">
        <v>4.7500000000000001E-2</v>
      </c>
      <c r="H10" s="1">
        <f t="shared" si="1"/>
        <v>4.7500000000000001E-2</v>
      </c>
      <c r="I10" s="5">
        <v>361</v>
      </c>
      <c r="J10" s="5">
        <v>0</v>
      </c>
      <c r="K10" s="5">
        <v>0</v>
      </c>
      <c r="L10" s="5">
        <v>361</v>
      </c>
      <c r="M10">
        <v>98</v>
      </c>
      <c r="N10" s="5">
        <v>0</v>
      </c>
      <c r="O10" s="5">
        <v>0</v>
      </c>
      <c r="P10">
        <v>98</v>
      </c>
      <c r="Q10">
        <v>459</v>
      </c>
      <c r="R10">
        <v>0</v>
      </c>
      <c r="S10">
        <v>0</v>
      </c>
      <c r="T10">
        <v>459</v>
      </c>
      <c r="U10">
        <v>88704</v>
      </c>
      <c r="W10">
        <f t="shared" si="2"/>
        <v>88124.020670389291</v>
      </c>
      <c r="Y10" s="23" t="s">
        <v>62</v>
      </c>
      <c r="Z10">
        <v>0</v>
      </c>
    </row>
    <row r="11" spans="2:26" x14ac:dyDescent="0.25">
      <c r="B11" s="28"/>
      <c r="C11">
        <v>4</v>
      </c>
      <c r="D11">
        <v>8</v>
      </c>
      <c r="E11" s="1">
        <v>5.8700000000000002E-2</v>
      </c>
      <c r="F11" s="1">
        <f t="shared" si="0"/>
        <v>5.7300000000000004E-2</v>
      </c>
      <c r="G11" s="1">
        <v>4.4500000000000005E-2</v>
      </c>
      <c r="H11" s="1">
        <f t="shared" si="1"/>
        <v>4.7500000000000001E-2</v>
      </c>
      <c r="I11" s="5">
        <v>319</v>
      </c>
      <c r="J11" s="5">
        <v>0</v>
      </c>
      <c r="K11" s="5">
        <v>0</v>
      </c>
      <c r="L11" s="5">
        <v>0</v>
      </c>
      <c r="M11">
        <v>84</v>
      </c>
      <c r="N11" s="5">
        <v>0</v>
      </c>
      <c r="O11" s="5">
        <v>0</v>
      </c>
      <c r="P11" s="5">
        <v>0</v>
      </c>
      <c r="Q11">
        <v>403</v>
      </c>
      <c r="R11">
        <v>0</v>
      </c>
      <c r="S11">
        <v>0</v>
      </c>
      <c r="T11">
        <v>0</v>
      </c>
      <c r="U11">
        <v>51590</v>
      </c>
      <c r="W11">
        <f t="shared" si="2"/>
        <v>53369.546264268691</v>
      </c>
      <c r="Y11" s="23" t="s">
        <v>63</v>
      </c>
      <c r="Z11">
        <v>3704.5064536103687</v>
      </c>
    </row>
    <row r="12" spans="2:26" x14ac:dyDescent="0.25">
      <c r="B12" s="28">
        <v>2003</v>
      </c>
      <c r="C12">
        <v>1</v>
      </c>
      <c r="D12">
        <v>9</v>
      </c>
      <c r="E12" s="1">
        <v>5.8299999999999998E-2</v>
      </c>
      <c r="F12" s="1">
        <f t="shared" si="0"/>
        <v>5.8700000000000002E-2</v>
      </c>
      <c r="G12" s="1">
        <v>4.2500000000000003E-2</v>
      </c>
      <c r="H12" s="1">
        <f t="shared" si="1"/>
        <v>4.4500000000000005E-2</v>
      </c>
      <c r="I12" s="5">
        <v>304</v>
      </c>
      <c r="J12" s="5">
        <v>304</v>
      </c>
      <c r="K12" s="5">
        <v>0</v>
      </c>
      <c r="L12" s="5">
        <v>0</v>
      </c>
      <c r="M12">
        <v>71</v>
      </c>
      <c r="N12">
        <v>71</v>
      </c>
      <c r="O12" s="5">
        <v>0</v>
      </c>
      <c r="P12">
        <v>0</v>
      </c>
      <c r="Q12">
        <v>375</v>
      </c>
      <c r="R12">
        <v>375</v>
      </c>
      <c r="S12">
        <v>0</v>
      </c>
      <c r="T12">
        <v>0</v>
      </c>
      <c r="U12">
        <v>35372</v>
      </c>
      <c r="W12">
        <f t="shared" si="2"/>
        <v>34838.948646798497</v>
      </c>
      <c r="Y12" s="23" t="s">
        <v>64</v>
      </c>
      <c r="Z12">
        <v>0</v>
      </c>
    </row>
    <row r="13" spans="2:26" x14ac:dyDescent="0.25">
      <c r="B13" s="28"/>
      <c r="C13">
        <v>2</v>
      </c>
      <c r="D13">
        <v>10</v>
      </c>
      <c r="E13" s="1">
        <v>6.13E-2</v>
      </c>
      <c r="F13" s="1">
        <f t="shared" si="0"/>
        <v>5.8299999999999998E-2</v>
      </c>
      <c r="G13" s="1">
        <v>4.24E-2</v>
      </c>
      <c r="H13" s="1">
        <f t="shared" si="1"/>
        <v>4.2500000000000003E-2</v>
      </c>
      <c r="I13" s="5">
        <v>405.99999999999994</v>
      </c>
      <c r="J13" s="5">
        <v>0</v>
      </c>
      <c r="K13" s="5">
        <v>405.99999999999994</v>
      </c>
      <c r="L13" s="5">
        <v>0</v>
      </c>
      <c r="M13">
        <v>84</v>
      </c>
      <c r="N13" s="5">
        <v>0</v>
      </c>
      <c r="O13">
        <v>84</v>
      </c>
      <c r="P13" s="5">
        <v>0</v>
      </c>
      <c r="Q13">
        <v>489.99999999999994</v>
      </c>
      <c r="R13">
        <v>0</v>
      </c>
      <c r="S13">
        <v>489.99999999999994</v>
      </c>
      <c r="T13">
        <v>0</v>
      </c>
      <c r="U13">
        <v>57840</v>
      </c>
      <c r="W13">
        <f t="shared" si="2"/>
        <v>56534.110273499915</v>
      </c>
      <c r="Y13" s="23" t="s">
        <v>65</v>
      </c>
      <c r="Z13">
        <v>-2681.7860245318516</v>
      </c>
    </row>
    <row r="14" spans="2:26" x14ac:dyDescent="0.25">
      <c r="B14" s="28"/>
      <c r="C14">
        <v>3</v>
      </c>
      <c r="D14">
        <v>11</v>
      </c>
      <c r="E14" s="1">
        <v>6.13E-2</v>
      </c>
      <c r="F14" s="1">
        <f t="shared" si="0"/>
        <v>6.13E-2</v>
      </c>
      <c r="G14" s="1">
        <v>0.04</v>
      </c>
      <c r="H14" s="1">
        <f t="shared" si="1"/>
        <v>4.24E-2</v>
      </c>
      <c r="I14" s="5">
        <v>412</v>
      </c>
      <c r="J14" s="5">
        <v>0</v>
      </c>
      <c r="K14" s="5">
        <v>0</v>
      </c>
      <c r="L14" s="5">
        <v>412</v>
      </c>
      <c r="M14">
        <v>99</v>
      </c>
      <c r="N14" s="5">
        <v>0</v>
      </c>
      <c r="O14" s="5">
        <v>0</v>
      </c>
      <c r="P14">
        <v>99</v>
      </c>
      <c r="Q14">
        <v>511</v>
      </c>
      <c r="R14">
        <v>0</v>
      </c>
      <c r="S14">
        <v>0</v>
      </c>
      <c r="T14">
        <v>511</v>
      </c>
      <c r="U14">
        <v>93388</v>
      </c>
      <c r="W14">
        <f t="shared" si="2"/>
        <v>94762.496623825515</v>
      </c>
      <c r="Y14" s="23" t="s">
        <v>66</v>
      </c>
      <c r="Z14">
        <v>-3734.1503330929986</v>
      </c>
    </row>
    <row r="15" spans="2:26" x14ac:dyDescent="0.25">
      <c r="B15" s="28"/>
      <c r="C15">
        <v>4</v>
      </c>
      <c r="D15">
        <v>12</v>
      </c>
      <c r="E15" s="1">
        <v>5.8700000000000002E-2</v>
      </c>
      <c r="F15" s="1">
        <f t="shared" si="0"/>
        <v>6.13E-2</v>
      </c>
      <c r="G15" s="1">
        <v>0.04</v>
      </c>
      <c r="H15" s="1">
        <f t="shared" si="1"/>
        <v>0.04</v>
      </c>
      <c r="I15" s="5">
        <v>377</v>
      </c>
      <c r="J15" s="5">
        <v>0</v>
      </c>
      <c r="K15" s="5">
        <v>0</v>
      </c>
      <c r="L15" s="5">
        <v>0</v>
      </c>
      <c r="M15">
        <v>95</v>
      </c>
      <c r="N15" s="5">
        <v>0</v>
      </c>
      <c r="O15" s="5">
        <v>0</v>
      </c>
      <c r="P15" s="5">
        <v>0</v>
      </c>
      <c r="Q15">
        <v>472</v>
      </c>
      <c r="R15">
        <v>0</v>
      </c>
      <c r="S15">
        <v>0</v>
      </c>
      <c r="T15">
        <v>0</v>
      </c>
      <c r="U15">
        <v>58906</v>
      </c>
      <c r="W15">
        <f t="shared" si="2"/>
        <v>57091.144189431099</v>
      </c>
      <c r="Y15" s="23" t="s">
        <v>67</v>
      </c>
      <c r="Z15">
        <v>0</v>
      </c>
    </row>
    <row r="16" spans="2:26" x14ac:dyDescent="0.25">
      <c r="B16" s="28">
        <v>2004</v>
      </c>
      <c r="C16">
        <v>1</v>
      </c>
      <c r="D16">
        <v>13</v>
      </c>
      <c r="E16" s="1">
        <v>5.67E-2</v>
      </c>
      <c r="F16" s="1">
        <f t="shared" si="0"/>
        <v>5.8700000000000002E-2</v>
      </c>
      <c r="G16" s="1">
        <v>0.04</v>
      </c>
      <c r="H16" s="1">
        <f t="shared" si="1"/>
        <v>0.04</v>
      </c>
      <c r="I16" s="5">
        <v>345</v>
      </c>
      <c r="J16" s="5">
        <v>345</v>
      </c>
      <c r="K16" s="5">
        <v>0</v>
      </c>
      <c r="L16" s="5">
        <v>0</v>
      </c>
      <c r="M16">
        <v>80</v>
      </c>
      <c r="N16">
        <v>80</v>
      </c>
      <c r="O16" s="5">
        <v>0</v>
      </c>
      <c r="P16" s="5">
        <v>0</v>
      </c>
      <c r="Q16">
        <v>425</v>
      </c>
      <c r="R16">
        <v>425</v>
      </c>
      <c r="S16">
        <v>0</v>
      </c>
      <c r="T16">
        <v>0</v>
      </c>
      <c r="U16">
        <v>39382</v>
      </c>
      <c r="W16">
        <f t="shared" si="2"/>
        <v>39823.205454574199</v>
      </c>
      <c r="Y16" s="23" t="s">
        <v>68</v>
      </c>
      <c r="Z16">
        <v>2237.6498536559297</v>
      </c>
    </row>
    <row r="17" spans="2:26" x14ac:dyDescent="0.25">
      <c r="B17" s="28"/>
      <c r="C17">
        <v>2</v>
      </c>
      <c r="D17">
        <v>14</v>
      </c>
      <c r="E17" s="1">
        <v>5.57E-2</v>
      </c>
      <c r="F17" s="1">
        <f t="shared" si="0"/>
        <v>5.67E-2</v>
      </c>
      <c r="G17" s="1">
        <v>0.04</v>
      </c>
      <c r="H17" s="1">
        <f t="shared" si="1"/>
        <v>0.04</v>
      </c>
      <c r="I17" s="5">
        <v>455.99999999999994</v>
      </c>
      <c r="J17" s="5">
        <v>0</v>
      </c>
      <c r="K17" s="5">
        <v>455.99999999999994</v>
      </c>
      <c r="L17" s="5">
        <v>0</v>
      </c>
      <c r="M17">
        <v>84</v>
      </c>
      <c r="N17" s="5">
        <v>0</v>
      </c>
      <c r="O17">
        <v>84</v>
      </c>
      <c r="P17" s="5">
        <v>0</v>
      </c>
      <c r="Q17">
        <v>540</v>
      </c>
      <c r="R17">
        <v>0</v>
      </c>
      <c r="S17">
        <v>540</v>
      </c>
      <c r="T17">
        <v>0</v>
      </c>
      <c r="U17">
        <v>75219</v>
      </c>
      <c r="W17">
        <f t="shared" si="2"/>
        <v>75818.603223884653</v>
      </c>
      <c r="Y17" s="23" t="s">
        <v>69</v>
      </c>
      <c r="Z17">
        <v>503.74433642210715</v>
      </c>
    </row>
    <row r="18" spans="2:26" x14ac:dyDescent="0.25">
      <c r="B18" s="28"/>
      <c r="C18">
        <v>3</v>
      </c>
      <c r="D18">
        <v>15</v>
      </c>
      <c r="E18" s="1">
        <v>5.4299999999999994E-2</v>
      </c>
      <c r="F18" s="1">
        <f t="shared" si="0"/>
        <v>5.57E-2</v>
      </c>
      <c r="G18" s="1">
        <v>4.4199999999999996E-2</v>
      </c>
      <c r="H18" s="1">
        <f t="shared" si="1"/>
        <v>0.04</v>
      </c>
      <c r="I18" s="5">
        <v>440.00000000000006</v>
      </c>
      <c r="J18" s="5">
        <v>0</v>
      </c>
      <c r="K18" s="5">
        <v>0</v>
      </c>
      <c r="L18" s="5">
        <v>440.00000000000006</v>
      </c>
      <c r="M18">
        <v>92</v>
      </c>
      <c r="N18" s="5">
        <v>0</v>
      </c>
      <c r="O18" s="5">
        <v>0</v>
      </c>
      <c r="P18">
        <v>92</v>
      </c>
      <c r="Q18">
        <v>532</v>
      </c>
      <c r="R18">
        <v>0</v>
      </c>
      <c r="S18">
        <v>0</v>
      </c>
      <c r="T18">
        <v>532</v>
      </c>
      <c r="U18">
        <v>122868</v>
      </c>
      <c r="W18">
        <f t="shared" si="2"/>
        <v>122270.68318405747</v>
      </c>
      <c r="Y18" s="23" t="s">
        <v>70</v>
      </c>
      <c r="Z18">
        <v>741.27241009041109</v>
      </c>
    </row>
    <row r="19" spans="2:26" x14ac:dyDescent="0.25">
      <c r="B19" s="28"/>
      <c r="C19">
        <v>4</v>
      </c>
      <c r="D19">
        <v>16</v>
      </c>
      <c r="E19" s="1">
        <v>5.4299999999999994E-2</v>
      </c>
      <c r="F19" s="1">
        <f t="shared" si="0"/>
        <v>5.4299999999999994E-2</v>
      </c>
      <c r="G19" s="1">
        <v>4.9400000000000006E-2</v>
      </c>
      <c r="H19" s="1">
        <f t="shared" si="1"/>
        <v>4.4199999999999996E-2</v>
      </c>
      <c r="I19" s="5">
        <v>370</v>
      </c>
      <c r="J19" s="5">
        <v>0</v>
      </c>
      <c r="K19" s="5">
        <v>0</v>
      </c>
      <c r="L19" s="5">
        <v>0</v>
      </c>
      <c r="M19">
        <v>90</v>
      </c>
      <c r="N19" s="5">
        <v>0</v>
      </c>
      <c r="O19" s="5">
        <v>0</v>
      </c>
      <c r="P19" s="5">
        <v>0</v>
      </c>
      <c r="Q19">
        <v>460</v>
      </c>
      <c r="R19">
        <v>0</v>
      </c>
      <c r="S19">
        <v>0</v>
      </c>
      <c r="T19">
        <v>0</v>
      </c>
      <c r="U19">
        <v>54996</v>
      </c>
      <c r="W19">
        <f t="shared" si="2"/>
        <v>55668.14640285715</v>
      </c>
      <c r="Y19" s="23" t="s">
        <v>71</v>
      </c>
      <c r="Z19">
        <v>-2877.5376496816425</v>
      </c>
    </row>
    <row r="20" spans="2:26" x14ac:dyDescent="0.25">
      <c r="B20" s="11">
        <v>2005</v>
      </c>
      <c r="C20" s="12">
        <v>1</v>
      </c>
      <c r="D20" s="12"/>
      <c r="E20" s="12"/>
      <c r="F20" s="13">
        <f t="shared" si="0"/>
        <v>5.4299999999999994E-2</v>
      </c>
      <c r="G20" s="12"/>
      <c r="H20" s="13">
        <f t="shared" si="1"/>
        <v>4.9400000000000006E-2</v>
      </c>
      <c r="I20" s="14"/>
      <c r="J20" s="14"/>
      <c r="K20" s="14"/>
      <c r="L20" s="17"/>
      <c r="M20" s="12"/>
      <c r="N20" s="12"/>
      <c r="O20" s="12"/>
      <c r="P20" s="12"/>
      <c r="Q20" s="15"/>
      <c r="R20" s="15"/>
      <c r="S20" s="15"/>
      <c r="T20" s="15"/>
      <c r="U20" s="12">
        <v>48159</v>
      </c>
    </row>
  </sheetData>
  <mergeCells count="4">
    <mergeCell ref="B4:B7"/>
    <mergeCell ref="B8:B11"/>
    <mergeCell ref="B12:B15"/>
    <mergeCell ref="B16:B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33"/>
  <sheetViews>
    <sheetView topLeftCell="A10" workbookViewId="0">
      <selection activeCell="K16" sqref="K16:K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1" x14ac:dyDescent="0.25">
      <c r="A1" t="s">
        <v>12</v>
      </c>
    </row>
    <row r="2" spans="1:11" ht="15.75" thickBot="1" x14ac:dyDescent="0.3"/>
    <row r="3" spans="1:11" x14ac:dyDescent="0.25">
      <c r="A3" s="21" t="s">
        <v>13</v>
      </c>
      <c r="B3" s="21"/>
    </row>
    <row r="4" spans="1:11" x14ac:dyDescent="0.25">
      <c r="A4" s="18" t="s">
        <v>14</v>
      </c>
      <c r="B4" s="18">
        <v>0.99928807228702887</v>
      </c>
    </row>
    <row r="5" spans="1:11" x14ac:dyDescent="0.25">
      <c r="A5" s="18" t="s">
        <v>15</v>
      </c>
      <c r="B5" s="18">
        <v>0.99857665141512619</v>
      </c>
    </row>
    <row r="6" spans="1:11" x14ac:dyDescent="0.25">
      <c r="A6" s="18" t="s">
        <v>16</v>
      </c>
      <c r="B6" s="18">
        <v>-1.0099634400941166</v>
      </c>
    </row>
    <row r="7" spans="1:11" x14ac:dyDescent="0.25">
      <c r="A7" s="18" t="s">
        <v>17</v>
      </c>
      <c r="B7" s="18">
        <v>2511.5077958926718</v>
      </c>
    </row>
    <row r="8" spans="1:11" ht="15.75" thickBot="1" x14ac:dyDescent="0.3">
      <c r="A8" s="19" t="s">
        <v>18</v>
      </c>
      <c r="B8" s="19">
        <v>15</v>
      </c>
    </row>
    <row r="10" spans="1:11" ht="15.75" thickBot="1" x14ac:dyDescent="0.3">
      <c r="A10" t="s">
        <v>19</v>
      </c>
    </row>
    <row r="11" spans="1:11" x14ac:dyDescent="0.25">
      <c r="A11" s="20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</row>
    <row r="12" spans="1:11" x14ac:dyDescent="0.25">
      <c r="A12" s="18" t="s">
        <v>20</v>
      </c>
      <c r="B12" s="18">
        <v>16</v>
      </c>
      <c r="C12" s="18">
        <v>8850528198.9156761</v>
      </c>
      <c r="D12" s="18">
        <v>553158012.43222976</v>
      </c>
      <c r="E12" s="18">
        <v>116.92809735520946</v>
      </c>
      <c r="F12" s="18" t="e">
        <v>#NUM!</v>
      </c>
    </row>
    <row r="13" spans="1:11" x14ac:dyDescent="0.25">
      <c r="A13" s="18" t="s">
        <v>21</v>
      </c>
      <c r="B13" s="18">
        <v>2</v>
      </c>
      <c r="C13" s="18">
        <v>12615342.817659331</v>
      </c>
      <c r="D13" s="18">
        <v>6307671.4088296657</v>
      </c>
      <c r="E13" s="18"/>
      <c r="F13" s="18"/>
    </row>
    <row r="14" spans="1:11" ht="15.75" thickBot="1" x14ac:dyDescent="0.3">
      <c r="A14" s="19" t="s">
        <v>22</v>
      </c>
      <c r="B14" s="19">
        <v>18</v>
      </c>
      <c r="C14" s="19">
        <v>8863143541.7333355</v>
      </c>
      <c r="D14" s="19"/>
      <c r="E14" s="19"/>
      <c r="F14" s="19"/>
    </row>
    <row r="15" spans="1:11" ht="15.75" thickBot="1" x14ac:dyDescent="0.3"/>
    <row r="16" spans="1:11" x14ac:dyDescent="0.25">
      <c r="A16" s="20"/>
      <c r="B16" s="20" t="s">
        <v>29</v>
      </c>
      <c r="C16" s="20" t="s">
        <v>17</v>
      </c>
      <c r="D16" s="20" t="s">
        <v>30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35</v>
      </c>
      <c r="K16" s="22" t="s">
        <v>45</v>
      </c>
    </row>
    <row r="17" spans="1:11" x14ac:dyDescent="0.25">
      <c r="A17" s="18" t="s">
        <v>23</v>
      </c>
      <c r="B17" s="18">
        <v>56094.31846789032</v>
      </c>
      <c r="C17" s="18">
        <v>213838.2785006981</v>
      </c>
      <c r="D17" s="18">
        <v>0.26232122172507666</v>
      </c>
      <c r="E17" s="18">
        <v>0.81762182372855519</v>
      </c>
      <c r="F17" s="18">
        <v>-863977.5342480645</v>
      </c>
      <c r="G17" s="18">
        <v>976166.17118384503</v>
      </c>
      <c r="H17" s="18">
        <v>-863977.5342480645</v>
      </c>
      <c r="I17" s="18">
        <v>976166.17118384503</v>
      </c>
      <c r="K17">
        <f>ABS(D17)</f>
        <v>0.26232122172507666</v>
      </c>
    </row>
    <row r="18" spans="1:11" x14ac:dyDescent="0.25">
      <c r="A18" s="18">
        <v>4.2300000000000004E-2</v>
      </c>
      <c r="B18" s="18">
        <v>-2089477.9107794678</v>
      </c>
      <c r="C18" s="18">
        <v>1269474.6053968747</v>
      </c>
      <c r="D18" s="18">
        <v>-1.6459391167783433</v>
      </c>
      <c r="E18" s="18">
        <v>0.24152007278625842</v>
      </c>
      <c r="F18" s="18">
        <v>-7551586.2870379537</v>
      </c>
      <c r="G18" s="18">
        <v>3372630.4654790182</v>
      </c>
      <c r="H18" s="18">
        <v>-7551586.2870379537</v>
      </c>
      <c r="I18" s="18">
        <v>3372630.4654790182</v>
      </c>
      <c r="K18">
        <f t="shared" ref="K18:K33" si="0">ABS(D18)</f>
        <v>1.6459391167783433</v>
      </c>
    </row>
    <row r="19" spans="1:11" x14ac:dyDescent="0.25">
      <c r="A19" s="18">
        <v>3.9E-2</v>
      </c>
      <c r="B19" s="18">
        <v>1680282.4916598543</v>
      </c>
      <c r="C19" s="18">
        <v>1007584.1401771063</v>
      </c>
      <c r="D19" s="18">
        <v>1.6676349147025138</v>
      </c>
      <c r="E19" s="18">
        <v>0.23732181322913859</v>
      </c>
      <c r="F19" s="18">
        <v>-2655002.1595254382</v>
      </c>
      <c r="G19" s="18">
        <v>6015567.1428451473</v>
      </c>
      <c r="H19" s="18">
        <v>-2655002.1595254382</v>
      </c>
      <c r="I19" s="18">
        <v>6015567.1428451473</v>
      </c>
      <c r="K19">
        <f t="shared" si="0"/>
        <v>1.6676349147025138</v>
      </c>
    </row>
    <row r="20" spans="1:11" x14ac:dyDescent="0.25">
      <c r="A20" s="18">
        <v>8.6199999999999999E-2</v>
      </c>
      <c r="B20" s="18">
        <v>1505355.8818166442</v>
      </c>
      <c r="C20" s="18">
        <v>2051044.2170845242</v>
      </c>
      <c r="D20" s="18">
        <v>0.73394608915669612</v>
      </c>
      <c r="E20" s="18">
        <v>0.53936127198024941</v>
      </c>
      <c r="F20" s="18">
        <v>-7319575.1176589355</v>
      </c>
      <c r="G20" s="18">
        <v>10330286.881292224</v>
      </c>
      <c r="H20" s="18">
        <v>-7319575.1176589355</v>
      </c>
      <c r="I20" s="18">
        <v>10330286.881292224</v>
      </c>
      <c r="K20">
        <f t="shared" si="0"/>
        <v>0.73394608915669612</v>
      </c>
    </row>
    <row r="21" spans="1:11" x14ac:dyDescent="0.25">
      <c r="A21" s="18">
        <v>9.5000000000000001E-2</v>
      </c>
      <c r="B21" s="18">
        <v>-1314770.0930881107</v>
      </c>
      <c r="C21" s="18">
        <v>660313.8454283668</v>
      </c>
      <c r="D21" s="18">
        <v>-1.9911290702002122</v>
      </c>
      <c r="E21" s="18">
        <v>0.18471597264201434</v>
      </c>
      <c r="F21" s="18">
        <v>-4155871.2626118381</v>
      </c>
      <c r="G21" s="18">
        <v>1526331.0764356169</v>
      </c>
      <c r="H21" s="18">
        <v>-4155871.2626118381</v>
      </c>
      <c r="I21" s="18">
        <v>1526331.0764356169</v>
      </c>
      <c r="K21">
        <f t="shared" si="0"/>
        <v>1.9911290702002122</v>
      </c>
    </row>
    <row r="22" spans="1:11" x14ac:dyDescent="0.25">
      <c r="A22" s="18">
        <v>274</v>
      </c>
      <c r="B22" s="18">
        <v>-2766.9663133400368</v>
      </c>
      <c r="C22" s="18">
        <v>2099.8470691373532</v>
      </c>
      <c r="D22" s="18">
        <v>-1.317698966752253</v>
      </c>
      <c r="E22" s="18">
        <v>0.31829958411964121</v>
      </c>
      <c r="F22" s="18">
        <v>-11801.87903742028</v>
      </c>
      <c r="G22" s="18">
        <v>6267.9464107402055</v>
      </c>
      <c r="H22" s="18">
        <v>-11801.87903742028</v>
      </c>
      <c r="I22" s="18">
        <v>6267.9464107402055</v>
      </c>
      <c r="K22">
        <f t="shared" si="0"/>
        <v>1.317698966752253</v>
      </c>
    </row>
    <row r="23" spans="1:11" x14ac:dyDescent="0.25">
      <c r="A23" s="18">
        <v>274</v>
      </c>
      <c r="B23" s="18">
        <v>0</v>
      </c>
      <c r="C23" s="18">
        <v>0</v>
      </c>
      <c r="D23" s="18">
        <v>65535</v>
      </c>
      <c r="E23" s="18" t="e">
        <v>#NUM!</v>
      </c>
      <c r="F23" s="18">
        <v>0</v>
      </c>
      <c r="G23" s="18">
        <v>0</v>
      </c>
      <c r="H23" s="18">
        <v>0</v>
      </c>
      <c r="I23" s="18">
        <v>0</v>
      </c>
      <c r="K23">
        <f t="shared" si="0"/>
        <v>65535</v>
      </c>
    </row>
    <row r="24" spans="1:11" x14ac:dyDescent="0.25">
      <c r="A24" s="18">
        <v>0</v>
      </c>
      <c r="B24" s="18">
        <v>0</v>
      </c>
      <c r="C24" s="18">
        <v>0</v>
      </c>
      <c r="D24" s="18">
        <v>65535</v>
      </c>
      <c r="E24" s="18" t="e">
        <v>#NUM!</v>
      </c>
      <c r="F24" s="18">
        <v>0</v>
      </c>
      <c r="G24" s="18">
        <v>0</v>
      </c>
      <c r="H24" s="18">
        <v>0</v>
      </c>
      <c r="I24" s="18">
        <v>0</v>
      </c>
      <c r="K24">
        <f t="shared" si="0"/>
        <v>65535</v>
      </c>
    </row>
    <row r="25" spans="1:11" x14ac:dyDescent="0.25">
      <c r="A25" s="18">
        <v>0</v>
      </c>
      <c r="B25" s="18">
        <v>3704.5064536103687</v>
      </c>
      <c r="C25" s="18">
        <v>2130.9613937431932</v>
      </c>
      <c r="D25" s="18">
        <v>1.7384202569259717</v>
      </c>
      <c r="E25" s="18" t="e">
        <v>#NUM!</v>
      </c>
      <c r="F25" s="18">
        <v>-5464.2804041695035</v>
      </c>
      <c r="G25" s="18">
        <v>12873.293311390242</v>
      </c>
      <c r="H25" s="18">
        <v>-5464.2804041695035</v>
      </c>
      <c r="I25" s="18">
        <v>12873.293311390242</v>
      </c>
      <c r="K25">
        <f t="shared" si="0"/>
        <v>1.7384202569259717</v>
      </c>
    </row>
    <row r="26" spans="1:11" x14ac:dyDescent="0.25">
      <c r="A26" s="18">
        <v>74</v>
      </c>
      <c r="B26" s="18">
        <v>0</v>
      </c>
      <c r="C26" s="18">
        <v>0</v>
      </c>
      <c r="D26" s="18">
        <v>65535</v>
      </c>
      <c r="E26" s="18" t="e">
        <v>#NUM!</v>
      </c>
      <c r="F26" s="18">
        <v>0</v>
      </c>
      <c r="G26" s="18">
        <v>0</v>
      </c>
      <c r="H26" s="18">
        <v>0</v>
      </c>
      <c r="I26" s="18">
        <v>0</v>
      </c>
      <c r="K26">
        <f t="shared" si="0"/>
        <v>65535</v>
      </c>
    </row>
    <row r="27" spans="1:11" x14ac:dyDescent="0.25">
      <c r="A27" s="18">
        <v>74</v>
      </c>
      <c r="B27" s="18">
        <v>-2681.7860245318516</v>
      </c>
      <c r="C27" s="18">
        <v>2174.4459839660444</v>
      </c>
      <c r="D27" s="18">
        <v>-1.2333192198412088</v>
      </c>
      <c r="E27" s="18" t="e">
        <v>#NUM!</v>
      </c>
      <c r="F27" s="18">
        <v>-12037.671973136112</v>
      </c>
      <c r="G27" s="18">
        <v>6674.0999240724086</v>
      </c>
      <c r="H27" s="18">
        <v>-12037.671973136112</v>
      </c>
      <c r="I27" s="18">
        <v>6674.0999240724086</v>
      </c>
      <c r="K27">
        <f t="shared" si="0"/>
        <v>1.2333192198412088</v>
      </c>
    </row>
    <row r="28" spans="1:11" x14ac:dyDescent="0.25">
      <c r="A28" s="18">
        <v>0</v>
      </c>
      <c r="B28" s="18">
        <v>-3734.1503330929986</v>
      </c>
      <c r="C28" s="18">
        <v>2626.2271532532782</v>
      </c>
      <c r="D28" s="18">
        <v>-1.4218687551331057</v>
      </c>
      <c r="E28" s="18">
        <v>0.29098716921647894</v>
      </c>
      <c r="F28" s="18">
        <v>-15033.893762980379</v>
      </c>
      <c r="G28" s="18">
        <v>7565.5930967943805</v>
      </c>
      <c r="H28" s="18">
        <v>-15033.893762980379</v>
      </c>
      <c r="I28" s="18">
        <v>7565.5930967943805</v>
      </c>
      <c r="K28">
        <f t="shared" si="0"/>
        <v>1.4218687551331057</v>
      </c>
    </row>
    <row r="29" spans="1:11" x14ac:dyDescent="0.25">
      <c r="A29" s="18">
        <v>0</v>
      </c>
      <c r="B29" s="18">
        <v>0</v>
      </c>
      <c r="C29" s="18">
        <v>0</v>
      </c>
      <c r="D29" s="18">
        <v>65535</v>
      </c>
      <c r="E29" s="18" t="e">
        <v>#NUM!</v>
      </c>
      <c r="F29" s="18">
        <v>0</v>
      </c>
      <c r="G29" s="18">
        <v>0</v>
      </c>
      <c r="H29" s="18">
        <v>0</v>
      </c>
      <c r="I29" s="18">
        <v>0</v>
      </c>
      <c r="K29">
        <f t="shared" si="0"/>
        <v>65535</v>
      </c>
    </row>
    <row r="30" spans="1:11" x14ac:dyDescent="0.25">
      <c r="A30" s="18">
        <v>348</v>
      </c>
      <c r="B30" s="18">
        <v>2237.6498536559297</v>
      </c>
      <c r="C30" s="18">
        <v>1767.9692772012527</v>
      </c>
      <c r="D30" s="18">
        <v>1.2656610510778759</v>
      </c>
      <c r="E30" s="18" t="e">
        <v>#NUM!</v>
      </c>
      <c r="F30" s="18">
        <v>-5369.3079830072256</v>
      </c>
      <c r="G30" s="18">
        <v>9844.607690319086</v>
      </c>
      <c r="H30" s="18">
        <v>-5369.3079830072256</v>
      </c>
      <c r="I30" s="18">
        <v>9844.607690319086</v>
      </c>
      <c r="K30">
        <f t="shared" si="0"/>
        <v>1.2656610510778759</v>
      </c>
    </row>
    <row r="31" spans="1:11" x14ac:dyDescent="0.25">
      <c r="A31" s="18">
        <v>348</v>
      </c>
      <c r="B31" s="18">
        <v>503.74433642210715</v>
      </c>
      <c r="C31" s="18">
        <v>457.9694201104125</v>
      </c>
      <c r="D31" s="18">
        <v>1.0999519057422191</v>
      </c>
      <c r="E31" s="18">
        <v>0.386056595991499</v>
      </c>
      <c r="F31" s="18">
        <v>-1466.739039157738</v>
      </c>
      <c r="G31" s="18">
        <v>2474.2277120019526</v>
      </c>
      <c r="H31" s="18">
        <v>-1466.739039157738</v>
      </c>
      <c r="I31" s="18">
        <v>2474.2277120019526</v>
      </c>
      <c r="K31">
        <f t="shared" si="0"/>
        <v>1.0999519057422191</v>
      </c>
    </row>
    <row r="32" spans="1:11" x14ac:dyDescent="0.25">
      <c r="A32" s="18">
        <v>0</v>
      </c>
      <c r="B32" s="18">
        <v>741.27241009041109</v>
      </c>
      <c r="C32" s="18">
        <v>504.50303348665011</v>
      </c>
      <c r="D32" s="18">
        <v>1.4693120970302873</v>
      </c>
      <c r="E32" s="18">
        <v>0.27951331054023454</v>
      </c>
      <c r="F32" s="18">
        <v>-1429.428944107809</v>
      </c>
      <c r="G32" s="18">
        <v>2911.9737642886312</v>
      </c>
      <c r="H32" s="18">
        <v>-1429.428944107809</v>
      </c>
      <c r="I32" s="18">
        <v>2911.9737642886312</v>
      </c>
      <c r="K32">
        <f t="shared" si="0"/>
        <v>1.4693120970302873</v>
      </c>
    </row>
    <row r="33" spans="1:11" ht="15.75" thickBot="1" x14ac:dyDescent="0.3">
      <c r="A33" s="19">
        <v>0</v>
      </c>
      <c r="B33" s="19">
        <v>-2877.5376496816425</v>
      </c>
      <c r="C33" s="19">
        <v>1711.285366732739</v>
      </c>
      <c r="D33" s="19">
        <v>-1.6815066064496089</v>
      </c>
      <c r="E33" s="19">
        <v>0.23468709783127861</v>
      </c>
      <c r="F33" s="19">
        <v>-10240.604304234574</v>
      </c>
      <c r="G33" s="19">
        <v>4485.5290048712886</v>
      </c>
      <c r="H33" s="19">
        <v>-10240.604304234574</v>
      </c>
      <c r="I33" s="19">
        <v>4485.5290048712886</v>
      </c>
      <c r="K33">
        <f t="shared" si="0"/>
        <v>1.6815066064496089</v>
      </c>
    </row>
  </sheetData>
  <conditionalFormatting sqref="K17:K33">
    <cfRule type="cellIs" dxfId="0" priority="1" operator="greaterThan">
      <formula>1.99999999999999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T_Data (Final)</vt:lpstr>
      <vt:lpstr>MR (Final)</vt:lpstr>
      <vt:lpstr>T_Data (Best Subset)</vt:lpstr>
      <vt:lpstr>MR (Best Subset)</vt:lpstr>
      <vt:lpstr>Full</vt:lpstr>
      <vt:lpstr>MR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2021-08-09T07:30:45Z</dcterms:modified>
</cp:coreProperties>
</file>