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ETING - cursos\CRM MARKETING - EBAC\mod 04\"/>
    </mc:Choice>
  </mc:AlternateContent>
  <xr:revisionPtr revIDLastSave="0" documentId="8_{410E07A1-2957-44AC-8BF6-20DE1776FE9B}" xr6:coauthVersionLast="47" xr6:coauthVersionMax="47" xr10:uidLastSave="{00000000-0000-0000-0000-000000000000}"/>
  <bookViews>
    <workbookView xWindow="-120" yWindow="-120" windowWidth="29040" windowHeight="15720" xr2:uid="{628E8886-9C8A-954A-B433-0F134030F427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4" i="2"/>
  <c r="D15" i="2" s="1"/>
  <c r="D21" i="2"/>
  <c r="B59" i="2"/>
  <c r="E45" i="2"/>
  <c r="D60" i="2" s="1"/>
  <c r="D43" i="2"/>
  <c r="D48" i="2" s="1"/>
  <c r="N42" i="2"/>
  <c r="M42" i="2"/>
  <c r="L42" i="2"/>
  <c r="K42" i="2"/>
  <c r="J42" i="2"/>
  <c r="I42" i="2"/>
  <c r="H42" i="2"/>
  <c r="G42" i="2"/>
  <c r="F42" i="2"/>
  <c r="E42" i="2"/>
  <c r="N18" i="2"/>
  <c r="N17" i="2"/>
  <c r="D10" i="2"/>
  <c r="E14" i="2" l="1"/>
  <c r="C16" i="2"/>
  <c r="C19" i="2" s="1"/>
  <c r="C22" i="2" s="1"/>
  <c r="D16" i="2"/>
  <c r="D19" i="2" s="1"/>
  <c r="E41" i="2" s="1"/>
  <c r="E43" i="2"/>
  <c r="F43" i="2" s="1"/>
  <c r="G43" i="2" s="1"/>
  <c r="E21" i="2"/>
  <c r="C41" i="2"/>
  <c r="C44" i="2" s="1"/>
  <c r="O42" i="2"/>
  <c r="F45" i="2"/>
  <c r="F14" i="2" l="1"/>
  <c r="E15" i="2"/>
  <c r="E48" i="2"/>
  <c r="D49" i="2" s="1"/>
  <c r="D50" i="2" s="1"/>
  <c r="D22" i="2"/>
  <c r="E44" i="2"/>
  <c r="E46" i="2" s="1"/>
  <c r="F21" i="2"/>
  <c r="P42" i="2"/>
  <c r="D41" i="2"/>
  <c r="D44" i="2" s="1"/>
  <c r="D61" i="2" s="1"/>
  <c r="F48" i="2"/>
  <c r="E60" i="2"/>
  <c r="G45" i="2"/>
  <c r="C46" i="2"/>
  <c r="C52" i="2"/>
  <c r="F15" i="2" l="1"/>
  <c r="F16" i="2" s="1"/>
  <c r="F19" i="2" s="1"/>
  <c r="G14" i="2"/>
  <c r="E16" i="2"/>
  <c r="E19" i="2" s="1"/>
  <c r="E61" i="2"/>
  <c r="E63" i="2" s="1"/>
  <c r="D23" i="2" s="1"/>
  <c r="G21" i="2"/>
  <c r="D52" i="2"/>
  <c r="D46" i="2"/>
  <c r="D63" i="2" s="1"/>
  <c r="C23" i="2" s="1"/>
  <c r="F60" i="2"/>
  <c r="H45" i="2"/>
  <c r="Q42" i="2"/>
  <c r="E49" i="2"/>
  <c r="E50" i="2" s="1"/>
  <c r="G48" i="2"/>
  <c r="H43" i="2"/>
  <c r="G41" i="2" l="1"/>
  <c r="G44" i="2" s="1"/>
  <c r="F22" i="2"/>
  <c r="F41" i="2"/>
  <c r="F44" i="2" s="1"/>
  <c r="F46" i="2" s="1"/>
  <c r="F63" i="2" s="1"/>
  <c r="E23" i="2" s="1"/>
  <c r="E22" i="2"/>
  <c r="G15" i="2"/>
  <c r="G16" i="2" s="1"/>
  <c r="G19" i="2" s="1"/>
  <c r="H41" i="2" s="1"/>
  <c r="H44" i="2" s="1"/>
  <c r="H14" i="2"/>
  <c r="F61" i="2"/>
  <c r="H21" i="2"/>
  <c r="G60" i="2"/>
  <c r="G61" i="2" s="1"/>
  <c r="I45" i="2"/>
  <c r="D53" i="2"/>
  <c r="D54" i="2" s="1"/>
  <c r="E52" i="2"/>
  <c r="H48" i="2"/>
  <c r="G49" i="2" s="1"/>
  <c r="G50" i="2" s="1"/>
  <c r="I43" i="2"/>
  <c r="G46" i="2"/>
  <c r="R42" i="2"/>
  <c r="F49" i="2"/>
  <c r="F50" i="2" s="1"/>
  <c r="G22" i="2" l="1"/>
  <c r="H15" i="2"/>
  <c r="H16" i="2"/>
  <c r="H19" i="2" s="1"/>
  <c r="I41" i="2" s="1"/>
  <c r="I44" i="2" s="1"/>
  <c r="I14" i="2"/>
  <c r="G63" i="2"/>
  <c r="F23" i="2" s="1"/>
  <c r="I21" i="2"/>
  <c r="D56" i="2"/>
  <c r="D55" i="2"/>
  <c r="H46" i="2"/>
  <c r="S42" i="2"/>
  <c r="I48" i="2"/>
  <c r="J43" i="2"/>
  <c r="E53" i="2"/>
  <c r="E54" i="2" s="1"/>
  <c r="F52" i="2"/>
  <c r="H60" i="2"/>
  <c r="H61" i="2" s="1"/>
  <c r="J45" i="2"/>
  <c r="I15" i="2" l="1"/>
  <c r="I16" i="2" s="1"/>
  <c r="I19" i="2" s="1"/>
  <c r="J14" i="2"/>
  <c r="H22" i="2"/>
  <c r="H63" i="2"/>
  <c r="G23" i="2" s="1"/>
  <c r="J21" i="2"/>
  <c r="I46" i="2"/>
  <c r="E56" i="2"/>
  <c r="E55" i="2"/>
  <c r="F53" i="2"/>
  <c r="F54" i="2" s="1"/>
  <c r="G52" i="2"/>
  <c r="I60" i="2"/>
  <c r="I61" i="2" s="1"/>
  <c r="K45" i="2"/>
  <c r="J48" i="2"/>
  <c r="K43" i="2"/>
  <c r="T42" i="2"/>
  <c r="H49" i="2"/>
  <c r="H50" i="2" s="1"/>
  <c r="J41" i="2" l="1"/>
  <c r="J44" i="2" s="1"/>
  <c r="J46" i="2" s="1"/>
  <c r="I22" i="2"/>
  <c r="J15" i="2"/>
  <c r="J16" i="2" s="1"/>
  <c r="J19" i="2" s="1"/>
  <c r="K41" i="2" s="1"/>
  <c r="K44" i="2" s="1"/>
  <c r="K14" i="2"/>
  <c r="I63" i="2"/>
  <c r="H23" i="2" s="1"/>
  <c r="K21" i="2"/>
  <c r="K48" i="2"/>
  <c r="J49" i="2" s="1"/>
  <c r="J50" i="2" s="1"/>
  <c r="L43" i="2"/>
  <c r="G53" i="2"/>
  <c r="G54" i="2" s="1"/>
  <c r="H52" i="2"/>
  <c r="U42" i="2"/>
  <c r="F56" i="2"/>
  <c r="F55" i="2"/>
  <c r="J60" i="2"/>
  <c r="L45" i="2"/>
  <c r="I49" i="2"/>
  <c r="I50" i="2" s="1"/>
  <c r="J61" i="2" l="1"/>
  <c r="J22" i="2"/>
  <c r="K15" i="2"/>
  <c r="L14" i="2"/>
  <c r="K16" i="2"/>
  <c r="K19" i="2" s="1"/>
  <c r="L41" i="2" s="1"/>
  <c r="L44" i="2" s="1"/>
  <c r="N14" i="2"/>
  <c r="J63" i="2"/>
  <c r="I23" i="2" s="1"/>
  <c r="L21" i="2"/>
  <c r="L48" i="2"/>
  <c r="K49" i="2" s="1"/>
  <c r="K50" i="2" s="1"/>
  <c r="M43" i="2"/>
  <c r="V42" i="2"/>
  <c r="K46" i="2"/>
  <c r="K60" i="2"/>
  <c r="K61" i="2" s="1"/>
  <c r="M45" i="2"/>
  <c r="G55" i="2"/>
  <c r="G56" i="2"/>
  <c r="H53" i="2"/>
  <c r="H54" i="2" s="1"/>
  <c r="I52" i="2"/>
  <c r="L15" i="2" l="1"/>
  <c r="N15" i="2" s="1"/>
  <c r="M14" i="2"/>
  <c r="K22" i="2"/>
  <c r="K63" i="2"/>
  <c r="J23" i="2" s="1"/>
  <c r="W42" i="2"/>
  <c r="M48" i="2"/>
  <c r="L49" i="2" s="1"/>
  <c r="L50" i="2" s="1"/>
  <c r="N43" i="2"/>
  <c r="I53" i="2"/>
  <c r="I54" i="2" s="1"/>
  <c r="J52" i="2"/>
  <c r="L60" i="2"/>
  <c r="N45" i="2"/>
  <c r="H56" i="2"/>
  <c r="H55" i="2"/>
  <c r="L61" i="2"/>
  <c r="L46" i="2"/>
  <c r="L16" i="2" l="1"/>
  <c r="L19" i="2" s="1"/>
  <c r="M15" i="2"/>
  <c r="M16" i="2" s="1"/>
  <c r="M19" i="2" s="1"/>
  <c r="N41" i="2" s="1"/>
  <c r="L63" i="2"/>
  <c r="K23" i="2" s="1"/>
  <c r="J53" i="2"/>
  <c r="J54" i="2" s="1"/>
  <c r="K52" i="2"/>
  <c r="X42" i="2"/>
  <c r="I55" i="2"/>
  <c r="I56" i="2"/>
  <c r="M60" i="2"/>
  <c r="O45" i="2"/>
  <c r="N48" i="2"/>
  <c r="O43" i="2"/>
  <c r="N16" i="2" l="1"/>
  <c r="O41" i="2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N44" i="2"/>
  <c r="N46" i="2" s="1"/>
  <c r="L22" i="2"/>
  <c r="N22" i="2" s="1"/>
  <c r="N19" i="2"/>
  <c r="M41" i="2"/>
  <c r="M44" i="2" s="1"/>
  <c r="M46" i="2" s="1"/>
  <c r="M63" i="2" s="1"/>
  <c r="L23" i="2" s="1"/>
  <c r="N23" i="2" s="1"/>
  <c r="K53" i="2"/>
  <c r="K54" i="2" s="1"/>
  <c r="L52" i="2"/>
  <c r="J56" i="2"/>
  <c r="J55" i="2"/>
  <c r="N60" i="2"/>
  <c r="P45" i="2"/>
  <c r="O48" i="2"/>
  <c r="P43" i="2"/>
  <c r="M49" i="2"/>
  <c r="M50" i="2" s="1"/>
  <c r="Y42" i="2"/>
  <c r="N61" i="2" l="1"/>
  <c r="O44" i="2"/>
  <c r="O46" i="2" s="1"/>
  <c r="M61" i="2"/>
  <c r="N63" i="2"/>
  <c r="K55" i="2"/>
  <c r="K56" i="2"/>
  <c r="O60" i="2"/>
  <c r="O61" i="2" s="1"/>
  <c r="Q45" i="2"/>
  <c r="Z42" i="2"/>
  <c r="L53" i="2"/>
  <c r="L54" i="2" s="1"/>
  <c r="M52" i="2"/>
  <c r="P48" i="2"/>
  <c r="O49" i="2" s="1"/>
  <c r="O50" i="2" s="1"/>
  <c r="P44" i="2"/>
  <c r="Q43" i="2"/>
  <c r="N49" i="2"/>
  <c r="N50" i="2" s="1"/>
  <c r="O63" i="2" l="1"/>
  <c r="L56" i="2"/>
  <c r="L55" i="2"/>
  <c r="P46" i="2"/>
  <c r="Q48" i="2"/>
  <c r="Q44" i="2"/>
  <c r="R43" i="2"/>
  <c r="M53" i="2"/>
  <c r="M54" i="2" s="1"/>
  <c r="N52" i="2"/>
  <c r="AA42" i="2"/>
  <c r="P60" i="2"/>
  <c r="P61" i="2" s="1"/>
  <c r="R45" i="2"/>
  <c r="P63" i="2" l="1"/>
  <c r="AB42" i="2"/>
  <c r="N53" i="2"/>
  <c r="N54" i="2" s="1"/>
  <c r="O52" i="2"/>
  <c r="Q46" i="2"/>
  <c r="Q60" i="2"/>
  <c r="Q61" i="2" s="1"/>
  <c r="S45" i="2"/>
  <c r="M55" i="2"/>
  <c r="M56" i="2"/>
  <c r="P49" i="2"/>
  <c r="P50" i="2" s="1"/>
  <c r="R44" i="2"/>
  <c r="R48" i="2"/>
  <c r="S43" i="2"/>
  <c r="Q63" i="2" l="1"/>
  <c r="N55" i="2"/>
  <c r="N56" i="2"/>
  <c r="R46" i="2"/>
  <c r="R60" i="2"/>
  <c r="R61" i="2" s="1"/>
  <c r="T45" i="2"/>
  <c r="AC42" i="2"/>
  <c r="S44" i="2"/>
  <c r="S48" i="2"/>
  <c r="T43" i="2"/>
  <c r="Q49" i="2"/>
  <c r="Q50" i="2" s="1"/>
  <c r="O53" i="2"/>
  <c r="O54" i="2" s="1"/>
  <c r="P52" i="2"/>
  <c r="R63" i="2" l="1"/>
  <c r="P53" i="2"/>
  <c r="P54" i="2" s="1"/>
  <c r="Q52" i="2"/>
  <c r="O55" i="2"/>
  <c r="O56" i="2"/>
  <c r="S46" i="2"/>
  <c r="AD42" i="2"/>
  <c r="S60" i="2"/>
  <c r="S61" i="2" s="1"/>
  <c r="U45" i="2"/>
  <c r="T48" i="2"/>
  <c r="T44" i="2"/>
  <c r="U43" i="2"/>
  <c r="R49" i="2"/>
  <c r="R50" i="2" s="1"/>
  <c r="S63" i="2" l="1"/>
  <c r="T46" i="2"/>
  <c r="AE42" i="2"/>
  <c r="P56" i="2"/>
  <c r="P55" i="2"/>
  <c r="T60" i="2"/>
  <c r="T61" i="2" s="1"/>
  <c r="V45" i="2"/>
  <c r="U48" i="2"/>
  <c r="T49" i="2" s="1"/>
  <c r="T50" i="2" s="1"/>
  <c r="U44" i="2"/>
  <c r="V43" i="2"/>
  <c r="S49" i="2"/>
  <c r="S50" i="2" s="1"/>
  <c r="Q53" i="2"/>
  <c r="Q54" i="2" s="1"/>
  <c r="R52" i="2"/>
  <c r="T63" i="2" l="1"/>
  <c r="W45" i="2"/>
  <c r="U60" i="2"/>
  <c r="U61" i="2" s="1"/>
  <c r="R53" i="2"/>
  <c r="R54" i="2" s="1"/>
  <c r="S52" i="2"/>
  <c r="V44" i="2"/>
  <c r="V48" i="2"/>
  <c r="U49" i="2" s="1"/>
  <c r="U50" i="2" s="1"/>
  <c r="W43" i="2"/>
  <c r="AF42" i="2"/>
  <c r="Q56" i="2"/>
  <c r="Q55" i="2"/>
  <c r="U46" i="2"/>
  <c r="U63" i="2" l="1"/>
  <c r="AG42" i="2"/>
  <c r="S53" i="2"/>
  <c r="S54" i="2" s="1"/>
  <c r="T52" i="2"/>
  <c r="W48" i="2"/>
  <c r="V49" i="2" s="1"/>
  <c r="V50" i="2" s="1"/>
  <c r="W44" i="2"/>
  <c r="X43" i="2"/>
  <c r="R55" i="2"/>
  <c r="R56" i="2"/>
  <c r="V46" i="2"/>
  <c r="V60" i="2"/>
  <c r="V61" i="2" s="1"/>
  <c r="X45" i="2"/>
  <c r="V63" i="2" l="1"/>
  <c r="T53" i="2"/>
  <c r="T54" i="2" s="1"/>
  <c r="U52" i="2"/>
  <c r="X48" i="2"/>
  <c r="W49" i="2" s="1"/>
  <c r="W50" i="2" s="1"/>
  <c r="X44" i="2"/>
  <c r="Y43" i="2"/>
  <c r="AH42" i="2"/>
  <c r="W60" i="2"/>
  <c r="W61" i="2" s="1"/>
  <c r="Y45" i="2"/>
  <c r="S55" i="2"/>
  <c r="S56" i="2"/>
  <c r="W46" i="2"/>
  <c r="W63" i="2" l="1"/>
  <c r="X60" i="2"/>
  <c r="X61" i="2" s="1"/>
  <c r="Z45" i="2"/>
  <c r="Y48" i="2"/>
  <c r="X49" i="2" s="1"/>
  <c r="X50" i="2" s="1"/>
  <c r="Y44" i="2"/>
  <c r="Z43" i="2"/>
  <c r="T56" i="2"/>
  <c r="T55" i="2"/>
  <c r="X46" i="2"/>
  <c r="AI42" i="2"/>
  <c r="U53" i="2"/>
  <c r="U54" i="2" s="1"/>
  <c r="V52" i="2"/>
  <c r="X63" i="2" l="1"/>
  <c r="U56" i="2"/>
  <c r="U55" i="2"/>
  <c r="Y46" i="2"/>
  <c r="AJ42" i="2"/>
  <c r="Z44" i="2"/>
  <c r="Z48" i="2"/>
  <c r="AA43" i="2"/>
  <c r="V53" i="2"/>
  <c r="V54" i="2" s="1"/>
  <c r="W52" i="2"/>
  <c r="Y60" i="2"/>
  <c r="Y61" i="2" s="1"/>
  <c r="AA45" i="2"/>
  <c r="Y63" i="2" l="1"/>
  <c r="Z46" i="2"/>
  <c r="V56" i="2"/>
  <c r="V55" i="2"/>
  <c r="AA48" i="2"/>
  <c r="Z49" i="2" s="1"/>
  <c r="Z50" i="2" s="1"/>
  <c r="AA44" i="2"/>
  <c r="AB43" i="2"/>
  <c r="AK42" i="2"/>
  <c r="W53" i="2"/>
  <c r="W54" i="2" s="1"/>
  <c r="X52" i="2"/>
  <c r="Z60" i="2"/>
  <c r="Z61" i="2" s="1"/>
  <c r="AB45" i="2"/>
  <c r="Y49" i="2"/>
  <c r="Y50" i="2" s="1"/>
  <c r="Z63" i="2" l="1"/>
  <c r="AB48" i="2"/>
  <c r="AA49" i="2" s="1"/>
  <c r="AA50" i="2" s="1"/>
  <c r="AB44" i="2"/>
  <c r="AC43" i="2"/>
  <c r="AA46" i="2"/>
  <c r="AA60" i="2"/>
  <c r="AA61" i="2" s="1"/>
  <c r="AC45" i="2"/>
  <c r="X53" i="2"/>
  <c r="X54" i="2" s="1"/>
  <c r="Y52" i="2"/>
  <c r="W55" i="2"/>
  <c r="W56" i="2"/>
  <c r="AL42" i="2"/>
  <c r="AA63" i="2" l="1"/>
  <c r="AB60" i="2"/>
  <c r="AD45" i="2"/>
  <c r="AM42" i="2"/>
  <c r="Y53" i="2"/>
  <c r="Y54" i="2" s="1"/>
  <c r="Z52" i="2"/>
  <c r="AC48" i="2"/>
  <c r="AB49" i="2" s="1"/>
  <c r="AB50" i="2" s="1"/>
  <c r="AC44" i="2"/>
  <c r="AD43" i="2"/>
  <c r="X56" i="2"/>
  <c r="X55" i="2"/>
  <c r="AB61" i="2"/>
  <c r="AB46" i="2"/>
  <c r="AB63" i="2" l="1"/>
  <c r="AD44" i="2"/>
  <c r="AD48" i="2"/>
  <c r="AC49" i="2" s="1"/>
  <c r="AC50" i="2" s="1"/>
  <c r="AE43" i="2"/>
  <c r="Y55" i="2"/>
  <c r="Y56" i="2"/>
  <c r="AN42" i="2"/>
  <c r="AC46" i="2"/>
  <c r="Z53" i="2"/>
  <c r="Z54" i="2" s="1"/>
  <c r="AA52" i="2"/>
  <c r="AE45" i="2"/>
  <c r="AC60" i="2"/>
  <c r="AC61" i="2" s="1"/>
  <c r="AC63" i="2" l="1"/>
  <c r="AA53" i="2"/>
  <c r="AA54" i="2" s="1"/>
  <c r="AB52" i="2"/>
  <c r="AE48" i="2"/>
  <c r="AD49" i="2" s="1"/>
  <c r="AD50" i="2" s="1"/>
  <c r="AE44" i="2"/>
  <c r="AF43" i="2"/>
  <c r="AD46" i="2"/>
  <c r="Z56" i="2"/>
  <c r="Z55" i="2"/>
  <c r="AD60" i="2"/>
  <c r="AD61" i="2" s="1"/>
  <c r="AF45" i="2"/>
  <c r="AO42" i="2"/>
  <c r="AD63" i="2" l="1"/>
  <c r="AE46" i="2"/>
  <c r="AE60" i="2"/>
  <c r="AE61" i="2" s="1"/>
  <c r="AG45" i="2"/>
  <c r="AB53" i="2"/>
  <c r="AB54" i="2" s="1"/>
  <c r="AC52" i="2"/>
  <c r="AP42" i="2"/>
  <c r="AF48" i="2"/>
  <c r="AF44" i="2"/>
  <c r="AG43" i="2"/>
  <c r="AA55" i="2"/>
  <c r="AA56" i="2"/>
  <c r="AE63" i="2" l="1"/>
  <c r="AC53" i="2"/>
  <c r="AC54" i="2" s="1"/>
  <c r="AD52" i="2"/>
  <c r="AG48" i="2"/>
  <c r="AG44" i="2"/>
  <c r="AH43" i="2"/>
  <c r="AF46" i="2"/>
  <c r="AB56" i="2"/>
  <c r="AB55" i="2"/>
  <c r="AE49" i="2"/>
  <c r="AE50" i="2" s="1"/>
  <c r="AQ42" i="2"/>
  <c r="AF60" i="2"/>
  <c r="AF61" i="2" s="1"/>
  <c r="AH45" i="2"/>
  <c r="AF63" i="2" l="1"/>
  <c r="AG60" i="2"/>
  <c r="AG61" i="2" s="1"/>
  <c r="AI45" i="2"/>
  <c r="AF49" i="2"/>
  <c r="AF50" i="2" s="1"/>
  <c r="AR42" i="2"/>
  <c r="AH44" i="2"/>
  <c r="AH48" i="2"/>
  <c r="AG49" i="2" s="1"/>
  <c r="AG50" i="2" s="1"/>
  <c r="AI43" i="2"/>
  <c r="AD53" i="2"/>
  <c r="AD54" i="2" s="1"/>
  <c r="AE52" i="2"/>
  <c r="AG46" i="2"/>
  <c r="AC55" i="2"/>
  <c r="AC56" i="2"/>
  <c r="AG63" i="2" l="1"/>
  <c r="AI44" i="2"/>
  <c r="AI48" i="2"/>
  <c r="AH49" i="2" s="1"/>
  <c r="AH50" i="2" s="1"/>
  <c r="AJ43" i="2"/>
  <c r="AS42" i="2"/>
  <c r="AE53" i="2"/>
  <c r="AE54" i="2" s="1"/>
  <c r="AF52" i="2"/>
  <c r="AH60" i="2"/>
  <c r="AH61" i="2" s="1"/>
  <c r="AJ45" i="2"/>
  <c r="AH46" i="2"/>
  <c r="AD55" i="2"/>
  <c r="AD56" i="2"/>
  <c r="AH63" i="2" l="1"/>
  <c r="AI60" i="2"/>
  <c r="AK45" i="2"/>
  <c r="AJ48" i="2"/>
  <c r="AI49" i="2" s="1"/>
  <c r="AI50" i="2" s="1"/>
  <c r="AJ44" i="2"/>
  <c r="AK43" i="2"/>
  <c r="AT42" i="2"/>
  <c r="AF53" i="2"/>
  <c r="AF54" i="2" s="1"/>
  <c r="AG52" i="2"/>
  <c r="AE55" i="2"/>
  <c r="AE56" i="2"/>
  <c r="AI46" i="2"/>
  <c r="AI61" i="2"/>
  <c r="AI63" i="2" l="1"/>
  <c r="AG53" i="2"/>
  <c r="AG54" i="2" s="1"/>
  <c r="AH52" i="2"/>
  <c r="AJ46" i="2"/>
  <c r="AF56" i="2"/>
  <c r="AF55" i="2"/>
  <c r="AU42" i="2"/>
  <c r="AJ60" i="2"/>
  <c r="AJ61" i="2" s="1"/>
  <c r="AL45" i="2"/>
  <c r="AK48" i="2"/>
  <c r="AJ49" i="2" s="1"/>
  <c r="AJ50" i="2" s="1"/>
  <c r="AK44" i="2"/>
  <c r="AL43" i="2"/>
  <c r="AJ63" i="2" l="1"/>
  <c r="AV42" i="2"/>
  <c r="AL44" i="2"/>
  <c r="AL48" i="2"/>
  <c r="AM43" i="2"/>
  <c r="AK46" i="2"/>
  <c r="AH53" i="2"/>
  <c r="AH54" i="2" s="1"/>
  <c r="AI52" i="2"/>
  <c r="AK60" i="2"/>
  <c r="AK61" i="2" s="1"/>
  <c r="AM45" i="2"/>
  <c r="AG56" i="2"/>
  <c r="AG55" i="2"/>
  <c r="AK63" i="2" l="1"/>
  <c r="AL46" i="2"/>
  <c r="AI53" i="2"/>
  <c r="AI54" i="2" s="1"/>
  <c r="AJ52" i="2"/>
  <c r="AH55" i="2"/>
  <c r="AH56" i="2"/>
  <c r="AM48" i="2"/>
  <c r="AM44" i="2"/>
  <c r="AN43" i="2"/>
  <c r="AL60" i="2"/>
  <c r="AL61" i="2" s="1"/>
  <c r="AL63" i="2" s="1"/>
  <c r="AN45" i="2"/>
  <c r="AW42" i="2"/>
  <c r="AK49" i="2"/>
  <c r="AK50" i="2" s="1"/>
  <c r="AX42" i="2" l="1"/>
  <c r="AM60" i="2"/>
  <c r="AO45" i="2"/>
  <c r="AI55" i="2"/>
  <c r="AI56" i="2"/>
  <c r="AN48" i="2"/>
  <c r="AM49" i="2" s="1"/>
  <c r="AM50" i="2" s="1"/>
  <c r="AN44" i="2"/>
  <c r="AO43" i="2"/>
  <c r="AL49" i="2"/>
  <c r="AL50" i="2" s="1"/>
  <c r="AM61" i="2"/>
  <c r="AM46" i="2"/>
  <c r="AJ53" i="2"/>
  <c r="AJ54" i="2" s="1"/>
  <c r="AK52" i="2"/>
  <c r="AM63" i="2" l="1"/>
  <c r="AJ56" i="2"/>
  <c r="AJ55" i="2"/>
  <c r="AO48" i="2"/>
  <c r="AN49" i="2" s="1"/>
  <c r="AN50" i="2" s="1"/>
  <c r="AO44" i="2"/>
  <c r="AP43" i="2"/>
  <c r="AK53" i="2"/>
  <c r="AK54" i="2" s="1"/>
  <c r="AL52" i="2"/>
  <c r="AY42" i="2"/>
  <c r="AN46" i="2"/>
  <c r="AN60" i="2"/>
  <c r="AN61" i="2" s="1"/>
  <c r="AP45" i="2"/>
  <c r="AN63" i="2" l="1"/>
  <c r="AP44" i="2"/>
  <c r="AP48" i="2"/>
  <c r="AO49" i="2" s="1"/>
  <c r="AO50" i="2" s="1"/>
  <c r="AQ43" i="2"/>
  <c r="AO46" i="2"/>
  <c r="AL53" i="2"/>
  <c r="AL54" i="2" s="1"/>
  <c r="AM52" i="2"/>
  <c r="AZ42" i="2"/>
  <c r="AK56" i="2"/>
  <c r="AK55" i="2"/>
  <c r="AO60" i="2"/>
  <c r="AO61" i="2" s="1"/>
  <c r="AQ45" i="2"/>
  <c r="AO63" i="2" l="1"/>
  <c r="AP60" i="2"/>
  <c r="AP61" i="2" s="1"/>
  <c r="AR45" i="2"/>
  <c r="AM53" i="2"/>
  <c r="AM54" i="2" s="1"/>
  <c r="AN52" i="2"/>
  <c r="AQ48" i="2"/>
  <c r="AP49" i="2" s="1"/>
  <c r="AP50" i="2" s="1"/>
  <c r="AQ44" i="2"/>
  <c r="AR43" i="2"/>
  <c r="AL56" i="2"/>
  <c r="AL55" i="2"/>
  <c r="BA42" i="2"/>
  <c r="AP46" i="2"/>
  <c r="AP63" i="2" l="1"/>
  <c r="AN53" i="2"/>
  <c r="AN54" i="2" s="1"/>
  <c r="AO52" i="2"/>
  <c r="AR48" i="2"/>
  <c r="AR44" i="2"/>
  <c r="AS43" i="2"/>
  <c r="AM55" i="2"/>
  <c r="AM56" i="2"/>
  <c r="AQ46" i="2"/>
  <c r="AQ60" i="2"/>
  <c r="AQ61" i="2" s="1"/>
  <c r="AS45" i="2"/>
  <c r="AQ49" i="2"/>
  <c r="AQ50" i="2" s="1"/>
  <c r="AQ63" i="2" l="1"/>
  <c r="AO53" i="2"/>
  <c r="AO54" i="2" s="1"/>
  <c r="AP52" i="2"/>
  <c r="AS48" i="2"/>
  <c r="AS44" i="2"/>
  <c r="AT43" i="2"/>
  <c r="AN56" i="2"/>
  <c r="AN55" i="2"/>
  <c r="AR60" i="2"/>
  <c r="AR61" i="2" s="1"/>
  <c r="AT45" i="2"/>
  <c r="AR46" i="2"/>
  <c r="AR63" i="2" l="1"/>
  <c r="AS46" i="2"/>
  <c r="AO55" i="2"/>
  <c r="AO56" i="2"/>
  <c r="AP53" i="2"/>
  <c r="AP54" i="2" s="1"/>
  <c r="AQ52" i="2"/>
  <c r="AS60" i="2"/>
  <c r="AS61" i="2" s="1"/>
  <c r="AU45" i="2"/>
  <c r="AT44" i="2"/>
  <c r="AT48" i="2"/>
  <c r="AS49" i="2" s="1"/>
  <c r="AS50" i="2" s="1"/>
  <c r="AU43" i="2"/>
  <c r="AR49" i="2"/>
  <c r="AR50" i="2" s="1"/>
  <c r="AS63" i="2" l="1"/>
  <c r="AT46" i="2"/>
  <c r="AT60" i="2"/>
  <c r="AT61" i="2" s="1"/>
  <c r="AV45" i="2"/>
  <c r="AU48" i="2"/>
  <c r="AT49" i="2" s="1"/>
  <c r="AT50" i="2" s="1"/>
  <c r="AU44" i="2"/>
  <c r="AV43" i="2"/>
  <c r="AQ53" i="2"/>
  <c r="AQ54" i="2" s="1"/>
  <c r="AR52" i="2"/>
  <c r="AP56" i="2"/>
  <c r="AP55" i="2"/>
  <c r="AT63" i="2" l="1"/>
  <c r="AV48" i="2"/>
  <c r="AU49" i="2" s="1"/>
  <c r="AU50" i="2" s="1"/>
  <c r="AV44" i="2"/>
  <c r="AW43" i="2"/>
  <c r="AU46" i="2"/>
  <c r="AR53" i="2"/>
  <c r="AR54" i="2" s="1"/>
  <c r="AS52" i="2"/>
  <c r="AQ55" i="2"/>
  <c r="AQ56" i="2"/>
  <c r="AU60" i="2"/>
  <c r="AU61" i="2" s="1"/>
  <c r="AW45" i="2"/>
  <c r="AU63" i="2" l="1"/>
  <c r="AV46" i="2"/>
  <c r="AV60" i="2"/>
  <c r="AV61" i="2" s="1"/>
  <c r="AX45" i="2"/>
  <c r="AS53" i="2"/>
  <c r="AS54" i="2" s="1"/>
  <c r="AT52" i="2"/>
  <c r="AR56" i="2"/>
  <c r="AR55" i="2"/>
  <c r="AW48" i="2"/>
  <c r="AV49" i="2" s="1"/>
  <c r="AV50" i="2" s="1"/>
  <c r="AW44" i="2"/>
  <c r="AX43" i="2"/>
  <c r="AV63" i="2" l="1"/>
  <c r="AW60" i="2"/>
  <c r="AW61" i="2" s="1"/>
  <c r="AY45" i="2"/>
  <c r="AX44" i="2"/>
  <c r="AX48" i="2"/>
  <c r="AY43" i="2"/>
  <c r="AW46" i="2"/>
  <c r="AT53" i="2"/>
  <c r="AT54" i="2" s="1"/>
  <c r="AU52" i="2"/>
  <c r="AS55" i="2"/>
  <c r="AS56" i="2"/>
  <c r="AW63" i="2" l="1"/>
  <c r="AW49" i="2"/>
  <c r="AW50" i="2" s="1"/>
  <c r="AX46" i="2"/>
  <c r="AX60" i="2"/>
  <c r="AX61" i="2" s="1"/>
  <c r="AZ45" i="2"/>
  <c r="AU53" i="2"/>
  <c r="AU54" i="2" s="1"/>
  <c r="AV52" i="2"/>
  <c r="AT55" i="2"/>
  <c r="AT56" i="2"/>
  <c r="AY44" i="2"/>
  <c r="AY48" i="2"/>
  <c r="AZ43" i="2"/>
  <c r="AX63" i="2" l="1"/>
  <c r="AY46" i="2"/>
  <c r="AU55" i="2"/>
  <c r="AU56" i="2"/>
  <c r="AY60" i="2"/>
  <c r="AY61" i="2" s="1"/>
  <c r="BA45" i="2"/>
  <c r="AZ48" i="2"/>
  <c r="AZ44" i="2"/>
  <c r="BA43" i="2"/>
  <c r="AV53" i="2"/>
  <c r="AV54" i="2" s="1"/>
  <c r="AW52" i="2"/>
  <c r="AX49" i="2"/>
  <c r="AX50" i="2" s="1"/>
  <c r="AY63" i="2" l="1"/>
  <c r="AW53" i="2"/>
  <c r="AW54" i="2" s="1"/>
  <c r="AX52" i="2"/>
  <c r="AV56" i="2"/>
  <c r="AV55" i="2"/>
  <c r="AZ60" i="2"/>
  <c r="AZ61" i="2" s="1"/>
  <c r="BB45" i="2"/>
  <c r="BA60" i="2" s="1"/>
  <c r="BA48" i="2"/>
  <c r="AZ49" i="2" s="1"/>
  <c r="AZ50" i="2" s="1"/>
  <c r="BA44" i="2"/>
  <c r="AZ46" i="2"/>
  <c r="AY49" i="2"/>
  <c r="AY50" i="2" s="1"/>
  <c r="AZ63" i="2" l="1"/>
  <c r="BC50" i="2"/>
  <c r="D31" i="2" s="1"/>
  <c r="BA61" i="2"/>
  <c r="BA46" i="2"/>
  <c r="BC46" i="2" s="1"/>
  <c r="BC44" i="2"/>
  <c r="BD44" i="2"/>
  <c r="D33" i="2" s="1"/>
  <c r="AX53" i="2"/>
  <c r="AX54" i="2" s="1"/>
  <c r="AY52" i="2"/>
  <c r="AW56" i="2"/>
  <c r="AW55" i="2"/>
  <c r="BA63" i="2" l="1"/>
  <c r="BC63" i="2" s="1"/>
  <c r="O23" i="2" s="1"/>
  <c r="D29" i="2" s="1"/>
  <c r="K31" i="2" s="1"/>
  <c r="O22" i="2"/>
  <c r="K29" i="2" s="1"/>
  <c r="AY53" i="2"/>
  <c r="AY54" i="2" s="1"/>
  <c r="AZ52" i="2"/>
  <c r="AX55" i="2"/>
  <c r="AX56" i="2"/>
  <c r="E29" i="2" l="1"/>
  <c r="AZ53" i="2"/>
  <c r="AZ54" i="2" s="1"/>
  <c r="BA52" i="2"/>
  <c r="BA53" i="2" s="1"/>
  <c r="AY55" i="2"/>
  <c r="AY56" i="2"/>
  <c r="BA54" i="2" l="1"/>
  <c r="BA56" i="2" s="1"/>
  <c r="AZ56" i="2"/>
  <c r="AZ55" i="2"/>
  <c r="BA55" i="2" l="1"/>
  <c r="C55" i="2" s="1"/>
  <c r="C56" i="2"/>
  <c r="C57" i="2" l="1"/>
  <c r="K33" i="2" s="1"/>
</calcChain>
</file>

<file path=xl/sharedStrings.xml><?xml version="1.0" encoding="utf-8"?>
<sst xmlns="http://schemas.openxmlformats.org/spreadsheetml/2006/main" count="69" uniqueCount="61">
  <si>
    <t>www.clv-calculator.com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</si>
  <si>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</si>
  <si>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</si>
  <si>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</si>
  <si>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</si>
  <si>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</si>
  <si>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</si>
  <si>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</si>
  <si>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</si>
  <si>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</si>
  <si>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</si>
  <si>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r>
      <t xml:space="preserve">WOM </t>
    </r>
    <r>
      <rPr>
        <b/>
        <sz val="14"/>
        <color theme="1"/>
        <rFont val="Calibri"/>
        <family val="2"/>
        <scheme val="minor"/>
      </rPr>
      <t>Acquisition Cost Savings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 xml:space="preserve">(enter as a </t>
    </r>
    <r>
      <rPr>
        <b/>
        <i/>
        <sz val="14"/>
        <color theme="1"/>
        <rFont val="Calibri"/>
        <family val="2"/>
        <scheme val="minor"/>
      </rPr>
      <t>negative</t>
    </r>
    <r>
      <rPr>
        <i/>
        <sz val="14"/>
        <color theme="1"/>
        <rFont val="Calibri"/>
        <family val="2"/>
        <scheme val="minor"/>
      </rPr>
      <t xml:space="preserve"> cost)</t>
    </r>
  </si>
  <si>
    <t>N/A</t>
  </si>
  <si>
    <t>Net Cash Flow</t>
  </si>
  <si>
    <t>Retention pa</t>
  </si>
  <si>
    <t>Compound Retention</t>
  </si>
  <si>
    <t>NCF X CR</t>
  </si>
  <si>
    <t>Compound Discount</t>
  </si>
  <si>
    <t>NCF X CR / CD</t>
  </si>
  <si>
    <t xml:space="preserve"> Customer Base</t>
  </si>
  <si>
    <t>Lost Custs</t>
  </si>
  <si>
    <t>Yrs of Value</t>
  </si>
  <si>
    <t>First Payback</t>
  </si>
  <si>
    <t>Não altere as células em azul</t>
  </si>
  <si>
    <t xml:space="preserve">Para mais informações e dúvidas, acesse: </t>
  </si>
  <si>
    <r>
      <t xml:space="preserve">Calculadora Customer Lifetime Value: </t>
    </r>
    <r>
      <rPr>
        <i/>
        <sz val="24"/>
        <color theme="1"/>
        <rFont val="Calibri"/>
        <family val="2"/>
        <scheme val="minor"/>
      </rPr>
      <t>Siga os 4 passos</t>
    </r>
  </si>
  <si>
    <r>
      <rPr>
        <b/>
        <i/>
        <sz val="14"/>
        <color theme="1"/>
        <rFont val="Calibri"/>
        <family val="2"/>
        <scheme val="minor"/>
      </rPr>
      <t>IMPORTANTE:</t>
    </r>
    <r>
      <rPr>
        <i/>
        <sz val="14"/>
        <color theme="1"/>
        <rFont val="Calibri"/>
        <family val="2"/>
        <scheme val="minor"/>
      </rPr>
      <t xml:space="preserve"> A seção de receita/custo PRECISAM ser preenchidas com dados médios por cliente (valor total / total de clientes) </t>
    </r>
  </si>
  <si>
    <t xml:space="preserve">PASSO 1 = ADICIONAR O TOTAL DE INVESTIMENTOS EM VENDAS E MARKETING, POR NOVO CLIENTE. </t>
  </si>
  <si>
    <t>PASSO 2: ADICIONAR O CUSTO DE CAPITAL</t>
  </si>
  <si>
    <t>Instruções: Complete apenas as células em branco</t>
  </si>
  <si>
    <t xml:space="preserve">Nota: Se o CAC médio já é conhecido, preencha apenas o Total Gasto com o valor do CAC e no Total de Clientes coloque 1.  </t>
  </si>
  <si>
    <t xml:space="preserve">Custo de Aquisição de Novos Clientes (CAC) </t>
  </si>
  <si>
    <t>Em qual ano começar o desconto (Ano 1 ou Ano 2)?</t>
  </si>
  <si>
    <t xml:space="preserve">Esse preenchimento é opcional, tendo maior necessidade em LTVs mais longos. Preencha com 0% se não quiser aplicar a taxa. </t>
  </si>
  <si>
    <t>PASSO 3 = PREENCHA COM RECEITAS / CUSTOS</t>
  </si>
  <si>
    <t>Média de Receita por Cliente</t>
  </si>
  <si>
    <t>Média de Custo do Produto por cliente</t>
  </si>
  <si>
    <t>Custo de Upsell e Custos de Retenção por Cliente</t>
  </si>
  <si>
    <t xml:space="preserve">Média Margem Bruta de Contribuição </t>
  </si>
  <si>
    <t xml:space="preserve">Média Margem Líquida de Contribuição </t>
  </si>
  <si>
    <t xml:space="preserve">PASSO QUATRO = TAXA DE RETENÇÃO ESPERADA (DO ANO 2 EM DIANTE) </t>
  </si>
  <si>
    <t xml:space="preserve">% do total de clientes retidos </t>
  </si>
  <si>
    <t xml:space="preserve">Média da Margem Líquida de Contribuição de Clientes Retidos, antes do custo de aquisição. </t>
  </si>
  <si>
    <t xml:space="preserve">Média da Margem Líquida DESCONTADA de Contribuição de Clientes Retidos, antes do custo de aquisição. </t>
  </si>
  <si>
    <t xml:space="preserve">NOTA: TOTAL DE 50 ANOS INCLUI TODOS OS LUCROS DOS CLIENTES ENTRE OS ANOS 11 E 50. SE NÃO FOR NECESSÁRIO, PREENCHA O ANO 11 COM ZERO. </t>
  </si>
  <si>
    <t>TOTAL 50 ANOS</t>
  </si>
  <si>
    <t>TOTAL 10 ANOS</t>
  </si>
  <si>
    <t>CLV  = VALOR PRESENTE DO LUCRO LÍQUIDO POR CLIENTE</t>
  </si>
  <si>
    <t xml:space="preserve">MÉDIA DO TEMPO DE PERMANÊNCIA (EM ANOS) </t>
  </si>
  <si>
    <t xml:space="preserve">Com Custo de Aquisição </t>
  </si>
  <si>
    <t xml:space="preserve">Sem Custo de Aquisição </t>
  </si>
  <si>
    <t>Ano 11</t>
  </si>
  <si>
    <t>Total de Clientes Conquistados</t>
  </si>
  <si>
    <t>% ROI da aquisição de cliente (sem desconto)</t>
  </si>
  <si>
    <t>Payback (em anos) do CAC</t>
  </si>
  <si>
    <t>% ROI da aquisição de cliente (descontada)</t>
  </si>
  <si>
    <t>RESULTADOS</t>
  </si>
  <si>
    <t xml:space="preserve">Taxa de Desconto / Custo de Capital (WACC) </t>
  </si>
  <si>
    <t>Taxa Interna de Retorno (TIR) %</t>
  </si>
  <si>
    <t>Total Gasto na aquisição de novos clientes (Promoção, Marketing, Vendas, etc)</t>
  </si>
  <si>
    <t xml:space="preserve">NOTA: Se o payback não for atingido, Oo resultado aparecerá  como "0.0"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</si>
</sst>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#,##0.0"/>
    <numFmt numFmtId="166" formatCode="#,##0.0_);\(#,##0.0\)"/>
    <numFmt numFmtId="167" formatCode="_(* #,##0_);_(* \(#,##0\);_(* &quot;-&quot;??_);_(@_)"/>
    <numFmt numFmtId="168" formatCode="_(* #,##0.0_);_(* \(#,##0.0\);_(* &quot;-&quot;??_);_(@_)"/>
    <numFmt numFmtId="169" formatCode="_-* #,##0_-;\-* #,##0_-;_-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8" fillId="3" borderId="1" xfId="0" applyFont="1" applyFill="1" applyBorder="1"/>
    <xf numFmtId="0" fontId="8" fillId="3" borderId="2" xfId="0" applyFont="1" applyFill="1" applyBorder="1"/>
    <xf numFmtId="0" fontId="2" fillId="3" borderId="2" xfId="0" applyFont="1" applyFill="1" applyBorder="1"/>
    <xf numFmtId="0" fontId="9" fillId="3" borderId="2" xfId="4" applyFont="1" applyFill="1" applyBorder="1" applyAlignment="1">
      <alignment vertical="center"/>
    </xf>
    <xf numFmtId="0" fontId="10" fillId="3" borderId="2" xfId="0" applyFont="1" applyFill="1" applyBorder="1"/>
    <xf numFmtId="0" fontId="8" fillId="3" borderId="2" xfId="4" applyFont="1" applyFill="1" applyBorder="1" applyAlignment="1">
      <alignment vertical="center"/>
    </xf>
    <xf numFmtId="0" fontId="11" fillId="3" borderId="2" xfId="4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12" fillId="3" borderId="3" xfId="0" applyFont="1" applyFill="1" applyBorder="1"/>
    <xf numFmtId="0" fontId="13" fillId="0" borderId="0" xfId="0" applyFont="1"/>
    <xf numFmtId="0" fontId="7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9" fontId="2" fillId="4" borderId="11" xfId="3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Alignment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" fontId="2" fillId="5" borderId="11" xfId="0" applyNumberFormat="1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/>
    </xf>
    <xf numFmtId="9" fontId="2" fillId="5" borderId="11" xfId="3" applyFont="1" applyFill="1" applyBorder="1" applyAlignment="1">
      <alignment horizontal="center" vertical="center"/>
    </xf>
    <xf numFmtId="164" fontId="2" fillId="5" borderId="11" xfId="3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2" fillId="0" borderId="0" xfId="0" applyFont="1"/>
    <xf numFmtId="0" fontId="21" fillId="0" borderId="0" xfId="0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9" fontId="22" fillId="2" borderId="11" xfId="3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22" fillId="2" borderId="1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64" fontId="22" fillId="0" borderId="0" xfId="3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 wrapText="1"/>
    </xf>
    <xf numFmtId="166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4" fillId="0" borderId="0" xfId="0" applyFont="1"/>
    <xf numFmtId="3" fontId="2" fillId="9" borderId="11" xfId="0" applyNumberFormat="1" applyFont="1" applyFill="1" applyBorder="1" applyAlignment="1" applyProtection="1">
      <alignment horizontal="center" vertical="center"/>
      <protection locked="0"/>
    </xf>
    <xf numFmtId="44" fontId="2" fillId="9" borderId="11" xfId="2" applyFont="1" applyFill="1" applyBorder="1" applyAlignment="1" applyProtection="1">
      <alignment horizontal="center" vertical="center"/>
      <protection locked="0"/>
    </xf>
    <xf numFmtId="44" fontId="7" fillId="5" borderId="13" xfId="2" applyFont="1" applyFill="1" applyBorder="1" applyAlignment="1">
      <alignment horizontal="center" vertical="center"/>
    </xf>
    <xf numFmtId="9" fontId="2" fillId="9" borderId="11" xfId="3" applyFont="1" applyFill="1" applyBorder="1" applyAlignment="1" applyProtection="1">
      <alignment horizontal="center" vertical="center"/>
      <protection locked="0"/>
    </xf>
    <xf numFmtId="44" fontId="2" fillId="9" borderId="1" xfId="2" applyFont="1" applyFill="1" applyBorder="1" applyAlignment="1" applyProtection="1">
      <alignment horizontal="center" vertical="center"/>
      <protection locked="0"/>
    </xf>
    <xf numFmtId="44" fontId="2" fillId="5" borderId="2" xfId="2" applyFont="1" applyFill="1" applyBorder="1" applyAlignment="1">
      <alignment horizontal="center" vertical="center"/>
    </xf>
    <xf numFmtId="44" fontId="2" fillId="5" borderId="11" xfId="2" applyFont="1" applyFill="1" applyBorder="1" applyAlignment="1">
      <alignment horizontal="center" vertical="center"/>
    </xf>
    <xf numFmtId="44" fontId="7" fillId="5" borderId="3" xfId="2" applyFont="1" applyFill="1" applyBorder="1" applyAlignment="1">
      <alignment horizontal="center" vertical="center"/>
    </xf>
    <xf numFmtId="44" fontId="18" fillId="6" borderId="18" xfId="2" applyFont="1" applyFill="1" applyBorder="1"/>
    <xf numFmtId="44" fontId="2" fillId="6" borderId="11" xfId="2" applyFont="1" applyFill="1" applyBorder="1"/>
    <xf numFmtId="44" fontId="2" fillId="6" borderId="18" xfId="2" applyFont="1" applyFill="1" applyBorder="1"/>
    <xf numFmtId="44" fontId="7" fillId="5" borderId="11" xfId="2" applyFont="1" applyFill="1" applyBorder="1" applyAlignment="1">
      <alignment horizontal="center" vertical="center"/>
    </xf>
    <xf numFmtId="44" fontId="7" fillId="6" borderId="11" xfId="2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 wrapText="1"/>
    </xf>
    <xf numFmtId="44" fontId="22" fillId="7" borderId="13" xfId="2" applyFont="1" applyFill="1" applyBorder="1" applyAlignment="1">
      <alignment horizontal="center" vertical="center"/>
    </xf>
    <xf numFmtId="0" fontId="25" fillId="0" borderId="0" xfId="0" applyFont="1"/>
    <xf numFmtId="3" fontId="13" fillId="0" borderId="0" xfId="0" applyNumberFormat="1" applyFont="1"/>
    <xf numFmtId="9" fontId="13" fillId="0" borderId="0" xfId="3" applyFont="1"/>
    <xf numFmtId="167" fontId="13" fillId="0" borderId="0" xfId="1" applyNumberFormat="1" applyFont="1"/>
    <xf numFmtId="167" fontId="13" fillId="0" borderId="0" xfId="0" applyNumberFormat="1" applyFont="1"/>
    <xf numFmtId="9" fontId="13" fillId="0" borderId="0" xfId="0" applyNumberFormat="1" applyFont="1"/>
    <xf numFmtId="168" fontId="13" fillId="0" borderId="0" xfId="1" applyNumberFormat="1" applyFont="1"/>
    <xf numFmtId="43" fontId="13" fillId="0" borderId="0" xfId="0" applyNumberFormat="1" applyFont="1"/>
    <xf numFmtId="43" fontId="13" fillId="0" borderId="0" xfId="1" applyFont="1"/>
    <xf numFmtId="2" fontId="13" fillId="0" borderId="0" xfId="1" applyNumberFormat="1" applyFont="1"/>
    <xf numFmtId="168" fontId="13" fillId="0" borderId="0" xfId="0" applyNumberFormat="1" applyFont="1"/>
    <xf numFmtId="169" fontId="13" fillId="0" borderId="0" xfId="0" applyNumberFormat="1" applyFont="1"/>
    <xf numFmtId="0" fontId="10" fillId="2" borderId="11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1" fillId="2" borderId="1" xfId="0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wrapText="1"/>
    </xf>
    <xf numFmtId="0" fontId="21" fillId="2" borderId="3" xfId="0" applyFont="1" applyFill="1" applyBorder="1" applyAlignment="1">
      <alignment horizontal="center" wrapText="1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lv-calcul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DAF6-0F10-6D4E-B4ED-DE99B84AF4EB}">
  <dimension ref="B1:BI79"/>
  <sheetViews>
    <sheetView showGridLines="0" tabSelected="1" workbookViewId="0">
      <selection activeCell="C15" sqref="C15"/>
    </sheetView>
  </sheetViews>
  <sheetFormatPr defaultColWidth="9.125" defaultRowHeight="18.75" x14ac:dyDescent="0.3"/>
  <cols>
    <col min="1" max="1" width="1.625" style="1" customWidth="1"/>
    <col min="2" max="2" width="39.625" style="1" customWidth="1"/>
    <col min="3" max="3" width="16.5" style="1" customWidth="1"/>
    <col min="4" max="4" width="19.625" style="1" customWidth="1"/>
    <col min="5" max="5" width="21.875" style="1" customWidth="1"/>
    <col min="6" max="10" width="16.5" style="1" customWidth="1"/>
    <col min="11" max="11" width="16" style="1" customWidth="1"/>
    <col min="12" max="13" width="16.5" style="1" customWidth="1"/>
    <col min="14" max="14" width="17.125" style="1" customWidth="1"/>
    <col min="15" max="15" width="15" style="1" bestFit="1" customWidth="1"/>
    <col min="16" max="17" width="11.625" style="1" customWidth="1"/>
    <col min="18" max="18" width="12" style="1" customWidth="1"/>
    <col min="19" max="20" width="9.875" style="1" bestFit="1" customWidth="1"/>
    <col min="21" max="21" width="12.5" style="1" bestFit="1" customWidth="1"/>
    <col min="22" max="31" width="9.625" style="1" bestFit="1" customWidth="1"/>
    <col min="32" max="36" width="11.125" style="1" bestFit="1" customWidth="1"/>
    <col min="37" max="37" width="19.875" style="1" bestFit="1" customWidth="1"/>
    <col min="38" max="42" width="11.125" style="1" bestFit="1" customWidth="1"/>
    <col min="43" max="43" width="11.875" style="1" bestFit="1" customWidth="1"/>
    <col min="44" max="55" width="11.125" style="1" bestFit="1" customWidth="1"/>
    <col min="56" max="57" width="12.5" style="1" bestFit="1" customWidth="1"/>
    <col min="58" max="58" width="9.5" style="1" bestFit="1" customWidth="1"/>
    <col min="59" max="82" width="9.125" style="1"/>
    <col min="83" max="83" width="9.5" style="1" bestFit="1" customWidth="1"/>
    <col min="84" max="16384" width="9.125" style="1"/>
  </cols>
  <sheetData>
    <row r="1" spans="2:28" ht="19.5" thickBot="1" x14ac:dyDescent="0.35"/>
    <row r="2" spans="2:28" ht="32.25" thickBot="1" x14ac:dyDescent="0.35">
      <c r="B2" s="81" t="s">
        <v>25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</row>
    <row r="3" spans="2:28" ht="23.25" x14ac:dyDescent="0.3">
      <c r="B3" s="84" t="s">
        <v>29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6"/>
    </row>
    <row r="4" spans="2:28" ht="19.5" thickBot="1" x14ac:dyDescent="0.35">
      <c r="B4" s="87" t="s">
        <v>23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</row>
    <row r="5" spans="2:28" ht="21.75" thickBot="1" x14ac:dyDescent="0.4">
      <c r="B5" s="2" t="s">
        <v>24</v>
      </c>
      <c r="C5" s="3"/>
      <c r="D5" s="8" t="s">
        <v>0</v>
      </c>
      <c r="E5" s="3"/>
      <c r="F5" s="4"/>
      <c r="G5" s="5"/>
      <c r="H5" s="3"/>
      <c r="I5" s="6"/>
      <c r="J5" s="5"/>
      <c r="K5" s="7"/>
      <c r="L5" s="8"/>
      <c r="M5" s="9"/>
      <c r="N5" s="10"/>
      <c r="AB5" s="11" t="s">
        <v>1</v>
      </c>
    </row>
    <row r="6" spans="2:28" ht="19.5" thickBot="1" x14ac:dyDescent="0.35">
      <c r="AB6" s="11" t="s">
        <v>2</v>
      </c>
    </row>
    <row r="7" spans="2:28" ht="27.75" customHeight="1" thickBot="1" x14ac:dyDescent="0.35">
      <c r="B7" s="90" t="s">
        <v>27</v>
      </c>
      <c r="C7" s="91"/>
      <c r="D7" s="91"/>
      <c r="E7" s="91"/>
      <c r="F7" s="92"/>
      <c r="G7" s="12"/>
      <c r="H7" s="12"/>
      <c r="I7" s="13"/>
      <c r="J7" s="93" t="s">
        <v>28</v>
      </c>
      <c r="K7" s="94"/>
      <c r="L7" s="94"/>
      <c r="M7" s="94"/>
      <c r="N7" s="95"/>
    </row>
    <row r="8" spans="2:28" ht="40.5" customHeight="1" thickBot="1" x14ac:dyDescent="0.35">
      <c r="B8" s="96" t="s">
        <v>59</v>
      </c>
      <c r="C8" s="97"/>
      <c r="D8" s="49">
        <v>100000</v>
      </c>
      <c r="E8" s="98" t="s">
        <v>30</v>
      </c>
      <c r="F8" s="99"/>
      <c r="H8" s="14"/>
      <c r="I8" s="15"/>
      <c r="J8" s="104" t="s">
        <v>57</v>
      </c>
      <c r="K8" s="105"/>
      <c r="L8" s="105"/>
      <c r="M8" s="105"/>
      <c r="N8" s="16">
        <v>0.1</v>
      </c>
    </row>
    <row r="9" spans="2:28" ht="40.5" customHeight="1" thickBot="1" x14ac:dyDescent="0.35">
      <c r="B9" s="96" t="s">
        <v>52</v>
      </c>
      <c r="C9" s="97"/>
      <c r="D9" s="48">
        <v>1000</v>
      </c>
      <c r="E9" s="100"/>
      <c r="F9" s="101"/>
      <c r="G9" s="17"/>
      <c r="H9" s="17"/>
      <c r="I9" s="18"/>
      <c r="J9" s="106" t="s">
        <v>32</v>
      </c>
      <c r="K9" s="107"/>
      <c r="L9" s="107"/>
      <c r="M9" s="108"/>
      <c r="N9" s="19" t="s">
        <v>2</v>
      </c>
    </row>
    <row r="10" spans="2:28" ht="40.5" customHeight="1" thickBot="1" x14ac:dyDescent="0.35">
      <c r="B10" s="109" t="s">
        <v>31</v>
      </c>
      <c r="C10" s="110"/>
      <c r="D10" s="50">
        <f>+IFERROR(+D8/D9,0)</f>
        <v>100</v>
      </c>
      <c r="E10" s="102"/>
      <c r="F10" s="103"/>
      <c r="G10" s="20"/>
      <c r="H10" s="20"/>
      <c r="I10" s="20"/>
      <c r="J10" s="111" t="s">
        <v>33</v>
      </c>
      <c r="K10" s="112"/>
      <c r="L10" s="112"/>
      <c r="M10" s="112"/>
      <c r="N10" s="113"/>
    </row>
    <row r="11" spans="2:28" ht="33.75" customHeight="1" thickBot="1" x14ac:dyDescent="0.35">
      <c r="B11" s="21"/>
      <c r="C11" s="22"/>
      <c r="D11" s="23"/>
      <c r="E11" s="23"/>
      <c r="F11" s="20"/>
    </row>
    <row r="12" spans="2:28" ht="26.25" customHeight="1" thickBot="1" x14ac:dyDescent="0.35">
      <c r="B12" s="114" t="s">
        <v>34</v>
      </c>
      <c r="C12" s="116" t="s">
        <v>26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8"/>
      <c r="N12" s="119" t="s">
        <v>46</v>
      </c>
      <c r="O12" s="79" t="s">
        <v>45</v>
      </c>
    </row>
    <row r="13" spans="2:28" ht="39" customHeight="1" thickBot="1" x14ac:dyDescent="0.35">
      <c r="B13" s="115"/>
      <c r="C13" s="61" t="s">
        <v>1</v>
      </c>
      <c r="D13" s="62" t="s">
        <v>2</v>
      </c>
      <c r="E13" s="63" t="s">
        <v>3</v>
      </c>
      <c r="F13" s="62" t="s">
        <v>4</v>
      </c>
      <c r="G13" s="63" t="s">
        <v>5</v>
      </c>
      <c r="H13" s="62" t="s">
        <v>6</v>
      </c>
      <c r="I13" s="63" t="s">
        <v>7</v>
      </c>
      <c r="J13" s="62" t="s">
        <v>8</v>
      </c>
      <c r="K13" s="63" t="s">
        <v>9</v>
      </c>
      <c r="L13" s="62" t="s">
        <v>10</v>
      </c>
      <c r="M13" s="64" t="s">
        <v>51</v>
      </c>
      <c r="N13" s="120"/>
      <c r="O13" s="80"/>
    </row>
    <row r="14" spans="2:28" ht="62.25" customHeight="1" thickBot="1" x14ac:dyDescent="0.35">
      <c r="B14" s="24" t="s">
        <v>35</v>
      </c>
      <c r="C14" s="52">
        <v>100</v>
      </c>
      <c r="D14" s="49">
        <f>C14*1.15</f>
        <v>114.99999999999999</v>
      </c>
      <c r="E14" s="49">
        <f t="shared" ref="E14:M14" si="0">D14*1.15</f>
        <v>132.24999999999997</v>
      </c>
      <c r="F14" s="49">
        <f t="shared" si="0"/>
        <v>152.08749999999995</v>
      </c>
      <c r="G14" s="49">
        <f t="shared" si="0"/>
        <v>174.90062499999993</v>
      </c>
      <c r="H14" s="49">
        <f t="shared" si="0"/>
        <v>201.13571874999991</v>
      </c>
      <c r="I14" s="49">
        <f t="shared" si="0"/>
        <v>231.30607656249987</v>
      </c>
      <c r="J14" s="49">
        <f t="shared" si="0"/>
        <v>266.00198804687483</v>
      </c>
      <c r="K14" s="49">
        <f t="shared" si="0"/>
        <v>305.90228625390603</v>
      </c>
      <c r="L14" s="49">
        <f t="shared" si="0"/>
        <v>351.78762919199193</v>
      </c>
      <c r="M14" s="49">
        <f t="shared" si="0"/>
        <v>404.55577357079068</v>
      </c>
      <c r="N14" s="55">
        <f>SUM(C14:L14)</f>
        <v>2030.3718238052725</v>
      </c>
      <c r="O14" s="56"/>
    </row>
    <row r="15" spans="2:28" ht="62.25" customHeight="1" thickBot="1" x14ac:dyDescent="0.35">
      <c r="B15" s="25" t="s">
        <v>36</v>
      </c>
      <c r="C15" s="52">
        <f>65%*C14</f>
        <v>65</v>
      </c>
      <c r="D15" s="52">
        <f t="shared" ref="D15:M15" si="1">65%*D14</f>
        <v>74.75</v>
      </c>
      <c r="E15" s="52">
        <f t="shared" si="1"/>
        <v>85.962499999999991</v>
      </c>
      <c r="F15" s="52">
        <f t="shared" si="1"/>
        <v>98.856874999999974</v>
      </c>
      <c r="G15" s="52">
        <f t="shared" si="1"/>
        <v>113.68540624999996</v>
      </c>
      <c r="H15" s="52">
        <f t="shared" si="1"/>
        <v>130.73821718749994</v>
      </c>
      <c r="I15" s="52">
        <f t="shared" si="1"/>
        <v>150.34894976562492</v>
      </c>
      <c r="J15" s="52">
        <f t="shared" si="1"/>
        <v>172.90129223046864</v>
      </c>
      <c r="K15" s="52">
        <f t="shared" si="1"/>
        <v>198.83648606503891</v>
      </c>
      <c r="L15" s="52">
        <f t="shared" si="1"/>
        <v>228.66195897479477</v>
      </c>
      <c r="M15" s="49">
        <f t="shared" si="1"/>
        <v>262.96125282101394</v>
      </c>
      <c r="N15" s="55">
        <f t="shared" ref="N15:N19" si="2">SUM(C15:L15)</f>
        <v>1319.741685473427</v>
      </c>
      <c r="O15" s="57"/>
    </row>
    <row r="16" spans="2:28" ht="62.25" customHeight="1" thickBot="1" x14ac:dyDescent="0.35">
      <c r="B16" s="25" t="s">
        <v>38</v>
      </c>
      <c r="C16" s="53">
        <f>+C14-C15</f>
        <v>35</v>
      </c>
      <c r="D16" s="54">
        <f t="shared" ref="D16:M16" si="3">+D14-D15</f>
        <v>40.249999999999986</v>
      </c>
      <c r="E16" s="53">
        <f t="shared" si="3"/>
        <v>46.28749999999998</v>
      </c>
      <c r="F16" s="54">
        <f t="shared" si="3"/>
        <v>53.230624999999975</v>
      </c>
      <c r="G16" s="53">
        <f t="shared" si="3"/>
        <v>61.215218749999977</v>
      </c>
      <c r="H16" s="54">
        <f t="shared" si="3"/>
        <v>70.397501562499968</v>
      </c>
      <c r="I16" s="53">
        <f t="shared" si="3"/>
        <v>80.957126796874945</v>
      </c>
      <c r="J16" s="54">
        <f t="shared" si="3"/>
        <v>93.100695816406187</v>
      </c>
      <c r="K16" s="53">
        <f t="shared" si="3"/>
        <v>107.06580018886712</v>
      </c>
      <c r="L16" s="54">
        <f t="shared" si="3"/>
        <v>123.12567021719715</v>
      </c>
      <c r="M16" s="54">
        <f t="shared" si="3"/>
        <v>141.59452074977673</v>
      </c>
      <c r="N16" s="55">
        <f t="shared" si="2"/>
        <v>710.63013833184527</v>
      </c>
      <c r="O16" s="58"/>
    </row>
    <row r="17" spans="2:16" ht="62.25" customHeight="1" thickBot="1" x14ac:dyDescent="0.35">
      <c r="B17" s="25" t="s">
        <v>37</v>
      </c>
      <c r="C17" s="49">
        <v>50</v>
      </c>
      <c r="D17" s="49">
        <v>50</v>
      </c>
      <c r="E17" s="49">
        <v>50</v>
      </c>
      <c r="F17" s="49">
        <v>50</v>
      </c>
      <c r="G17" s="49">
        <v>50</v>
      </c>
      <c r="H17" s="49">
        <v>50</v>
      </c>
      <c r="I17" s="49">
        <v>50</v>
      </c>
      <c r="J17" s="49">
        <v>50</v>
      </c>
      <c r="K17" s="49">
        <v>50</v>
      </c>
      <c r="L17" s="49">
        <v>50</v>
      </c>
      <c r="M17" s="49">
        <v>50</v>
      </c>
      <c r="N17" s="55">
        <f t="shared" si="2"/>
        <v>500</v>
      </c>
      <c r="O17" s="57"/>
    </row>
    <row r="18" spans="2:16" ht="62.25" hidden="1" customHeight="1" x14ac:dyDescent="0.3">
      <c r="B18" s="25" t="s">
        <v>11</v>
      </c>
      <c r="C18" s="27">
        <v>-5</v>
      </c>
      <c r="D18" s="27">
        <v>-5</v>
      </c>
      <c r="E18" s="27">
        <v>-5</v>
      </c>
      <c r="F18" s="27">
        <v>-5</v>
      </c>
      <c r="G18" s="27">
        <v>-5</v>
      </c>
      <c r="H18" s="27">
        <v>-5</v>
      </c>
      <c r="I18" s="27">
        <v>-5</v>
      </c>
      <c r="J18" s="27">
        <v>-5</v>
      </c>
      <c r="K18" s="27">
        <v>-5</v>
      </c>
      <c r="L18" s="27">
        <v>-5</v>
      </c>
      <c r="M18" s="27">
        <v>-5</v>
      </c>
      <c r="N18" s="55">
        <f t="shared" si="2"/>
        <v>-50</v>
      </c>
      <c r="O18" s="58"/>
    </row>
    <row r="19" spans="2:16" ht="62.25" customHeight="1" thickBot="1" x14ac:dyDescent="0.35">
      <c r="B19" s="25" t="s">
        <v>39</v>
      </c>
      <c r="C19" s="54">
        <f>+C16-C17</f>
        <v>-15</v>
      </c>
      <c r="D19" s="54">
        <f t="shared" ref="D19:M19" si="4">+D16-D17</f>
        <v>-9.7500000000000142</v>
      </c>
      <c r="E19" s="54">
        <f t="shared" si="4"/>
        <v>-3.7125000000000199</v>
      </c>
      <c r="F19" s="54">
        <f t="shared" si="4"/>
        <v>3.230624999999975</v>
      </c>
      <c r="G19" s="54">
        <f t="shared" si="4"/>
        <v>11.215218749999977</v>
      </c>
      <c r="H19" s="54">
        <f t="shared" si="4"/>
        <v>20.397501562499968</v>
      </c>
      <c r="I19" s="54">
        <f t="shared" si="4"/>
        <v>30.957126796874945</v>
      </c>
      <c r="J19" s="54">
        <f t="shared" si="4"/>
        <v>43.100695816406187</v>
      </c>
      <c r="K19" s="54">
        <f t="shared" si="4"/>
        <v>57.065800188867115</v>
      </c>
      <c r="L19" s="54">
        <f t="shared" si="4"/>
        <v>73.125670217197154</v>
      </c>
      <c r="M19" s="54">
        <f t="shared" si="4"/>
        <v>91.594520749776734</v>
      </c>
      <c r="N19" s="59">
        <f t="shared" si="2"/>
        <v>210.6301383318453</v>
      </c>
      <c r="O19" s="58"/>
    </row>
    <row r="20" spans="2:16" ht="62.25" customHeight="1" thickBot="1" x14ac:dyDescent="0.35">
      <c r="B20" s="78" t="s">
        <v>40</v>
      </c>
      <c r="C20" s="28" t="s">
        <v>12</v>
      </c>
      <c r="D20" s="51">
        <v>0.7</v>
      </c>
      <c r="E20" s="51">
        <v>0.7</v>
      </c>
      <c r="F20" s="51">
        <v>0.7</v>
      </c>
      <c r="G20" s="51">
        <v>0.85</v>
      </c>
      <c r="H20" s="51">
        <v>0.85</v>
      </c>
      <c r="I20" s="51">
        <v>0.85</v>
      </c>
      <c r="J20" s="51">
        <v>0.85</v>
      </c>
      <c r="K20" s="51">
        <v>0.85</v>
      </c>
      <c r="L20" s="51">
        <v>0.85</v>
      </c>
      <c r="M20" s="51">
        <v>0.85</v>
      </c>
      <c r="N20" s="59" t="s">
        <v>12</v>
      </c>
      <c r="O20" s="57"/>
    </row>
    <row r="21" spans="2:16" ht="62.25" customHeight="1" thickBot="1" x14ac:dyDescent="0.35">
      <c r="B21" s="25" t="s">
        <v>41</v>
      </c>
      <c r="C21" s="29">
        <v>1</v>
      </c>
      <c r="D21" s="29">
        <f>D20</f>
        <v>0.7</v>
      </c>
      <c r="E21" s="29">
        <f>D21*E20</f>
        <v>0.48999999999999994</v>
      </c>
      <c r="F21" s="29">
        <f t="shared" ref="F21:L21" si="5">E21*F20</f>
        <v>0.34299999999999992</v>
      </c>
      <c r="G21" s="29">
        <f t="shared" si="5"/>
        <v>0.29154999999999992</v>
      </c>
      <c r="H21" s="29">
        <f t="shared" si="5"/>
        <v>0.24781749999999991</v>
      </c>
      <c r="I21" s="29">
        <f t="shared" si="5"/>
        <v>0.21064487499999993</v>
      </c>
      <c r="J21" s="29">
        <f t="shared" si="5"/>
        <v>0.17904814374999994</v>
      </c>
      <c r="K21" s="29">
        <f t="shared" si="5"/>
        <v>0.15219092218749994</v>
      </c>
      <c r="L21" s="29">
        <f t="shared" si="5"/>
        <v>0.12936228385937495</v>
      </c>
      <c r="M21" s="29" t="s">
        <v>12</v>
      </c>
      <c r="N21" s="59" t="s">
        <v>12</v>
      </c>
      <c r="O21" s="58"/>
    </row>
    <row r="22" spans="2:16" ht="62.25" customHeight="1" thickBot="1" x14ac:dyDescent="0.35">
      <c r="B22" s="25" t="s">
        <v>42</v>
      </c>
      <c r="C22" s="54">
        <f>C19</f>
        <v>-15</v>
      </c>
      <c r="D22" s="54">
        <f>D21*D19</f>
        <v>-6.8250000000000099</v>
      </c>
      <c r="E22" s="54">
        <f t="shared" ref="E22:L22" si="6">E21*E19</f>
        <v>-1.8191250000000094</v>
      </c>
      <c r="F22" s="54">
        <f t="shared" si="6"/>
        <v>1.1081043749999913</v>
      </c>
      <c r="G22" s="54">
        <f t="shared" si="6"/>
        <v>3.2697970265624923</v>
      </c>
      <c r="H22" s="54">
        <f t="shared" si="6"/>
        <v>5.0548578434648341</v>
      </c>
      <c r="I22" s="54">
        <f t="shared" si="6"/>
        <v>6.5209601044868712</v>
      </c>
      <c r="J22" s="54">
        <f t="shared" si="6"/>
        <v>7.7170995802609159</v>
      </c>
      <c r="K22" s="54">
        <f t="shared" si="6"/>
        <v>8.6848967561112946</v>
      </c>
      <c r="L22" s="54">
        <f t="shared" si="6"/>
        <v>9.4597037080440991</v>
      </c>
      <c r="M22" s="26" t="s">
        <v>12</v>
      </c>
      <c r="N22" s="59">
        <f t="shared" ref="N22" si="7">SUM(C22:L22)</f>
        <v>18.171294393930481</v>
      </c>
      <c r="O22" s="60">
        <f>+BC44</f>
        <v>85.214057325087893</v>
      </c>
    </row>
    <row r="23" spans="2:16" ht="62.25" customHeight="1" thickBot="1" x14ac:dyDescent="0.35">
      <c r="B23" s="25" t="s">
        <v>43</v>
      </c>
      <c r="C23" s="54">
        <f>+D63</f>
        <v>-15</v>
      </c>
      <c r="D23" s="54">
        <f>+E63</f>
        <v>-6.204545454545463</v>
      </c>
      <c r="E23" s="54">
        <f t="shared" ref="E23:L23" si="8">+F63</f>
        <v>-1.5034090909090985</v>
      </c>
      <c r="F23" s="54">
        <f t="shared" si="8"/>
        <v>0.83253521788128548</v>
      </c>
      <c r="G23" s="54">
        <f t="shared" si="8"/>
        <v>2.2333153654548807</v>
      </c>
      <c r="H23" s="54">
        <f t="shared" si="8"/>
        <v>3.138669020040131</v>
      </c>
      <c r="I23" s="54">
        <f t="shared" si="8"/>
        <v>3.6809119779035933</v>
      </c>
      <c r="J23" s="54">
        <f t="shared" si="8"/>
        <v>3.9600922988056655</v>
      </c>
      <c r="K23" s="54">
        <f t="shared" si="8"/>
        <v>4.0515684330854889</v>
      </c>
      <c r="L23" s="54">
        <f t="shared" si="8"/>
        <v>4.0118378130908638</v>
      </c>
      <c r="M23" s="26" t="s">
        <v>12</v>
      </c>
      <c r="N23" s="59">
        <f>SUM(C23:L23)</f>
        <v>-0.79902441919265321</v>
      </c>
      <c r="O23" s="60">
        <f>+BC63</f>
        <v>16.285681345006218</v>
      </c>
    </row>
    <row r="24" spans="2:16" ht="54.75" customHeight="1" thickBot="1" x14ac:dyDescent="0.35">
      <c r="L24" s="111" t="s">
        <v>44</v>
      </c>
      <c r="M24" s="112"/>
      <c r="N24" s="112"/>
      <c r="O24" s="113"/>
      <c r="P24" s="30"/>
    </row>
    <row r="25" spans="2:16" ht="19.5" thickBot="1" x14ac:dyDescent="0.35">
      <c r="B25" s="31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P25" s="30"/>
    </row>
    <row r="26" spans="2:16" ht="29.25" thickBot="1" x14ac:dyDescent="0.5">
      <c r="B26" s="128" t="s">
        <v>56</v>
      </c>
      <c r="C26" s="129"/>
      <c r="D26" s="130"/>
      <c r="E26" s="33"/>
      <c r="F26" s="33"/>
      <c r="G26" s="33"/>
      <c r="H26" s="33"/>
      <c r="I26" s="33"/>
      <c r="J26" s="33"/>
      <c r="K26" s="33"/>
      <c r="L26" s="34"/>
      <c r="M26" s="33"/>
      <c r="P26" s="30"/>
    </row>
    <row r="27" spans="2:16" ht="12.75" customHeight="1" thickBot="1" x14ac:dyDescent="0.5">
      <c r="B27" s="35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P27" s="30"/>
    </row>
    <row r="28" spans="2:16" ht="19.5" thickBot="1" x14ac:dyDescent="0.35">
      <c r="B28" s="31"/>
      <c r="C28" s="32"/>
      <c r="D28" s="36" t="s">
        <v>49</v>
      </c>
      <c r="E28" s="37" t="s">
        <v>50</v>
      </c>
      <c r="F28" s="33"/>
      <c r="G28" s="33"/>
      <c r="H28" s="33"/>
      <c r="I28" s="33"/>
      <c r="J28" s="33"/>
      <c r="K28" s="33"/>
      <c r="L28" s="33"/>
      <c r="M28" s="33"/>
      <c r="P28" s="30"/>
    </row>
    <row r="29" spans="2:16" ht="63" customHeight="1" thickBot="1" x14ac:dyDescent="0.35">
      <c r="B29" s="121" t="s">
        <v>47</v>
      </c>
      <c r="C29" s="122"/>
      <c r="D29" s="65">
        <f>+O23-D10</f>
        <v>-83.714318654993775</v>
      </c>
      <c r="E29" s="65">
        <f>+O23</f>
        <v>16.285681345006218</v>
      </c>
      <c r="F29" s="121" t="s">
        <v>53</v>
      </c>
      <c r="G29" s="123"/>
      <c r="H29" s="123"/>
      <c r="I29" s="123"/>
      <c r="J29" s="122"/>
      <c r="K29" s="38">
        <f>IFERROR((O22-D10)/D10,0)</f>
        <v>-0.14785942674912106</v>
      </c>
    </row>
    <row r="30" spans="2:16" ht="15" customHeight="1" thickBot="1" x14ac:dyDescent="0.35">
      <c r="L30" s="39"/>
    </row>
    <row r="31" spans="2:16" ht="63" customHeight="1" thickBot="1" x14ac:dyDescent="0.35">
      <c r="B31" s="121" t="s">
        <v>48</v>
      </c>
      <c r="C31" s="123"/>
      <c r="D31" s="40">
        <f>+BC50</f>
        <v>4.46584834427932</v>
      </c>
      <c r="E31" s="41"/>
      <c r="F31" s="121" t="s">
        <v>55</v>
      </c>
      <c r="G31" s="123"/>
      <c r="H31" s="123"/>
      <c r="I31" s="123"/>
      <c r="J31" s="122"/>
      <c r="K31" s="38">
        <f>IFERROR(D29/D10,0)</f>
        <v>-0.8371431865499378</v>
      </c>
      <c r="L31" s="39"/>
    </row>
    <row r="32" spans="2:16" ht="19.5" customHeight="1" thickBot="1" x14ac:dyDescent="0.35">
      <c r="C32" s="42"/>
      <c r="D32" s="43"/>
    </row>
    <row r="33" spans="2:61" ht="63" customHeight="1" thickBot="1" x14ac:dyDescent="0.35">
      <c r="B33" s="121" t="s">
        <v>58</v>
      </c>
      <c r="C33" s="122"/>
      <c r="D33" s="44">
        <f>IFERROR(+BD44,"N/A")</f>
        <v>-9.6054475870650524E-3</v>
      </c>
      <c r="F33" s="121" t="s">
        <v>54</v>
      </c>
      <c r="G33" s="123"/>
      <c r="H33" s="123"/>
      <c r="I33" s="123"/>
      <c r="J33" s="122"/>
      <c r="K33" s="45">
        <f>+C57</f>
        <v>0</v>
      </c>
    </row>
    <row r="34" spans="2:61" ht="19.5" customHeight="1" thickBot="1" x14ac:dyDescent="0.35">
      <c r="F34" s="124" t="s">
        <v>60</v>
      </c>
      <c r="G34" s="125"/>
      <c r="H34" s="125"/>
      <c r="I34" s="125"/>
      <c r="J34" s="125"/>
      <c r="K34" s="126"/>
    </row>
    <row r="35" spans="2:61" ht="56.25" customHeight="1" x14ac:dyDescent="0.3">
      <c r="B35" s="127"/>
      <c r="C35" s="127"/>
    </row>
    <row r="36" spans="2:61" ht="56.25" customHeight="1" x14ac:dyDescent="0.3">
      <c r="B36" s="46"/>
      <c r="C36" s="46"/>
    </row>
    <row r="37" spans="2:61" ht="56.25" customHeight="1" x14ac:dyDescent="0.3">
      <c r="B37" s="46"/>
      <c r="C37" s="46"/>
    </row>
    <row r="38" spans="2:61" ht="56.25" customHeight="1" x14ac:dyDescent="0.3">
      <c r="B38" s="46"/>
      <c r="C38" s="46"/>
    </row>
    <row r="39" spans="2:61" s="11" customFormat="1" x14ac:dyDescent="0.3">
      <c r="B39" s="1"/>
      <c r="C39" s="4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2:61" s="11" customFormat="1" x14ac:dyDescent="0.3">
      <c r="C40" s="66">
        <v>0</v>
      </c>
      <c r="D40" s="66">
        <v>1</v>
      </c>
      <c r="E40" s="66">
        <v>2</v>
      </c>
      <c r="F40" s="66">
        <v>3</v>
      </c>
      <c r="G40" s="66">
        <v>4</v>
      </c>
      <c r="H40" s="66">
        <v>5</v>
      </c>
      <c r="I40" s="66">
        <v>6</v>
      </c>
      <c r="J40" s="66">
        <v>7</v>
      </c>
      <c r="K40" s="66">
        <v>8</v>
      </c>
      <c r="L40" s="66">
        <v>9</v>
      </c>
      <c r="M40" s="66">
        <v>10</v>
      </c>
      <c r="N40" s="66">
        <v>11</v>
      </c>
      <c r="O40" s="66">
        <v>12</v>
      </c>
      <c r="P40" s="66">
        <v>13</v>
      </c>
      <c r="Q40" s="66">
        <v>14</v>
      </c>
      <c r="R40" s="66">
        <v>15</v>
      </c>
      <c r="S40" s="66">
        <v>16</v>
      </c>
      <c r="T40" s="66">
        <v>17</v>
      </c>
      <c r="U40" s="66">
        <v>18</v>
      </c>
      <c r="V40" s="66">
        <v>19</v>
      </c>
      <c r="W40" s="66">
        <v>20</v>
      </c>
      <c r="X40" s="66">
        <v>21</v>
      </c>
      <c r="Y40" s="66">
        <v>22</v>
      </c>
      <c r="Z40" s="66">
        <v>23</v>
      </c>
      <c r="AA40" s="66">
        <v>24</v>
      </c>
      <c r="AB40" s="66">
        <v>25</v>
      </c>
      <c r="AC40" s="66">
        <v>26</v>
      </c>
      <c r="AD40" s="66">
        <v>27</v>
      </c>
      <c r="AE40" s="66">
        <v>28</v>
      </c>
      <c r="AF40" s="66">
        <v>29</v>
      </c>
      <c r="AG40" s="66">
        <v>30</v>
      </c>
      <c r="AH40" s="66">
        <v>31</v>
      </c>
      <c r="AI40" s="66">
        <v>32</v>
      </c>
      <c r="AJ40" s="66">
        <v>33</v>
      </c>
      <c r="AK40" s="66">
        <v>34</v>
      </c>
      <c r="AL40" s="66">
        <v>35</v>
      </c>
      <c r="AM40" s="66">
        <v>36</v>
      </c>
      <c r="AN40" s="66">
        <v>37</v>
      </c>
      <c r="AO40" s="66">
        <v>38</v>
      </c>
      <c r="AP40" s="66">
        <v>39</v>
      </c>
      <c r="AQ40" s="66">
        <v>40</v>
      </c>
      <c r="AR40" s="66">
        <v>41</v>
      </c>
      <c r="AS40" s="66">
        <v>42</v>
      </c>
      <c r="AT40" s="66">
        <v>43</v>
      </c>
      <c r="AU40" s="66">
        <v>44</v>
      </c>
      <c r="AV40" s="66">
        <v>45</v>
      </c>
      <c r="AW40" s="66">
        <v>46</v>
      </c>
      <c r="AX40" s="66">
        <v>47</v>
      </c>
      <c r="AY40" s="66">
        <v>48</v>
      </c>
      <c r="AZ40" s="66">
        <v>49</v>
      </c>
      <c r="BA40" s="66">
        <v>50</v>
      </c>
      <c r="BE40" s="1"/>
      <c r="BF40" s="1"/>
      <c r="BG40" s="1"/>
      <c r="BH40" s="1"/>
      <c r="BI40" s="1"/>
    </row>
    <row r="41" spans="2:61" s="11" customFormat="1" x14ac:dyDescent="0.3">
      <c r="B41" s="11" t="s">
        <v>13</v>
      </c>
      <c r="C41" s="67">
        <f>-D10</f>
        <v>-100</v>
      </c>
      <c r="D41" s="67">
        <f t="shared" ref="D41:N41" si="9">+C19</f>
        <v>-15</v>
      </c>
      <c r="E41" s="67">
        <f t="shared" si="9"/>
        <v>-9.7500000000000142</v>
      </c>
      <c r="F41" s="67">
        <f t="shared" si="9"/>
        <v>-3.7125000000000199</v>
      </c>
      <c r="G41" s="67">
        <f t="shared" si="9"/>
        <v>3.230624999999975</v>
      </c>
      <c r="H41" s="67">
        <f t="shared" si="9"/>
        <v>11.215218749999977</v>
      </c>
      <c r="I41" s="67">
        <f t="shared" si="9"/>
        <v>20.397501562499968</v>
      </c>
      <c r="J41" s="67">
        <f t="shared" si="9"/>
        <v>30.957126796874945</v>
      </c>
      <c r="K41" s="67">
        <f t="shared" si="9"/>
        <v>43.100695816406187</v>
      </c>
      <c r="L41" s="67">
        <f t="shared" si="9"/>
        <v>57.065800188867115</v>
      </c>
      <c r="M41" s="67">
        <f t="shared" si="9"/>
        <v>73.125670217197154</v>
      </c>
      <c r="N41" s="67">
        <f t="shared" si="9"/>
        <v>91.594520749776734</v>
      </c>
      <c r="O41" s="67">
        <f>+N41</f>
        <v>91.594520749776734</v>
      </c>
      <c r="P41" s="67">
        <f t="shared" ref="P41:BA42" si="10">+O41</f>
        <v>91.594520749776734</v>
      </c>
      <c r="Q41" s="67">
        <f t="shared" si="10"/>
        <v>91.594520749776734</v>
      </c>
      <c r="R41" s="67">
        <f t="shared" si="10"/>
        <v>91.594520749776734</v>
      </c>
      <c r="S41" s="67">
        <f t="shared" si="10"/>
        <v>91.594520749776734</v>
      </c>
      <c r="T41" s="67">
        <f t="shared" si="10"/>
        <v>91.594520749776734</v>
      </c>
      <c r="U41" s="67">
        <f t="shared" si="10"/>
        <v>91.594520749776734</v>
      </c>
      <c r="V41" s="67">
        <f t="shared" si="10"/>
        <v>91.594520749776734</v>
      </c>
      <c r="W41" s="67">
        <f t="shared" si="10"/>
        <v>91.594520749776734</v>
      </c>
      <c r="X41" s="67">
        <f t="shared" si="10"/>
        <v>91.594520749776734</v>
      </c>
      <c r="Y41" s="67">
        <f t="shared" si="10"/>
        <v>91.594520749776734</v>
      </c>
      <c r="Z41" s="67">
        <f t="shared" si="10"/>
        <v>91.594520749776734</v>
      </c>
      <c r="AA41" s="67">
        <f t="shared" si="10"/>
        <v>91.594520749776734</v>
      </c>
      <c r="AB41" s="67">
        <f t="shared" si="10"/>
        <v>91.594520749776734</v>
      </c>
      <c r="AC41" s="67">
        <f t="shared" si="10"/>
        <v>91.594520749776734</v>
      </c>
      <c r="AD41" s="67">
        <f t="shared" si="10"/>
        <v>91.594520749776734</v>
      </c>
      <c r="AE41" s="67">
        <f t="shared" si="10"/>
        <v>91.594520749776734</v>
      </c>
      <c r="AF41" s="67">
        <f t="shared" si="10"/>
        <v>91.594520749776734</v>
      </c>
      <c r="AG41" s="67">
        <f t="shared" si="10"/>
        <v>91.594520749776734</v>
      </c>
      <c r="AH41" s="67">
        <f t="shared" si="10"/>
        <v>91.594520749776734</v>
      </c>
      <c r="AI41" s="67">
        <f t="shared" si="10"/>
        <v>91.594520749776734</v>
      </c>
      <c r="AJ41" s="67">
        <f t="shared" si="10"/>
        <v>91.594520749776734</v>
      </c>
      <c r="AK41" s="67">
        <f t="shared" si="10"/>
        <v>91.594520749776734</v>
      </c>
      <c r="AL41" s="67">
        <f t="shared" si="10"/>
        <v>91.594520749776734</v>
      </c>
      <c r="AM41" s="67">
        <f t="shared" si="10"/>
        <v>91.594520749776734</v>
      </c>
      <c r="AN41" s="67">
        <f t="shared" si="10"/>
        <v>91.594520749776734</v>
      </c>
      <c r="AO41" s="67">
        <f t="shared" si="10"/>
        <v>91.594520749776734</v>
      </c>
      <c r="AP41" s="67">
        <f t="shared" si="10"/>
        <v>91.594520749776734</v>
      </c>
      <c r="AQ41" s="67">
        <f t="shared" si="10"/>
        <v>91.594520749776734</v>
      </c>
      <c r="AR41" s="67">
        <f t="shared" si="10"/>
        <v>91.594520749776734</v>
      </c>
      <c r="AS41" s="67">
        <f t="shared" si="10"/>
        <v>91.594520749776734</v>
      </c>
      <c r="AT41" s="67">
        <f t="shared" si="10"/>
        <v>91.594520749776734</v>
      </c>
      <c r="AU41" s="67">
        <f t="shared" si="10"/>
        <v>91.594520749776734</v>
      </c>
      <c r="AV41" s="67">
        <f t="shared" si="10"/>
        <v>91.594520749776734</v>
      </c>
      <c r="AW41" s="67">
        <f t="shared" si="10"/>
        <v>91.594520749776734</v>
      </c>
      <c r="AX41" s="67">
        <f t="shared" si="10"/>
        <v>91.594520749776734</v>
      </c>
      <c r="AY41" s="67">
        <f t="shared" si="10"/>
        <v>91.594520749776734</v>
      </c>
      <c r="AZ41" s="67">
        <f t="shared" si="10"/>
        <v>91.594520749776734</v>
      </c>
      <c r="BA41" s="67">
        <f t="shared" si="10"/>
        <v>91.594520749776734</v>
      </c>
      <c r="BE41" s="1"/>
      <c r="BF41" s="1"/>
      <c r="BG41" s="1"/>
      <c r="BH41" s="1"/>
      <c r="BI41" s="1"/>
    </row>
    <row r="42" spans="2:61" s="11" customFormat="1" x14ac:dyDescent="0.3">
      <c r="B42" s="11" t="s">
        <v>14</v>
      </c>
      <c r="D42" s="68">
        <v>1</v>
      </c>
      <c r="E42" s="68">
        <f t="shared" ref="E42:N42" si="11">+D20</f>
        <v>0.7</v>
      </c>
      <c r="F42" s="68">
        <f t="shared" si="11"/>
        <v>0.7</v>
      </c>
      <c r="G42" s="68">
        <f t="shared" si="11"/>
        <v>0.7</v>
      </c>
      <c r="H42" s="68">
        <f t="shared" si="11"/>
        <v>0.85</v>
      </c>
      <c r="I42" s="68">
        <f t="shared" si="11"/>
        <v>0.85</v>
      </c>
      <c r="J42" s="68">
        <f t="shared" si="11"/>
        <v>0.85</v>
      </c>
      <c r="K42" s="68">
        <f t="shared" si="11"/>
        <v>0.85</v>
      </c>
      <c r="L42" s="68">
        <f t="shared" si="11"/>
        <v>0.85</v>
      </c>
      <c r="M42" s="68">
        <f t="shared" si="11"/>
        <v>0.85</v>
      </c>
      <c r="N42" s="68">
        <f t="shared" si="11"/>
        <v>0.85</v>
      </c>
      <c r="O42" s="68">
        <f>+N42</f>
        <v>0.85</v>
      </c>
      <c r="P42" s="68">
        <f t="shared" si="10"/>
        <v>0.85</v>
      </c>
      <c r="Q42" s="68">
        <f t="shared" si="10"/>
        <v>0.85</v>
      </c>
      <c r="R42" s="68">
        <f t="shared" si="10"/>
        <v>0.85</v>
      </c>
      <c r="S42" s="68">
        <f t="shared" si="10"/>
        <v>0.85</v>
      </c>
      <c r="T42" s="68">
        <f t="shared" si="10"/>
        <v>0.85</v>
      </c>
      <c r="U42" s="68">
        <f t="shared" si="10"/>
        <v>0.85</v>
      </c>
      <c r="V42" s="68">
        <f t="shared" si="10"/>
        <v>0.85</v>
      </c>
      <c r="W42" s="68">
        <f t="shared" si="10"/>
        <v>0.85</v>
      </c>
      <c r="X42" s="68">
        <f t="shared" si="10"/>
        <v>0.85</v>
      </c>
      <c r="Y42" s="68">
        <f t="shared" si="10"/>
        <v>0.85</v>
      </c>
      <c r="Z42" s="68">
        <f t="shared" si="10"/>
        <v>0.85</v>
      </c>
      <c r="AA42" s="68">
        <f t="shared" si="10"/>
        <v>0.85</v>
      </c>
      <c r="AB42" s="68">
        <f t="shared" si="10"/>
        <v>0.85</v>
      </c>
      <c r="AC42" s="68">
        <f t="shared" si="10"/>
        <v>0.85</v>
      </c>
      <c r="AD42" s="68">
        <f t="shared" si="10"/>
        <v>0.85</v>
      </c>
      <c r="AE42" s="68">
        <f t="shared" si="10"/>
        <v>0.85</v>
      </c>
      <c r="AF42" s="68">
        <f t="shared" si="10"/>
        <v>0.85</v>
      </c>
      <c r="AG42" s="68">
        <f t="shared" si="10"/>
        <v>0.85</v>
      </c>
      <c r="AH42" s="68">
        <f t="shared" si="10"/>
        <v>0.85</v>
      </c>
      <c r="AI42" s="68">
        <f t="shared" si="10"/>
        <v>0.85</v>
      </c>
      <c r="AJ42" s="68">
        <f t="shared" si="10"/>
        <v>0.85</v>
      </c>
      <c r="AK42" s="68">
        <f t="shared" si="10"/>
        <v>0.85</v>
      </c>
      <c r="AL42" s="68">
        <f t="shared" si="10"/>
        <v>0.85</v>
      </c>
      <c r="AM42" s="68">
        <f t="shared" si="10"/>
        <v>0.85</v>
      </c>
      <c r="AN42" s="68">
        <f t="shared" si="10"/>
        <v>0.85</v>
      </c>
      <c r="AO42" s="68">
        <f t="shared" si="10"/>
        <v>0.85</v>
      </c>
      <c r="AP42" s="68">
        <f t="shared" si="10"/>
        <v>0.85</v>
      </c>
      <c r="AQ42" s="68">
        <f t="shared" si="10"/>
        <v>0.85</v>
      </c>
      <c r="AR42" s="68">
        <f t="shared" si="10"/>
        <v>0.85</v>
      </c>
      <c r="AS42" s="68">
        <f t="shared" si="10"/>
        <v>0.85</v>
      </c>
      <c r="AT42" s="68">
        <f t="shared" si="10"/>
        <v>0.85</v>
      </c>
      <c r="AU42" s="68">
        <f t="shared" si="10"/>
        <v>0.85</v>
      </c>
      <c r="AV42" s="68">
        <f t="shared" si="10"/>
        <v>0.85</v>
      </c>
      <c r="AW42" s="68">
        <f t="shared" si="10"/>
        <v>0.85</v>
      </c>
      <c r="AX42" s="68">
        <f t="shared" si="10"/>
        <v>0.85</v>
      </c>
      <c r="AY42" s="68">
        <f t="shared" si="10"/>
        <v>0.85</v>
      </c>
      <c r="AZ42" s="68">
        <f t="shared" si="10"/>
        <v>0.85</v>
      </c>
      <c r="BA42" s="68">
        <f t="shared" si="10"/>
        <v>0.85</v>
      </c>
      <c r="BE42" s="1"/>
      <c r="BF42" s="1"/>
      <c r="BG42" s="1"/>
      <c r="BH42" s="1"/>
      <c r="BI42" s="1"/>
    </row>
    <row r="43" spans="2:61" s="11" customFormat="1" x14ac:dyDescent="0.3">
      <c r="B43" s="11" t="s">
        <v>15</v>
      </c>
      <c r="C43" s="11">
        <v>1</v>
      </c>
      <c r="D43" s="68">
        <f>+D42*C43</f>
        <v>1</v>
      </c>
      <c r="E43" s="68">
        <f>+E42*D43</f>
        <v>0.7</v>
      </c>
      <c r="F43" s="68">
        <f>+F42*E43</f>
        <v>0.48999999999999994</v>
      </c>
      <c r="G43" s="68">
        <f>+G42*F43</f>
        <v>0.34299999999999992</v>
      </c>
      <c r="H43" s="68">
        <f t="shared" ref="H43:BA43" si="12">+H42*G43</f>
        <v>0.29154999999999992</v>
      </c>
      <c r="I43" s="68">
        <f t="shared" si="12"/>
        <v>0.24781749999999991</v>
      </c>
      <c r="J43" s="68">
        <f t="shared" si="12"/>
        <v>0.21064487499999993</v>
      </c>
      <c r="K43" s="68">
        <f t="shared" si="12"/>
        <v>0.17904814374999994</v>
      </c>
      <c r="L43" s="68">
        <f t="shared" si="12"/>
        <v>0.15219092218749994</v>
      </c>
      <c r="M43" s="68">
        <f t="shared" si="12"/>
        <v>0.12936228385937495</v>
      </c>
      <c r="N43" s="68">
        <f t="shared" si="12"/>
        <v>0.10995794128046871</v>
      </c>
      <c r="O43" s="68">
        <f t="shared" si="12"/>
        <v>9.3464250088398398E-2</v>
      </c>
      <c r="P43" s="68">
        <f t="shared" si="12"/>
        <v>7.9444612575138643E-2</v>
      </c>
      <c r="Q43" s="68">
        <f t="shared" si="12"/>
        <v>6.7527920688867843E-2</v>
      </c>
      <c r="R43" s="68">
        <f t="shared" si="12"/>
        <v>5.7398732585537668E-2</v>
      </c>
      <c r="S43" s="68">
        <f t="shared" si="12"/>
        <v>4.8788922697707016E-2</v>
      </c>
      <c r="T43" s="68">
        <f t="shared" si="12"/>
        <v>4.1470584293050963E-2</v>
      </c>
      <c r="U43" s="68">
        <f t="shared" si="12"/>
        <v>3.5249996649093319E-2</v>
      </c>
      <c r="V43" s="68">
        <f t="shared" si="12"/>
        <v>2.9962497151729321E-2</v>
      </c>
      <c r="W43" s="68">
        <f t="shared" si="12"/>
        <v>2.5468122578969923E-2</v>
      </c>
      <c r="X43" s="68">
        <f t="shared" si="12"/>
        <v>2.1647904192124433E-2</v>
      </c>
      <c r="Y43" s="68">
        <f t="shared" si="12"/>
        <v>1.8400718563305767E-2</v>
      </c>
      <c r="Z43" s="68">
        <f t="shared" si="12"/>
        <v>1.5640610778809901E-2</v>
      </c>
      <c r="AA43" s="68">
        <f t="shared" si="12"/>
        <v>1.3294519161988415E-2</v>
      </c>
      <c r="AB43" s="68">
        <f t="shared" si="12"/>
        <v>1.1300341287690153E-2</v>
      </c>
      <c r="AC43" s="68">
        <f t="shared" si="12"/>
        <v>9.6052900945366292E-3</v>
      </c>
      <c r="AD43" s="68">
        <f t="shared" si="12"/>
        <v>8.1644965803561349E-3</v>
      </c>
      <c r="AE43" s="68">
        <f t="shared" si="12"/>
        <v>6.9398220933027145E-3</v>
      </c>
      <c r="AF43" s="68">
        <f t="shared" si="12"/>
        <v>5.898848779307307E-3</v>
      </c>
      <c r="AG43" s="68">
        <f t="shared" si="12"/>
        <v>5.0140214624112105E-3</v>
      </c>
      <c r="AH43" s="68">
        <f t="shared" si="12"/>
        <v>4.2619182430495284E-3</v>
      </c>
      <c r="AI43" s="68">
        <f t="shared" si="12"/>
        <v>3.6226305065920989E-3</v>
      </c>
      <c r="AJ43" s="68">
        <f t="shared" si="12"/>
        <v>3.0792359306032841E-3</v>
      </c>
      <c r="AK43" s="68">
        <f t="shared" si="12"/>
        <v>2.6173505410127915E-3</v>
      </c>
      <c r="AL43" s="68">
        <f t="shared" si="12"/>
        <v>2.2247479598608727E-3</v>
      </c>
      <c r="AM43" s="68">
        <f t="shared" si="12"/>
        <v>1.8910357658817416E-3</v>
      </c>
      <c r="AN43" s="68">
        <f t="shared" si="12"/>
        <v>1.6073804009994804E-3</v>
      </c>
      <c r="AO43" s="68">
        <f t="shared" si="12"/>
        <v>1.3662733408495583E-3</v>
      </c>
      <c r="AP43" s="68">
        <f t="shared" si="12"/>
        <v>1.1613323397221245E-3</v>
      </c>
      <c r="AQ43" s="68">
        <f t="shared" si="12"/>
        <v>9.8713248876380584E-4</v>
      </c>
      <c r="AR43" s="68">
        <f t="shared" si="12"/>
        <v>8.3906261544923499E-4</v>
      </c>
      <c r="AS43" s="68">
        <f t="shared" si="12"/>
        <v>7.1320322313184973E-4</v>
      </c>
      <c r="AT43" s="68">
        <f t="shared" si="12"/>
        <v>6.0622273966207227E-4</v>
      </c>
      <c r="AU43" s="68">
        <f t="shared" si="12"/>
        <v>5.1528932871276138E-4</v>
      </c>
      <c r="AV43" s="68">
        <f t="shared" si="12"/>
        <v>4.3799592940584715E-4</v>
      </c>
      <c r="AW43" s="68">
        <f t="shared" si="12"/>
        <v>3.7229653999497006E-4</v>
      </c>
      <c r="AX43" s="68">
        <f t="shared" si="12"/>
        <v>3.1645205899572454E-4</v>
      </c>
      <c r="AY43" s="68">
        <f t="shared" si="12"/>
        <v>2.6898425014636586E-4</v>
      </c>
      <c r="AZ43" s="68">
        <f t="shared" si="12"/>
        <v>2.2863661262441097E-4</v>
      </c>
      <c r="BA43" s="68">
        <f t="shared" si="12"/>
        <v>1.9434112073074932E-4</v>
      </c>
      <c r="BE43" s="1"/>
      <c r="BF43" s="1"/>
      <c r="BG43" s="1"/>
      <c r="BH43" s="1"/>
      <c r="BI43" s="1"/>
    </row>
    <row r="44" spans="2:61" s="11" customFormat="1" x14ac:dyDescent="0.3">
      <c r="B44" s="11" t="s">
        <v>16</v>
      </c>
      <c r="C44" s="69">
        <f>+C43*C41</f>
        <v>-100</v>
      </c>
      <c r="D44" s="69">
        <f t="shared" ref="D44:BA44" si="13">+D43*D41</f>
        <v>-15</v>
      </c>
      <c r="E44" s="69">
        <f>+E43*E41</f>
        <v>-6.8250000000000099</v>
      </c>
      <c r="F44" s="69">
        <f t="shared" si="13"/>
        <v>-1.8191250000000094</v>
      </c>
      <c r="G44" s="69">
        <f t="shared" si="13"/>
        <v>1.1081043749999913</v>
      </c>
      <c r="H44" s="69">
        <f t="shared" si="13"/>
        <v>3.2697970265624923</v>
      </c>
      <c r="I44" s="69">
        <f t="shared" si="13"/>
        <v>5.0548578434648341</v>
      </c>
      <c r="J44" s="69">
        <f t="shared" si="13"/>
        <v>6.5209601044868712</v>
      </c>
      <c r="K44" s="69">
        <f t="shared" si="13"/>
        <v>7.7170995802609159</v>
      </c>
      <c r="L44" s="69">
        <f t="shared" si="13"/>
        <v>8.6848967561112946</v>
      </c>
      <c r="M44" s="69">
        <f t="shared" si="13"/>
        <v>9.4597037080440991</v>
      </c>
      <c r="N44" s="69">
        <f t="shared" si="13"/>
        <v>10.071544934216623</v>
      </c>
      <c r="O44" s="69">
        <f t="shared" si="13"/>
        <v>8.5608131940841297</v>
      </c>
      <c r="P44" s="69">
        <f t="shared" si="13"/>
        <v>7.2766912149715104</v>
      </c>
      <c r="Q44" s="69">
        <f t="shared" si="13"/>
        <v>6.1851875327257835</v>
      </c>
      <c r="R44" s="69">
        <f t="shared" si="13"/>
        <v>5.2574094028169158</v>
      </c>
      <c r="S44" s="69">
        <f t="shared" si="13"/>
        <v>4.4687979923943786</v>
      </c>
      <c r="T44" s="69">
        <f t="shared" si="13"/>
        <v>3.7984782935352217</v>
      </c>
      <c r="U44" s="69">
        <f t="shared" si="13"/>
        <v>3.2287065495049383</v>
      </c>
      <c r="V44" s="69">
        <f t="shared" si="13"/>
        <v>2.7444005670791976</v>
      </c>
      <c r="W44" s="69">
        <f t="shared" si="13"/>
        <v>2.3327404820173179</v>
      </c>
      <c r="X44" s="69">
        <f t="shared" si="13"/>
        <v>1.9828294097147201</v>
      </c>
      <c r="Y44" s="69">
        <f t="shared" si="13"/>
        <v>1.6854049982575119</v>
      </c>
      <c r="Z44" s="69">
        <f t="shared" si="13"/>
        <v>1.4325942485188852</v>
      </c>
      <c r="AA44" s="69">
        <f t="shared" si="13"/>
        <v>1.2177051112410522</v>
      </c>
      <c r="AB44" s="69">
        <f t="shared" si="13"/>
        <v>1.0350493445548945</v>
      </c>
      <c r="AC44" s="69">
        <f t="shared" si="13"/>
        <v>0.87979194287166018</v>
      </c>
      <c r="AD44" s="69">
        <f t="shared" si="13"/>
        <v>0.74782315144091116</v>
      </c>
      <c r="AE44" s="69">
        <f t="shared" si="13"/>
        <v>0.63564967872477451</v>
      </c>
      <c r="AF44" s="69">
        <f t="shared" si="13"/>
        <v>0.54030222691605834</v>
      </c>
      <c r="AG44" s="69">
        <f t="shared" si="13"/>
        <v>0.45925689287864951</v>
      </c>
      <c r="AH44" s="69">
        <f t="shared" si="13"/>
        <v>0.39036835894685201</v>
      </c>
      <c r="AI44" s="69">
        <f t="shared" si="13"/>
        <v>0.3318131051048242</v>
      </c>
      <c r="AJ44" s="69">
        <f t="shared" si="13"/>
        <v>0.28204113933910058</v>
      </c>
      <c r="AK44" s="69">
        <f t="shared" si="13"/>
        <v>0.2397349684382355</v>
      </c>
      <c r="AL44" s="69">
        <f t="shared" si="13"/>
        <v>0.20377472317250014</v>
      </c>
      <c r="AM44" s="69">
        <f t="shared" si="13"/>
        <v>0.17320851469662513</v>
      </c>
      <c r="AN44" s="69">
        <f t="shared" si="13"/>
        <v>0.14722723749213135</v>
      </c>
      <c r="AO44" s="69">
        <f t="shared" si="13"/>
        <v>0.12514315186831165</v>
      </c>
      <c r="AP44" s="69">
        <f t="shared" si="13"/>
        <v>0.1063716790880649</v>
      </c>
      <c r="AQ44" s="69">
        <f t="shared" si="13"/>
        <v>9.0415927224855169E-2</v>
      </c>
      <c r="AR44" s="69">
        <f t="shared" si="13"/>
        <v>7.6853538141126887E-2</v>
      </c>
      <c r="AS44" s="69">
        <f t="shared" si="13"/>
        <v>6.5325507419957851E-2</v>
      </c>
      <c r="AT44" s="69">
        <f t="shared" si="13"/>
        <v>5.5526681306964178E-2</v>
      </c>
      <c r="AU44" s="69">
        <f t="shared" si="13"/>
        <v>4.7197679110919544E-2</v>
      </c>
      <c r="AV44" s="69">
        <f t="shared" si="13"/>
        <v>4.0118027244281609E-2</v>
      </c>
      <c r="AW44" s="69">
        <f t="shared" si="13"/>
        <v>3.4100323157639369E-2</v>
      </c>
      <c r="AX44" s="69">
        <f t="shared" si="13"/>
        <v>2.8985274683993461E-2</v>
      </c>
      <c r="AY44" s="69">
        <f t="shared" si="13"/>
        <v>2.4637483481394443E-2</v>
      </c>
      <c r="AZ44" s="69">
        <f t="shared" si="13"/>
        <v>2.0941860959185276E-2</v>
      </c>
      <c r="BA44" s="69">
        <f t="shared" si="13"/>
        <v>1.7800581815307484E-2</v>
      </c>
      <c r="BC44" s="70">
        <f>SUM(D44:BA44)</f>
        <v>85.214057325087893</v>
      </c>
      <c r="BD44" s="71">
        <f>IRR(C44:BA44)</f>
        <v>-9.6054475870650524E-3</v>
      </c>
      <c r="BE44" s="1"/>
      <c r="BF44" s="1"/>
      <c r="BG44" s="1"/>
      <c r="BH44" s="1"/>
      <c r="BI44" s="1"/>
    </row>
    <row r="45" spans="2:61" s="11" customFormat="1" x14ac:dyDescent="0.3">
      <c r="B45" s="11" t="s">
        <v>17</v>
      </c>
      <c r="C45" s="11">
        <v>1</v>
      </c>
      <c r="D45" s="72">
        <v>1</v>
      </c>
      <c r="E45" s="72">
        <f t="shared" ref="E45:BB45" si="14">+D45*(1+$N$8)</f>
        <v>1.1000000000000001</v>
      </c>
      <c r="F45" s="72">
        <f t="shared" si="14"/>
        <v>1.2100000000000002</v>
      </c>
      <c r="G45" s="72">
        <f t="shared" si="14"/>
        <v>1.3310000000000004</v>
      </c>
      <c r="H45" s="72">
        <f t="shared" si="14"/>
        <v>1.4641000000000006</v>
      </c>
      <c r="I45" s="72">
        <f t="shared" si="14"/>
        <v>1.6105100000000008</v>
      </c>
      <c r="J45" s="72">
        <f t="shared" si="14"/>
        <v>1.7715610000000011</v>
      </c>
      <c r="K45" s="72">
        <f t="shared" si="14"/>
        <v>1.9487171000000014</v>
      </c>
      <c r="L45" s="72">
        <f t="shared" si="14"/>
        <v>2.1435888100000016</v>
      </c>
      <c r="M45" s="72">
        <f t="shared" si="14"/>
        <v>2.3579476910000019</v>
      </c>
      <c r="N45" s="72">
        <f t="shared" si="14"/>
        <v>2.5937424601000023</v>
      </c>
      <c r="O45" s="72">
        <f t="shared" si="14"/>
        <v>2.8531167061100029</v>
      </c>
      <c r="P45" s="72">
        <f t="shared" si="14"/>
        <v>3.1384283767210035</v>
      </c>
      <c r="Q45" s="72">
        <f t="shared" si="14"/>
        <v>3.4522712143931042</v>
      </c>
      <c r="R45" s="72">
        <f t="shared" si="14"/>
        <v>3.7974983358324148</v>
      </c>
      <c r="S45" s="72">
        <f t="shared" si="14"/>
        <v>4.1772481694156562</v>
      </c>
      <c r="T45" s="72">
        <f t="shared" si="14"/>
        <v>4.594972986357222</v>
      </c>
      <c r="U45" s="72">
        <f t="shared" si="14"/>
        <v>5.0544702849929442</v>
      </c>
      <c r="V45" s="72">
        <f t="shared" si="14"/>
        <v>5.5599173134922388</v>
      </c>
      <c r="W45" s="72">
        <f t="shared" si="14"/>
        <v>6.1159090448414632</v>
      </c>
      <c r="X45" s="72">
        <f t="shared" si="14"/>
        <v>6.72749994932561</v>
      </c>
      <c r="Y45" s="72">
        <f t="shared" si="14"/>
        <v>7.4002499442581717</v>
      </c>
      <c r="Z45" s="72">
        <f t="shared" si="14"/>
        <v>8.140274938683989</v>
      </c>
      <c r="AA45" s="72">
        <f t="shared" si="14"/>
        <v>8.9543024325523888</v>
      </c>
      <c r="AB45" s="72">
        <f t="shared" si="14"/>
        <v>9.849732675807628</v>
      </c>
      <c r="AC45" s="72">
        <f t="shared" si="14"/>
        <v>10.834705943388391</v>
      </c>
      <c r="AD45" s="72">
        <f t="shared" si="14"/>
        <v>11.918176537727231</v>
      </c>
      <c r="AE45" s="72">
        <f t="shared" si="14"/>
        <v>13.109994191499954</v>
      </c>
      <c r="AF45" s="72">
        <f t="shared" si="14"/>
        <v>14.420993610649951</v>
      </c>
      <c r="AG45" s="72">
        <f t="shared" si="14"/>
        <v>15.863092971714948</v>
      </c>
      <c r="AH45" s="72">
        <f t="shared" si="14"/>
        <v>17.449402268886445</v>
      </c>
      <c r="AI45" s="72">
        <f t="shared" si="14"/>
        <v>19.194342495775089</v>
      </c>
      <c r="AJ45" s="72">
        <f t="shared" si="14"/>
        <v>21.113776745352599</v>
      </c>
      <c r="AK45" s="72">
        <f t="shared" si="14"/>
        <v>23.225154419887861</v>
      </c>
      <c r="AL45" s="72">
        <f t="shared" si="14"/>
        <v>25.547669861876649</v>
      </c>
      <c r="AM45" s="72">
        <f t="shared" si="14"/>
        <v>28.102436848064315</v>
      </c>
      <c r="AN45" s="72">
        <f t="shared" si="14"/>
        <v>30.912680532870748</v>
      </c>
      <c r="AO45" s="72">
        <f t="shared" si="14"/>
        <v>34.003948586157826</v>
      </c>
      <c r="AP45" s="72">
        <f t="shared" si="14"/>
        <v>37.404343444773609</v>
      </c>
      <c r="AQ45" s="72">
        <f t="shared" si="14"/>
        <v>41.144777789250973</v>
      </c>
      <c r="AR45" s="72">
        <f t="shared" si="14"/>
        <v>45.259255568176073</v>
      </c>
      <c r="AS45" s="72">
        <f t="shared" si="14"/>
        <v>49.785181124993684</v>
      </c>
      <c r="AT45" s="72">
        <f t="shared" si="14"/>
        <v>54.763699237493057</v>
      </c>
      <c r="AU45" s="72">
        <f t="shared" si="14"/>
        <v>60.240069161242367</v>
      </c>
      <c r="AV45" s="72">
        <f t="shared" si="14"/>
        <v>66.26407607736661</v>
      </c>
      <c r="AW45" s="72">
        <f t="shared" si="14"/>
        <v>72.890483685103277</v>
      </c>
      <c r="AX45" s="72">
        <f t="shared" si="14"/>
        <v>80.179532053613613</v>
      </c>
      <c r="AY45" s="72">
        <f t="shared" si="14"/>
        <v>88.197485258974979</v>
      </c>
      <c r="AZ45" s="72">
        <f t="shared" si="14"/>
        <v>97.017233784872488</v>
      </c>
      <c r="BA45" s="72">
        <f t="shared" si="14"/>
        <v>106.71895716335975</v>
      </c>
      <c r="BB45" s="72">
        <f t="shared" si="14"/>
        <v>117.39085287969573</v>
      </c>
      <c r="BE45" s="1"/>
      <c r="BF45" s="1"/>
      <c r="BG45" s="1"/>
      <c r="BH45" s="1"/>
      <c r="BI45" s="1"/>
    </row>
    <row r="46" spans="2:61" s="11" customFormat="1" x14ac:dyDescent="0.3">
      <c r="B46" s="11" t="s">
        <v>18</v>
      </c>
      <c r="C46" s="69">
        <f>+C44/C45</f>
        <v>-100</v>
      </c>
      <c r="D46" s="69">
        <f t="shared" ref="D46:BA46" si="15">+D44/D45</f>
        <v>-15</v>
      </c>
      <c r="E46" s="69">
        <f t="shared" si="15"/>
        <v>-6.204545454545463</v>
      </c>
      <c r="F46" s="69">
        <f t="shared" si="15"/>
        <v>-1.5034090909090985</v>
      </c>
      <c r="G46" s="69">
        <f t="shared" si="15"/>
        <v>0.83253521788128548</v>
      </c>
      <c r="H46" s="69">
        <f t="shared" si="15"/>
        <v>2.2333153654548807</v>
      </c>
      <c r="I46" s="69">
        <f t="shared" si="15"/>
        <v>3.138669020040131</v>
      </c>
      <c r="J46" s="69">
        <f t="shared" si="15"/>
        <v>3.6809119779035933</v>
      </c>
      <c r="K46" s="69">
        <f t="shared" si="15"/>
        <v>3.9600922988056655</v>
      </c>
      <c r="L46" s="69">
        <f t="shared" si="15"/>
        <v>4.0515684330854889</v>
      </c>
      <c r="M46" s="69">
        <f t="shared" si="15"/>
        <v>4.0118378130908638</v>
      </c>
      <c r="N46" s="69">
        <f t="shared" si="15"/>
        <v>3.8830165635752105</v>
      </c>
      <c r="O46" s="69">
        <f t="shared" si="15"/>
        <v>3.0005127991262985</v>
      </c>
      <c r="P46" s="69">
        <f t="shared" si="15"/>
        <v>2.3185780720521394</v>
      </c>
      <c r="Q46" s="69">
        <f t="shared" si="15"/>
        <v>1.7916285102221077</v>
      </c>
      <c r="R46" s="69">
        <f t="shared" si="15"/>
        <v>1.3844402124443558</v>
      </c>
      <c r="S46" s="69">
        <f t="shared" si="15"/>
        <v>1.0697947096160931</v>
      </c>
      <c r="T46" s="69">
        <f t="shared" si="15"/>
        <v>0.82665954833970834</v>
      </c>
      <c r="U46" s="69">
        <f t="shared" si="15"/>
        <v>0.63878237826250184</v>
      </c>
      <c r="V46" s="69">
        <f t="shared" si="15"/>
        <v>0.49360456502102412</v>
      </c>
      <c r="W46" s="69">
        <f t="shared" si="15"/>
        <v>0.38142170933442771</v>
      </c>
      <c r="X46" s="69">
        <f t="shared" si="15"/>
        <v>0.29473495721296683</v>
      </c>
      <c r="Y46" s="69">
        <f t="shared" si="15"/>
        <v>0.22774973966456522</v>
      </c>
      <c r="Z46" s="69">
        <f t="shared" si="15"/>
        <v>0.17598843519534585</v>
      </c>
      <c r="AA46" s="69">
        <f t="shared" si="15"/>
        <v>0.13599106356003995</v>
      </c>
      <c r="AB46" s="69">
        <f t="shared" si="15"/>
        <v>0.10508400366003087</v>
      </c>
      <c r="AC46" s="69">
        <f t="shared" si="15"/>
        <v>8.1201275555478389E-2</v>
      </c>
      <c r="AD46" s="69">
        <f t="shared" si="15"/>
        <v>6.2746440201960574E-2</v>
      </c>
      <c r="AE46" s="69">
        <f t="shared" si="15"/>
        <v>4.8485885610605899E-2</v>
      </c>
      <c r="AF46" s="69">
        <f t="shared" si="15"/>
        <v>3.7466366153650003E-2</v>
      </c>
      <c r="AG46" s="69">
        <f t="shared" si="15"/>
        <v>2.8951282936911359E-2</v>
      </c>
      <c r="AH46" s="69">
        <f t="shared" si="15"/>
        <v>2.2371445905795137E-2</v>
      </c>
      <c r="AI46" s="69">
        <f t="shared" si="15"/>
        <v>1.7287026381750788E-2</v>
      </c>
      <c r="AJ46" s="69">
        <f t="shared" si="15"/>
        <v>1.3358156749534698E-2</v>
      </c>
      <c r="AK46" s="69">
        <f t="shared" si="15"/>
        <v>1.0322212033731357E-2</v>
      </c>
      <c r="AL46" s="69">
        <f t="shared" si="15"/>
        <v>7.9762547533378646E-3</v>
      </c>
      <c r="AM46" s="69">
        <f t="shared" si="15"/>
        <v>6.1634695821247143E-3</v>
      </c>
      <c r="AN46" s="69">
        <f t="shared" si="15"/>
        <v>4.7626810407327327E-3</v>
      </c>
      <c r="AO46" s="69">
        <f t="shared" si="15"/>
        <v>3.6802535314752935E-3</v>
      </c>
      <c r="AP46" s="69">
        <f t="shared" si="15"/>
        <v>2.8438322743218176E-3</v>
      </c>
      <c r="AQ46" s="69">
        <f t="shared" si="15"/>
        <v>2.1975067574304952E-3</v>
      </c>
      <c r="AR46" s="69">
        <f t="shared" si="15"/>
        <v>1.6980734034690189E-3</v>
      </c>
      <c r="AS46" s="69">
        <f t="shared" si="15"/>
        <v>1.3121476299533326E-3</v>
      </c>
      <c r="AT46" s="69">
        <f t="shared" si="15"/>
        <v>1.0139322595093933E-3</v>
      </c>
      <c r="AU46" s="69">
        <f t="shared" si="15"/>
        <v>7.8349310962089473E-4</v>
      </c>
      <c r="AV46" s="69">
        <f t="shared" si="15"/>
        <v>6.0542649379796394E-4</v>
      </c>
      <c r="AW46" s="69">
        <f t="shared" si="15"/>
        <v>4.6782956338933579E-4</v>
      </c>
      <c r="AX46" s="69">
        <f t="shared" si="15"/>
        <v>3.6150466261903214E-4</v>
      </c>
      <c r="AY46" s="69">
        <f t="shared" si="15"/>
        <v>2.7934451202379755E-4</v>
      </c>
      <c r="AZ46" s="69">
        <f t="shared" si="15"/>
        <v>2.158571229274799E-4</v>
      </c>
      <c r="BA46" s="69">
        <f t="shared" si="15"/>
        <v>1.6679868589850716E-4</v>
      </c>
      <c r="BC46" s="70">
        <f>SUM(D46:BA46)</f>
        <v>16.285681345006218</v>
      </c>
      <c r="BE46" s="1"/>
      <c r="BF46" s="1"/>
      <c r="BG46" s="1"/>
      <c r="BH46" s="1"/>
      <c r="BI46" s="1"/>
    </row>
    <row r="47" spans="2:61" s="11" customFormat="1" x14ac:dyDescent="0.3">
      <c r="BE47" s="1"/>
      <c r="BF47" s="1"/>
      <c r="BG47" s="1"/>
      <c r="BH47" s="1"/>
      <c r="BI47" s="1"/>
    </row>
    <row r="48" spans="2:61" s="11" customFormat="1" x14ac:dyDescent="0.3">
      <c r="B48" s="11" t="s">
        <v>19</v>
      </c>
      <c r="D48" s="69">
        <f>+D43*100</f>
        <v>100</v>
      </c>
      <c r="E48" s="69">
        <f t="shared" ref="E48:BA48" si="16">+E43*100</f>
        <v>70</v>
      </c>
      <c r="F48" s="69">
        <f t="shared" si="16"/>
        <v>48.999999999999993</v>
      </c>
      <c r="G48" s="69">
        <f t="shared" si="16"/>
        <v>34.29999999999999</v>
      </c>
      <c r="H48" s="69">
        <f t="shared" si="16"/>
        <v>29.15499999999999</v>
      </c>
      <c r="I48" s="69">
        <f t="shared" si="16"/>
        <v>24.781749999999992</v>
      </c>
      <c r="J48" s="69">
        <f t="shared" si="16"/>
        <v>21.064487499999991</v>
      </c>
      <c r="K48" s="69">
        <f t="shared" si="16"/>
        <v>17.904814374999994</v>
      </c>
      <c r="L48" s="69">
        <f t="shared" si="16"/>
        <v>15.219092218749994</v>
      </c>
      <c r="M48" s="69">
        <f t="shared" si="16"/>
        <v>12.936228385937495</v>
      </c>
      <c r="N48" s="69">
        <f t="shared" si="16"/>
        <v>10.995794128046871</v>
      </c>
      <c r="O48" s="69">
        <f t="shared" si="16"/>
        <v>9.3464250088398391</v>
      </c>
      <c r="P48" s="69">
        <f t="shared" si="16"/>
        <v>7.944461257513864</v>
      </c>
      <c r="Q48" s="69">
        <f t="shared" si="16"/>
        <v>6.7527920688867846</v>
      </c>
      <c r="R48" s="69">
        <f t="shared" si="16"/>
        <v>5.7398732585537671</v>
      </c>
      <c r="S48" s="69">
        <f t="shared" si="16"/>
        <v>4.8788922697707013</v>
      </c>
      <c r="T48" s="69">
        <f t="shared" si="16"/>
        <v>4.1470584293050967</v>
      </c>
      <c r="U48" s="69">
        <f t="shared" si="16"/>
        <v>3.5249996649093318</v>
      </c>
      <c r="V48" s="69">
        <f t="shared" si="16"/>
        <v>2.9962497151729321</v>
      </c>
      <c r="W48" s="69">
        <f t="shared" si="16"/>
        <v>2.5468122578969923</v>
      </c>
      <c r="X48" s="69">
        <f t="shared" si="16"/>
        <v>2.1647904192124434</v>
      </c>
      <c r="Y48" s="69">
        <f t="shared" si="16"/>
        <v>1.8400718563305767</v>
      </c>
      <c r="Z48" s="69">
        <f t="shared" si="16"/>
        <v>1.56406107788099</v>
      </c>
      <c r="AA48" s="69">
        <f t="shared" si="16"/>
        <v>1.3294519161988416</v>
      </c>
      <c r="AB48" s="69">
        <f t="shared" si="16"/>
        <v>1.1300341287690152</v>
      </c>
      <c r="AC48" s="69">
        <f t="shared" si="16"/>
        <v>0.96052900945366293</v>
      </c>
      <c r="AD48" s="69">
        <f t="shared" si="16"/>
        <v>0.81644965803561353</v>
      </c>
      <c r="AE48" s="69">
        <f t="shared" si="16"/>
        <v>0.69398220933027144</v>
      </c>
      <c r="AF48" s="69">
        <f t="shared" si="16"/>
        <v>0.58988487793073074</v>
      </c>
      <c r="AG48" s="69">
        <f t="shared" si="16"/>
        <v>0.50140214624112101</v>
      </c>
      <c r="AH48" s="69">
        <f t="shared" si="16"/>
        <v>0.42619182430495284</v>
      </c>
      <c r="AI48" s="69">
        <f t="shared" si="16"/>
        <v>0.36226305065920988</v>
      </c>
      <c r="AJ48" s="69">
        <f t="shared" si="16"/>
        <v>0.3079235930603284</v>
      </c>
      <c r="AK48" s="69">
        <f t="shared" si="16"/>
        <v>0.26173505410127917</v>
      </c>
      <c r="AL48" s="69">
        <f t="shared" si="16"/>
        <v>0.22247479598608727</v>
      </c>
      <c r="AM48" s="69">
        <f t="shared" si="16"/>
        <v>0.18910357658817417</v>
      </c>
      <c r="AN48" s="69">
        <f t="shared" si="16"/>
        <v>0.16073804009994805</v>
      </c>
      <c r="AO48" s="69">
        <f t="shared" si="16"/>
        <v>0.13662733408495584</v>
      </c>
      <c r="AP48" s="69">
        <f t="shared" si="16"/>
        <v>0.11613323397221245</v>
      </c>
      <c r="AQ48" s="69">
        <f t="shared" si="16"/>
        <v>9.8713248876380583E-2</v>
      </c>
      <c r="AR48" s="69">
        <f t="shared" si="16"/>
        <v>8.3906261544923505E-2</v>
      </c>
      <c r="AS48" s="69">
        <f t="shared" si="16"/>
        <v>7.132032231318497E-2</v>
      </c>
      <c r="AT48" s="69">
        <f t="shared" si="16"/>
        <v>6.062227396620723E-2</v>
      </c>
      <c r="AU48" s="69">
        <f t="shared" si="16"/>
        <v>5.1528932871276134E-2</v>
      </c>
      <c r="AV48" s="69">
        <f t="shared" si="16"/>
        <v>4.3799592940584713E-2</v>
      </c>
      <c r="AW48" s="69">
        <f t="shared" si="16"/>
        <v>3.7229653999497007E-2</v>
      </c>
      <c r="AX48" s="69">
        <f t="shared" si="16"/>
        <v>3.1645205899572454E-2</v>
      </c>
      <c r="AY48" s="69">
        <f t="shared" si="16"/>
        <v>2.6898425014636587E-2</v>
      </c>
      <c r="AZ48" s="69">
        <f t="shared" si="16"/>
        <v>2.2863661262441097E-2</v>
      </c>
      <c r="BA48" s="69">
        <f t="shared" si="16"/>
        <v>1.9434112073074931E-2</v>
      </c>
      <c r="BE48" s="1"/>
      <c r="BF48" s="1"/>
      <c r="BG48" s="1"/>
      <c r="BH48" s="1"/>
      <c r="BI48" s="1"/>
    </row>
    <row r="49" spans="2:61" s="11" customFormat="1" x14ac:dyDescent="0.3">
      <c r="B49" s="11" t="s">
        <v>20</v>
      </c>
      <c r="D49" s="70">
        <f>+D48-E48</f>
        <v>30</v>
      </c>
      <c r="E49" s="70">
        <f t="shared" ref="E49:AZ49" si="17">+E48-F48</f>
        <v>21.000000000000007</v>
      </c>
      <c r="F49" s="70">
        <f t="shared" si="17"/>
        <v>14.700000000000003</v>
      </c>
      <c r="G49" s="70">
        <f t="shared" si="17"/>
        <v>5.1449999999999996</v>
      </c>
      <c r="H49" s="70">
        <f t="shared" si="17"/>
        <v>4.3732499999999987</v>
      </c>
      <c r="I49" s="70">
        <f t="shared" si="17"/>
        <v>3.7172625000000004</v>
      </c>
      <c r="J49" s="70">
        <f t="shared" si="17"/>
        <v>3.1596731249999976</v>
      </c>
      <c r="K49" s="70">
        <f t="shared" si="17"/>
        <v>2.6857221562499998</v>
      </c>
      <c r="L49" s="70">
        <f t="shared" si="17"/>
        <v>2.2828638328124988</v>
      </c>
      <c r="M49" s="70">
        <f t="shared" si="17"/>
        <v>1.9404342578906242</v>
      </c>
      <c r="N49" s="70">
        <f t="shared" si="17"/>
        <v>1.6493691192070319</v>
      </c>
      <c r="O49" s="70">
        <f t="shared" si="17"/>
        <v>1.4019637513259751</v>
      </c>
      <c r="P49" s="70">
        <f t="shared" si="17"/>
        <v>1.1916691886270794</v>
      </c>
      <c r="Q49" s="70">
        <f t="shared" si="17"/>
        <v>1.0129188103330176</v>
      </c>
      <c r="R49" s="70">
        <f t="shared" si="17"/>
        <v>0.86098098878306573</v>
      </c>
      <c r="S49" s="70">
        <f t="shared" si="17"/>
        <v>0.73183384046560462</v>
      </c>
      <c r="T49" s="70">
        <f t="shared" si="17"/>
        <v>0.62205876439576491</v>
      </c>
      <c r="U49" s="70">
        <f t="shared" si="17"/>
        <v>0.52874994973639966</v>
      </c>
      <c r="V49" s="70">
        <f t="shared" si="17"/>
        <v>0.44943745727593987</v>
      </c>
      <c r="W49" s="70">
        <f t="shared" si="17"/>
        <v>0.38202183868454886</v>
      </c>
      <c r="X49" s="70">
        <f t="shared" si="17"/>
        <v>0.32471856288186673</v>
      </c>
      <c r="Y49" s="70">
        <f t="shared" si="17"/>
        <v>0.27601077844958666</v>
      </c>
      <c r="Z49" s="70">
        <f t="shared" si="17"/>
        <v>0.2346091616821484</v>
      </c>
      <c r="AA49" s="70">
        <f t="shared" si="17"/>
        <v>0.19941778742982641</v>
      </c>
      <c r="AB49" s="70">
        <f t="shared" si="17"/>
        <v>0.16950511931535228</v>
      </c>
      <c r="AC49" s="70">
        <f t="shared" si="17"/>
        <v>0.1440793514180494</v>
      </c>
      <c r="AD49" s="70">
        <f t="shared" si="17"/>
        <v>0.1224674487053421</v>
      </c>
      <c r="AE49" s="70">
        <f t="shared" si="17"/>
        <v>0.10409733139954069</v>
      </c>
      <c r="AF49" s="70">
        <f t="shared" si="17"/>
        <v>8.8482731689609739E-2</v>
      </c>
      <c r="AG49" s="70">
        <f t="shared" si="17"/>
        <v>7.5210321936168167E-2</v>
      </c>
      <c r="AH49" s="70">
        <f t="shared" si="17"/>
        <v>6.3928773645742953E-2</v>
      </c>
      <c r="AI49" s="70">
        <f t="shared" si="17"/>
        <v>5.433945759888148E-2</v>
      </c>
      <c r="AJ49" s="70">
        <f t="shared" si="17"/>
        <v>4.618853895904923E-2</v>
      </c>
      <c r="AK49" s="70">
        <f t="shared" si="17"/>
        <v>3.9260258115191904E-2</v>
      </c>
      <c r="AL49" s="70">
        <f t="shared" si="17"/>
        <v>3.3371219397913099E-2</v>
      </c>
      <c r="AM49" s="70">
        <f t="shared" si="17"/>
        <v>2.8365536488226123E-2</v>
      </c>
      <c r="AN49" s="70">
        <f t="shared" si="17"/>
        <v>2.4110706014992211E-2</v>
      </c>
      <c r="AO49" s="70">
        <f t="shared" si="17"/>
        <v>2.0494100112743385E-2</v>
      </c>
      <c r="AP49" s="70">
        <f t="shared" si="17"/>
        <v>1.7419985095831869E-2</v>
      </c>
      <c r="AQ49" s="70">
        <f t="shared" si="17"/>
        <v>1.4806987331457078E-2</v>
      </c>
      <c r="AR49" s="70">
        <f t="shared" si="17"/>
        <v>1.2585939231738535E-2</v>
      </c>
      <c r="AS49" s="70">
        <f t="shared" si="17"/>
        <v>1.069804834697774E-2</v>
      </c>
      <c r="AT49" s="70">
        <f t="shared" si="17"/>
        <v>9.0933410949310955E-3</v>
      </c>
      <c r="AU49" s="70">
        <f t="shared" si="17"/>
        <v>7.7293399306914215E-3</v>
      </c>
      <c r="AV49" s="70">
        <f t="shared" si="17"/>
        <v>6.5699389410877052E-3</v>
      </c>
      <c r="AW49" s="70">
        <f t="shared" si="17"/>
        <v>5.5844480999245535E-3</v>
      </c>
      <c r="AX49" s="70">
        <f t="shared" si="17"/>
        <v>4.7467808849358667E-3</v>
      </c>
      <c r="AY49" s="70">
        <f t="shared" si="17"/>
        <v>4.0347637521954902E-3</v>
      </c>
      <c r="AZ49" s="70">
        <f t="shared" si="17"/>
        <v>3.4295491893661656E-3</v>
      </c>
      <c r="BE49" s="1"/>
      <c r="BF49" s="1"/>
      <c r="BG49" s="1"/>
      <c r="BH49" s="1"/>
      <c r="BI49" s="1"/>
    </row>
    <row r="50" spans="2:61" s="11" customFormat="1" x14ac:dyDescent="0.3">
      <c r="B50" s="11" t="s">
        <v>21</v>
      </c>
      <c r="D50" s="69">
        <f>+D49*D40</f>
        <v>30</v>
      </c>
      <c r="E50" s="69">
        <f>+E49*E40</f>
        <v>42.000000000000014</v>
      </c>
      <c r="F50" s="69">
        <f>+F49*F40</f>
        <v>44.100000000000009</v>
      </c>
      <c r="G50" s="69">
        <f t="shared" ref="G50:AZ50" si="18">+G49*G40</f>
        <v>20.58</v>
      </c>
      <c r="H50" s="69">
        <f t="shared" si="18"/>
        <v>21.866249999999994</v>
      </c>
      <c r="I50" s="69">
        <f t="shared" si="18"/>
        <v>22.303575000000002</v>
      </c>
      <c r="J50" s="69">
        <f t="shared" si="18"/>
        <v>22.117711874999983</v>
      </c>
      <c r="K50" s="69">
        <f t="shared" si="18"/>
        <v>21.485777249999998</v>
      </c>
      <c r="L50" s="69">
        <f t="shared" si="18"/>
        <v>20.545774495312489</v>
      </c>
      <c r="M50" s="69">
        <f t="shared" si="18"/>
        <v>19.404342578906242</v>
      </c>
      <c r="N50" s="69">
        <f t="shared" si="18"/>
        <v>18.143060311277353</v>
      </c>
      <c r="O50" s="69">
        <f t="shared" si="18"/>
        <v>16.823565015911701</v>
      </c>
      <c r="P50" s="69">
        <f t="shared" si="18"/>
        <v>15.491699452152032</v>
      </c>
      <c r="Q50" s="69">
        <f t="shared" si="18"/>
        <v>14.180863344662246</v>
      </c>
      <c r="R50" s="69">
        <f t="shared" si="18"/>
        <v>12.914714831745986</v>
      </c>
      <c r="S50" s="69">
        <f t="shared" si="18"/>
        <v>11.709341447449674</v>
      </c>
      <c r="T50" s="69">
        <f t="shared" si="18"/>
        <v>10.574998994728004</v>
      </c>
      <c r="U50" s="69">
        <f t="shared" si="18"/>
        <v>9.517499095255193</v>
      </c>
      <c r="V50" s="69">
        <f t="shared" si="18"/>
        <v>8.5393116882428579</v>
      </c>
      <c r="W50" s="69">
        <f t="shared" si="18"/>
        <v>7.6404367736909773</v>
      </c>
      <c r="X50" s="69">
        <f t="shared" si="18"/>
        <v>6.819089820519201</v>
      </c>
      <c r="Y50" s="69">
        <f t="shared" si="18"/>
        <v>6.072237125890906</v>
      </c>
      <c r="Z50" s="69">
        <f t="shared" si="18"/>
        <v>5.3960107186894133</v>
      </c>
      <c r="AA50" s="69">
        <f t="shared" si="18"/>
        <v>4.7860268983158338</v>
      </c>
      <c r="AB50" s="69">
        <f t="shared" si="18"/>
        <v>4.237627982883807</v>
      </c>
      <c r="AC50" s="69">
        <f t="shared" si="18"/>
        <v>3.7460631368692843</v>
      </c>
      <c r="AD50" s="69">
        <f t="shared" si="18"/>
        <v>3.3066211150442366</v>
      </c>
      <c r="AE50" s="69">
        <f t="shared" si="18"/>
        <v>2.9147252791871394</v>
      </c>
      <c r="AF50" s="69">
        <f t="shared" si="18"/>
        <v>2.5659992189986824</v>
      </c>
      <c r="AG50" s="69">
        <f t="shared" si="18"/>
        <v>2.256309658085045</v>
      </c>
      <c r="AH50" s="69">
        <f t="shared" si="18"/>
        <v>1.9817919830180315</v>
      </c>
      <c r="AI50" s="69">
        <f t="shared" si="18"/>
        <v>1.7388626431642074</v>
      </c>
      <c r="AJ50" s="69">
        <f t="shared" si="18"/>
        <v>1.5242217856486246</v>
      </c>
      <c r="AK50" s="69">
        <f t="shared" si="18"/>
        <v>1.3348487759165248</v>
      </c>
      <c r="AL50" s="69">
        <f t="shared" si="18"/>
        <v>1.1679926789269586</v>
      </c>
      <c r="AM50" s="69">
        <f t="shared" si="18"/>
        <v>1.0211593135761405</v>
      </c>
      <c r="AN50" s="69">
        <f t="shared" si="18"/>
        <v>0.89209612255471182</v>
      </c>
      <c r="AO50" s="69">
        <f t="shared" si="18"/>
        <v>0.77877580428424864</v>
      </c>
      <c r="AP50" s="69">
        <f t="shared" si="18"/>
        <v>0.6793794187374429</v>
      </c>
      <c r="AQ50" s="69">
        <f t="shared" si="18"/>
        <v>0.59227949325828311</v>
      </c>
      <c r="AR50" s="69">
        <f t="shared" si="18"/>
        <v>0.51602350850127998</v>
      </c>
      <c r="AS50" s="69">
        <f t="shared" si="18"/>
        <v>0.44931803057306507</v>
      </c>
      <c r="AT50" s="69">
        <f t="shared" si="18"/>
        <v>0.39101366708203711</v>
      </c>
      <c r="AU50" s="69">
        <f t="shared" si="18"/>
        <v>0.34009095695042257</v>
      </c>
      <c r="AV50" s="69">
        <f t="shared" si="18"/>
        <v>0.29564725234894673</v>
      </c>
      <c r="AW50" s="69">
        <f t="shared" si="18"/>
        <v>0.25688461259652945</v>
      </c>
      <c r="AX50" s="69">
        <f t="shared" si="18"/>
        <v>0.22309870159198575</v>
      </c>
      <c r="AY50" s="69">
        <f t="shared" si="18"/>
        <v>0.19366866010538353</v>
      </c>
      <c r="AZ50" s="69">
        <f t="shared" si="18"/>
        <v>0.16804791027894211</v>
      </c>
      <c r="BC50" s="73">
        <f>SUM(D50:AZ50)/100</f>
        <v>4.46584834427932</v>
      </c>
      <c r="BE50" s="1"/>
      <c r="BF50" s="1"/>
      <c r="BG50" s="1"/>
      <c r="BH50" s="1"/>
      <c r="BI50" s="1"/>
    </row>
    <row r="51" spans="2:61" s="11" customFormat="1" x14ac:dyDescent="0.3">
      <c r="BE51" s="1"/>
      <c r="BF51" s="1"/>
      <c r="BG51" s="1"/>
      <c r="BH51" s="1"/>
      <c r="BI51" s="1"/>
    </row>
    <row r="52" spans="2:61" s="11" customFormat="1" x14ac:dyDescent="0.3">
      <c r="B52" s="11" t="s">
        <v>22</v>
      </c>
      <c r="C52" s="70">
        <f>+C44</f>
        <v>-100</v>
      </c>
      <c r="D52" s="70">
        <f>+D44+C52</f>
        <v>-115</v>
      </c>
      <c r="E52" s="70">
        <f t="shared" ref="E52:BA52" si="19">+E44+D52</f>
        <v>-121.82500000000002</v>
      </c>
      <c r="F52" s="70">
        <f t="shared" si="19"/>
        <v>-123.64412500000003</v>
      </c>
      <c r="G52" s="70">
        <f t="shared" si="19"/>
        <v>-122.53602062500003</v>
      </c>
      <c r="H52" s="70">
        <f t="shared" si="19"/>
        <v>-119.26622359843755</v>
      </c>
      <c r="I52" s="70">
        <f t="shared" si="19"/>
        <v>-114.21136575497272</v>
      </c>
      <c r="J52" s="70">
        <f t="shared" si="19"/>
        <v>-107.69040565048584</v>
      </c>
      <c r="K52" s="70">
        <f t="shared" si="19"/>
        <v>-99.973306070224922</v>
      </c>
      <c r="L52" s="70">
        <f t="shared" si="19"/>
        <v>-91.288409314113622</v>
      </c>
      <c r="M52" s="70">
        <f t="shared" si="19"/>
        <v>-81.828705606069519</v>
      </c>
      <c r="N52" s="70">
        <f t="shared" si="19"/>
        <v>-71.757160671852901</v>
      </c>
      <c r="O52" s="70">
        <f t="shared" si="19"/>
        <v>-63.196347477768768</v>
      </c>
      <c r="P52" s="70">
        <f t="shared" si="19"/>
        <v>-55.919656262797261</v>
      </c>
      <c r="Q52" s="70">
        <f t="shared" si="19"/>
        <v>-49.734468730071477</v>
      </c>
      <c r="R52" s="70">
        <f t="shared" si="19"/>
        <v>-44.477059327254558</v>
      </c>
      <c r="S52" s="70">
        <f t="shared" si="19"/>
        <v>-40.00826133486018</v>
      </c>
      <c r="T52" s="70">
        <f t="shared" si="19"/>
        <v>-36.209783041324961</v>
      </c>
      <c r="U52" s="70">
        <f t="shared" si="19"/>
        <v>-32.981076491820019</v>
      </c>
      <c r="V52" s="70">
        <f t="shared" si="19"/>
        <v>-30.236675924740823</v>
      </c>
      <c r="W52" s="70">
        <f t="shared" si="19"/>
        <v>-27.903935442723505</v>
      </c>
      <c r="X52" s="70">
        <f t="shared" si="19"/>
        <v>-25.921106033008783</v>
      </c>
      <c r="Y52" s="70">
        <f t="shared" si="19"/>
        <v>-24.235701034751273</v>
      </c>
      <c r="Z52" s="70">
        <f t="shared" si="19"/>
        <v>-22.803106786232387</v>
      </c>
      <c r="AA52" s="70">
        <f t="shared" si="19"/>
        <v>-21.585401674991335</v>
      </c>
      <c r="AB52" s="70">
        <f t="shared" si="19"/>
        <v>-20.550352330436439</v>
      </c>
      <c r="AC52" s="70">
        <f t="shared" si="19"/>
        <v>-19.67056038756478</v>
      </c>
      <c r="AD52" s="70">
        <f t="shared" si="19"/>
        <v>-18.922737236123869</v>
      </c>
      <c r="AE52" s="70">
        <f t="shared" si="19"/>
        <v>-18.287087557399094</v>
      </c>
      <c r="AF52" s="70">
        <f t="shared" si="19"/>
        <v>-17.746785330483036</v>
      </c>
      <c r="AG52" s="70">
        <f t="shared" si="19"/>
        <v>-17.287528437604387</v>
      </c>
      <c r="AH52" s="70">
        <f t="shared" si="19"/>
        <v>-16.897160078657535</v>
      </c>
      <c r="AI52" s="70">
        <f t="shared" si="19"/>
        <v>-16.56534697355271</v>
      </c>
      <c r="AJ52" s="70">
        <f t="shared" si="19"/>
        <v>-16.283305834213611</v>
      </c>
      <c r="AK52" s="70">
        <f t="shared" si="19"/>
        <v>-16.043570865775376</v>
      </c>
      <c r="AL52" s="70">
        <f t="shared" si="19"/>
        <v>-15.839796142602875</v>
      </c>
      <c r="AM52" s="70">
        <f t="shared" si="19"/>
        <v>-15.666587627906249</v>
      </c>
      <c r="AN52" s="70">
        <f t="shared" si="19"/>
        <v>-15.519360390414118</v>
      </c>
      <c r="AO52" s="70">
        <f t="shared" si="19"/>
        <v>-15.394217238545806</v>
      </c>
      <c r="AP52" s="70">
        <f t="shared" si="19"/>
        <v>-15.287845559457741</v>
      </c>
      <c r="AQ52" s="70">
        <f t="shared" si="19"/>
        <v>-15.197429632232886</v>
      </c>
      <c r="AR52" s="70">
        <f t="shared" si="19"/>
        <v>-15.12057609409176</v>
      </c>
      <c r="AS52" s="70">
        <f t="shared" si="19"/>
        <v>-15.055250586671802</v>
      </c>
      <c r="AT52" s="70">
        <f t="shared" si="19"/>
        <v>-14.999723905364837</v>
      </c>
      <c r="AU52" s="70">
        <f t="shared" si="19"/>
        <v>-14.952526226253918</v>
      </c>
      <c r="AV52" s="70">
        <f t="shared" si="19"/>
        <v>-14.912408199009636</v>
      </c>
      <c r="AW52" s="70">
        <f t="shared" si="19"/>
        <v>-14.878307875851997</v>
      </c>
      <c r="AX52" s="70">
        <f t="shared" si="19"/>
        <v>-14.849322601168003</v>
      </c>
      <c r="AY52" s="70">
        <f t="shared" si="19"/>
        <v>-14.824685117686609</v>
      </c>
      <c r="AZ52" s="70">
        <f t="shared" si="19"/>
        <v>-14.803743256727424</v>
      </c>
      <c r="BA52" s="70">
        <f t="shared" si="19"/>
        <v>-14.785942674912116</v>
      </c>
      <c r="BE52" s="1"/>
      <c r="BF52" s="1"/>
      <c r="BG52" s="1"/>
      <c r="BH52" s="1"/>
      <c r="BI52" s="1"/>
    </row>
    <row r="53" spans="2:61" s="11" customFormat="1" x14ac:dyDescent="0.3">
      <c r="C53" s="11">
        <v>0</v>
      </c>
      <c r="D53" s="11">
        <f>IF(D52&gt;0,1,0)</f>
        <v>0</v>
      </c>
      <c r="E53" s="11">
        <f t="shared" ref="E53:BA53" si="20">IF(E52&gt;0,1,0)</f>
        <v>0</v>
      </c>
      <c r="F53" s="11">
        <f t="shared" si="20"/>
        <v>0</v>
      </c>
      <c r="G53" s="11">
        <f t="shared" si="20"/>
        <v>0</v>
      </c>
      <c r="H53" s="11">
        <f t="shared" si="20"/>
        <v>0</v>
      </c>
      <c r="I53" s="11">
        <f t="shared" si="20"/>
        <v>0</v>
      </c>
      <c r="J53" s="11">
        <f t="shared" si="20"/>
        <v>0</v>
      </c>
      <c r="K53" s="11">
        <f t="shared" si="20"/>
        <v>0</v>
      </c>
      <c r="L53" s="11">
        <f t="shared" si="20"/>
        <v>0</v>
      </c>
      <c r="M53" s="11">
        <f t="shared" si="20"/>
        <v>0</v>
      </c>
      <c r="N53" s="11">
        <f t="shared" si="20"/>
        <v>0</v>
      </c>
      <c r="O53" s="11">
        <f t="shared" si="20"/>
        <v>0</v>
      </c>
      <c r="P53" s="11">
        <f t="shared" si="20"/>
        <v>0</v>
      </c>
      <c r="Q53" s="11">
        <f t="shared" si="20"/>
        <v>0</v>
      </c>
      <c r="R53" s="11">
        <f t="shared" si="20"/>
        <v>0</v>
      </c>
      <c r="S53" s="11">
        <f t="shared" si="20"/>
        <v>0</v>
      </c>
      <c r="T53" s="11">
        <f t="shared" si="20"/>
        <v>0</v>
      </c>
      <c r="U53" s="11">
        <f t="shared" si="20"/>
        <v>0</v>
      </c>
      <c r="V53" s="11">
        <f t="shared" si="20"/>
        <v>0</v>
      </c>
      <c r="W53" s="11">
        <f t="shared" si="20"/>
        <v>0</v>
      </c>
      <c r="X53" s="11">
        <f t="shared" si="20"/>
        <v>0</v>
      </c>
      <c r="Y53" s="11">
        <f t="shared" si="20"/>
        <v>0</v>
      </c>
      <c r="Z53" s="11">
        <f t="shared" si="20"/>
        <v>0</v>
      </c>
      <c r="AA53" s="11">
        <f t="shared" si="20"/>
        <v>0</v>
      </c>
      <c r="AB53" s="11">
        <f t="shared" si="20"/>
        <v>0</v>
      </c>
      <c r="AC53" s="11">
        <f t="shared" si="20"/>
        <v>0</v>
      </c>
      <c r="AD53" s="11">
        <f t="shared" si="20"/>
        <v>0</v>
      </c>
      <c r="AE53" s="11">
        <f t="shared" si="20"/>
        <v>0</v>
      </c>
      <c r="AF53" s="11">
        <f t="shared" si="20"/>
        <v>0</v>
      </c>
      <c r="AG53" s="11">
        <f t="shared" si="20"/>
        <v>0</v>
      </c>
      <c r="AH53" s="11">
        <f t="shared" si="20"/>
        <v>0</v>
      </c>
      <c r="AI53" s="11">
        <f t="shared" si="20"/>
        <v>0</v>
      </c>
      <c r="AJ53" s="11">
        <f t="shared" si="20"/>
        <v>0</v>
      </c>
      <c r="AK53" s="11">
        <f t="shared" si="20"/>
        <v>0</v>
      </c>
      <c r="AL53" s="11">
        <f t="shared" si="20"/>
        <v>0</v>
      </c>
      <c r="AM53" s="11">
        <f t="shared" si="20"/>
        <v>0</v>
      </c>
      <c r="AN53" s="11">
        <f t="shared" si="20"/>
        <v>0</v>
      </c>
      <c r="AO53" s="11">
        <f t="shared" si="20"/>
        <v>0</v>
      </c>
      <c r="AP53" s="11">
        <f t="shared" si="20"/>
        <v>0</v>
      </c>
      <c r="AQ53" s="11">
        <f t="shared" si="20"/>
        <v>0</v>
      </c>
      <c r="AR53" s="11">
        <f t="shared" si="20"/>
        <v>0</v>
      </c>
      <c r="AS53" s="11">
        <f t="shared" si="20"/>
        <v>0</v>
      </c>
      <c r="AT53" s="11">
        <f t="shared" si="20"/>
        <v>0</v>
      </c>
      <c r="AU53" s="11">
        <f t="shared" si="20"/>
        <v>0</v>
      </c>
      <c r="AV53" s="11">
        <f t="shared" si="20"/>
        <v>0</v>
      </c>
      <c r="AW53" s="11">
        <f t="shared" si="20"/>
        <v>0</v>
      </c>
      <c r="AX53" s="11">
        <f t="shared" si="20"/>
        <v>0</v>
      </c>
      <c r="AY53" s="11">
        <f t="shared" si="20"/>
        <v>0</v>
      </c>
      <c r="AZ53" s="11">
        <f t="shared" si="20"/>
        <v>0</v>
      </c>
      <c r="BA53" s="11">
        <f t="shared" si="20"/>
        <v>0</v>
      </c>
      <c r="BE53" s="1"/>
      <c r="BF53" s="1"/>
      <c r="BG53" s="1"/>
      <c r="BH53" s="1"/>
      <c r="BI53" s="1"/>
    </row>
    <row r="54" spans="2:61" s="11" customFormat="1" x14ac:dyDescent="0.3">
      <c r="D54" s="11">
        <f>+D53-C53</f>
        <v>0</v>
      </c>
      <c r="E54" s="11">
        <f t="shared" ref="E54:BA54" si="21">+E53-D53</f>
        <v>0</v>
      </c>
      <c r="F54" s="11">
        <f t="shared" si="21"/>
        <v>0</v>
      </c>
      <c r="G54" s="11">
        <f t="shared" si="21"/>
        <v>0</v>
      </c>
      <c r="H54" s="11">
        <f t="shared" si="21"/>
        <v>0</v>
      </c>
      <c r="I54" s="11">
        <f t="shared" si="21"/>
        <v>0</v>
      </c>
      <c r="J54" s="11">
        <f t="shared" si="21"/>
        <v>0</v>
      </c>
      <c r="K54" s="11">
        <f t="shared" si="21"/>
        <v>0</v>
      </c>
      <c r="L54" s="11">
        <f t="shared" si="21"/>
        <v>0</v>
      </c>
      <c r="M54" s="11">
        <f t="shared" si="21"/>
        <v>0</v>
      </c>
      <c r="N54" s="11">
        <f t="shared" si="21"/>
        <v>0</v>
      </c>
      <c r="O54" s="11">
        <f t="shared" si="21"/>
        <v>0</v>
      </c>
      <c r="P54" s="11">
        <f t="shared" si="21"/>
        <v>0</v>
      </c>
      <c r="Q54" s="11">
        <f t="shared" si="21"/>
        <v>0</v>
      </c>
      <c r="R54" s="11">
        <f t="shared" si="21"/>
        <v>0</v>
      </c>
      <c r="S54" s="11">
        <f t="shared" si="21"/>
        <v>0</v>
      </c>
      <c r="T54" s="11">
        <f t="shared" si="21"/>
        <v>0</v>
      </c>
      <c r="U54" s="11">
        <f t="shared" si="21"/>
        <v>0</v>
      </c>
      <c r="V54" s="11">
        <f t="shared" si="21"/>
        <v>0</v>
      </c>
      <c r="W54" s="11">
        <f t="shared" si="21"/>
        <v>0</v>
      </c>
      <c r="X54" s="11">
        <f t="shared" si="21"/>
        <v>0</v>
      </c>
      <c r="Y54" s="11">
        <f t="shared" si="21"/>
        <v>0</v>
      </c>
      <c r="Z54" s="11">
        <f t="shared" si="21"/>
        <v>0</v>
      </c>
      <c r="AA54" s="11">
        <f t="shared" si="21"/>
        <v>0</v>
      </c>
      <c r="AB54" s="11">
        <f t="shared" si="21"/>
        <v>0</v>
      </c>
      <c r="AC54" s="11">
        <f t="shared" si="21"/>
        <v>0</v>
      </c>
      <c r="AD54" s="11">
        <f t="shared" si="21"/>
        <v>0</v>
      </c>
      <c r="AE54" s="11">
        <f t="shared" si="21"/>
        <v>0</v>
      </c>
      <c r="AF54" s="11">
        <f t="shared" si="21"/>
        <v>0</v>
      </c>
      <c r="AG54" s="11">
        <f t="shared" si="21"/>
        <v>0</v>
      </c>
      <c r="AH54" s="11">
        <f t="shared" si="21"/>
        <v>0</v>
      </c>
      <c r="AI54" s="11">
        <f t="shared" si="21"/>
        <v>0</v>
      </c>
      <c r="AJ54" s="11">
        <f t="shared" si="21"/>
        <v>0</v>
      </c>
      <c r="AK54" s="11">
        <f t="shared" si="21"/>
        <v>0</v>
      </c>
      <c r="AL54" s="11">
        <f t="shared" si="21"/>
        <v>0</v>
      </c>
      <c r="AM54" s="11">
        <f t="shared" si="21"/>
        <v>0</v>
      </c>
      <c r="AN54" s="11">
        <f t="shared" si="21"/>
        <v>0</v>
      </c>
      <c r="AO54" s="11">
        <f t="shared" si="21"/>
        <v>0</v>
      </c>
      <c r="AP54" s="11">
        <f t="shared" si="21"/>
        <v>0</v>
      </c>
      <c r="AQ54" s="11">
        <f t="shared" si="21"/>
        <v>0</v>
      </c>
      <c r="AR54" s="11">
        <f t="shared" si="21"/>
        <v>0</v>
      </c>
      <c r="AS54" s="11">
        <f t="shared" si="21"/>
        <v>0</v>
      </c>
      <c r="AT54" s="11">
        <f t="shared" si="21"/>
        <v>0</v>
      </c>
      <c r="AU54" s="11">
        <f t="shared" si="21"/>
        <v>0</v>
      </c>
      <c r="AV54" s="11">
        <f t="shared" si="21"/>
        <v>0</v>
      </c>
      <c r="AW54" s="11">
        <f t="shared" si="21"/>
        <v>0</v>
      </c>
      <c r="AX54" s="11">
        <f t="shared" si="21"/>
        <v>0</v>
      </c>
      <c r="AY54" s="11">
        <f t="shared" si="21"/>
        <v>0</v>
      </c>
      <c r="AZ54" s="11">
        <f t="shared" si="21"/>
        <v>0</v>
      </c>
      <c r="BA54" s="11">
        <f t="shared" si="21"/>
        <v>0</v>
      </c>
      <c r="BE54" s="1"/>
      <c r="BF54" s="1"/>
      <c r="BG54" s="1"/>
      <c r="BH54" s="1"/>
      <c r="BI54" s="1"/>
    </row>
    <row r="55" spans="2:61" s="11" customFormat="1" x14ac:dyDescent="0.3">
      <c r="C55" s="11">
        <f>SUM(D55:BA55)</f>
        <v>0</v>
      </c>
      <c r="D55" s="11">
        <f>+D54*D40</f>
        <v>0</v>
      </c>
      <c r="E55" s="11">
        <f t="shared" ref="E55:BA55" si="22">+E54*E40</f>
        <v>0</v>
      </c>
      <c r="F55" s="11">
        <f t="shared" si="22"/>
        <v>0</v>
      </c>
      <c r="G55" s="11">
        <f t="shared" si="22"/>
        <v>0</v>
      </c>
      <c r="H55" s="11">
        <f t="shared" si="22"/>
        <v>0</v>
      </c>
      <c r="I55" s="11">
        <f t="shared" si="22"/>
        <v>0</v>
      </c>
      <c r="J55" s="11">
        <f t="shared" si="22"/>
        <v>0</v>
      </c>
      <c r="K55" s="11">
        <f t="shared" si="22"/>
        <v>0</v>
      </c>
      <c r="L55" s="11">
        <f t="shared" si="22"/>
        <v>0</v>
      </c>
      <c r="M55" s="11">
        <f t="shared" si="22"/>
        <v>0</v>
      </c>
      <c r="N55" s="11">
        <f t="shared" si="22"/>
        <v>0</v>
      </c>
      <c r="O55" s="11">
        <f t="shared" si="22"/>
        <v>0</v>
      </c>
      <c r="P55" s="11">
        <f t="shared" si="22"/>
        <v>0</v>
      </c>
      <c r="Q55" s="11">
        <f t="shared" si="22"/>
        <v>0</v>
      </c>
      <c r="R55" s="11">
        <f t="shared" si="22"/>
        <v>0</v>
      </c>
      <c r="S55" s="11">
        <f t="shared" si="22"/>
        <v>0</v>
      </c>
      <c r="T55" s="11">
        <f t="shared" si="22"/>
        <v>0</v>
      </c>
      <c r="U55" s="11">
        <f t="shared" si="22"/>
        <v>0</v>
      </c>
      <c r="V55" s="11">
        <f t="shared" si="22"/>
        <v>0</v>
      </c>
      <c r="W55" s="11">
        <f t="shared" si="22"/>
        <v>0</v>
      </c>
      <c r="X55" s="11">
        <f t="shared" si="22"/>
        <v>0</v>
      </c>
      <c r="Y55" s="11">
        <f t="shared" si="22"/>
        <v>0</v>
      </c>
      <c r="Z55" s="11">
        <f t="shared" si="22"/>
        <v>0</v>
      </c>
      <c r="AA55" s="11">
        <f t="shared" si="22"/>
        <v>0</v>
      </c>
      <c r="AB55" s="11">
        <f t="shared" si="22"/>
        <v>0</v>
      </c>
      <c r="AC55" s="11">
        <f t="shared" si="22"/>
        <v>0</v>
      </c>
      <c r="AD55" s="11">
        <f t="shared" si="22"/>
        <v>0</v>
      </c>
      <c r="AE55" s="11">
        <f t="shared" si="22"/>
        <v>0</v>
      </c>
      <c r="AF55" s="11">
        <f t="shared" si="22"/>
        <v>0</v>
      </c>
      <c r="AG55" s="11">
        <f t="shared" si="22"/>
        <v>0</v>
      </c>
      <c r="AH55" s="11">
        <f t="shared" si="22"/>
        <v>0</v>
      </c>
      <c r="AI55" s="11">
        <f t="shared" si="22"/>
        <v>0</v>
      </c>
      <c r="AJ55" s="11">
        <f t="shared" si="22"/>
        <v>0</v>
      </c>
      <c r="AK55" s="11">
        <f t="shared" si="22"/>
        <v>0</v>
      </c>
      <c r="AL55" s="11">
        <f t="shared" si="22"/>
        <v>0</v>
      </c>
      <c r="AM55" s="11">
        <f t="shared" si="22"/>
        <v>0</v>
      </c>
      <c r="AN55" s="11">
        <f t="shared" si="22"/>
        <v>0</v>
      </c>
      <c r="AO55" s="11">
        <f t="shared" si="22"/>
        <v>0</v>
      </c>
      <c r="AP55" s="11">
        <f t="shared" si="22"/>
        <v>0</v>
      </c>
      <c r="AQ55" s="11">
        <f t="shared" si="22"/>
        <v>0</v>
      </c>
      <c r="AR55" s="11">
        <f t="shared" si="22"/>
        <v>0</v>
      </c>
      <c r="AS55" s="11">
        <f t="shared" si="22"/>
        <v>0</v>
      </c>
      <c r="AT55" s="11">
        <f t="shared" si="22"/>
        <v>0</v>
      </c>
      <c r="AU55" s="11">
        <f t="shared" si="22"/>
        <v>0</v>
      </c>
      <c r="AV55" s="11">
        <f t="shared" si="22"/>
        <v>0</v>
      </c>
      <c r="AW55" s="11">
        <f t="shared" si="22"/>
        <v>0</v>
      </c>
      <c r="AX55" s="11">
        <f t="shared" si="22"/>
        <v>0</v>
      </c>
      <c r="AY55" s="11">
        <f t="shared" si="22"/>
        <v>0</v>
      </c>
      <c r="AZ55" s="11">
        <f t="shared" si="22"/>
        <v>0</v>
      </c>
      <c r="BA55" s="11">
        <f t="shared" si="22"/>
        <v>0</v>
      </c>
      <c r="BE55" s="1"/>
      <c r="BF55" s="1"/>
      <c r="BG55" s="1"/>
      <c r="BH55" s="1"/>
      <c r="BI55" s="1"/>
    </row>
    <row r="56" spans="2:61" s="11" customFormat="1" x14ac:dyDescent="0.3">
      <c r="C56" s="74">
        <f>SUM(D56:BA56)</f>
        <v>0</v>
      </c>
      <c r="D56" s="75">
        <f t="shared" ref="D56:BA56" si="23">IF(D54=1,D52/(D52-C52),0)</f>
        <v>0</v>
      </c>
      <c r="E56" s="75">
        <f t="shared" si="23"/>
        <v>0</v>
      </c>
      <c r="F56" s="75">
        <f t="shared" si="23"/>
        <v>0</v>
      </c>
      <c r="G56" s="75">
        <f t="shared" si="23"/>
        <v>0</v>
      </c>
      <c r="H56" s="75">
        <f t="shared" si="23"/>
        <v>0</v>
      </c>
      <c r="I56" s="75">
        <f t="shared" si="23"/>
        <v>0</v>
      </c>
      <c r="J56" s="75">
        <f t="shared" si="23"/>
        <v>0</v>
      </c>
      <c r="K56" s="75">
        <f t="shared" si="23"/>
        <v>0</v>
      </c>
      <c r="L56" s="75">
        <f t="shared" si="23"/>
        <v>0</v>
      </c>
      <c r="M56" s="75">
        <f t="shared" si="23"/>
        <v>0</v>
      </c>
      <c r="N56" s="75">
        <f t="shared" si="23"/>
        <v>0</v>
      </c>
      <c r="O56" s="75">
        <f t="shared" si="23"/>
        <v>0</v>
      </c>
      <c r="P56" s="75">
        <f t="shared" si="23"/>
        <v>0</v>
      </c>
      <c r="Q56" s="75">
        <f t="shared" si="23"/>
        <v>0</v>
      </c>
      <c r="R56" s="75">
        <f t="shared" si="23"/>
        <v>0</v>
      </c>
      <c r="S56" s="75">
        <f t="shared" si="23"/>
        <v>0</v>
      </c>
      <c r="T56" s="75">
        <f t="shared" si="23"/>
        <v>0</v>
      </c>
      <c r="U56" s="75">
        <f t="shared" si="23"/>
        <v>0</v>
      </c>
      <c r="V56" s="75">
        <f t="shared" si="23"/>
        <v>0</v>
      </c>
      <c r="W56" s="75">
        <f t="shared" si="23"/>
        <v>0</v>
      </c>
      <c r="X56" s="75">
        <f t="shared" si="23"/>
        <v>0</v>
      </c>
      <c r="Y56" s="75">
        <f t="shared" si="23"/>
        <v>0</v>
      </c>
      <c r="Z56" s="75">
        <f t="shared" si="23"/>
        <v>0</v>
      </c>
      <c r="AA56" s="75">
        <f t="shared" si="23"/>
        <v>0</v>
      </c>
      <c r="AB56" s="75">
        <f t="shared" si="23"/>
        <v>0</v>
      </c>
      <c r="AC56" s="75">
        <f t="shared" si="23"/>
        <v>0</v>
      </c>
      <c r="AD56" s="75">
        <f t="shared" si="23"/>
        <v>0</v>
      </c>
      <c r="AE56" s="75">
        <f t="shared" si="23"/>
        <v>0</v>
      </c>
      <c r="AF56" s="75">
        <f t="shared" si="23"/>
        <v>0</v>
      </c>
      <c r="AG56" s="75">
        <f t="shared" si="23"/>
        <v>0</v>
      </c>
      <c r="AH56" s="75">
        <f t="shared" si="23"/>
        <v>0</v>
      </c>
      <c r="AI56" s="75">
        <f t="shared" si="23"/>
        <v>0</v>
      </c>
      <c r="AJ56" s="75">
        <f t="shared" si="23"/>
        <v>0</v>
      </c>
      <c r="AK56" s="75">
        <f t="shared" si="23"/>
        <v>0</v>
      </c>
      <c r="AL56" s="75">
        <f t="shared" si="23"/>
        <v>0</v>
      </c>
      <c r="AM56" s="75">
        <f t="shared" si="23"/>
        <v>0</v>
      </c>
      <c r="AN56" s="75">
        <f t="shared" si="23"/>
        <v>0</v>
      </c>
      <c r="AO56" s="75">
        <f t="shared" si="23"/>
        <v>0</v>
      </c>
      <c r="AP56" s="75">
        <f t="shared" si="23"/>
        <v>0</v>
      </c>
      <c r="AQ56" s="75">
        <f t="shared" si="23"/>
        <v>0</v>
      </c>
      <c r="AR56" s="75">
        <f t="shared" si="23"/>
        <v>0</v>
      </c>
      <c r="AS56" s="75">
        <f t="shared" si="23"/>
        <v>0</v>
      </c>
      <c r="AT56" s="75">
        <f t="shared" si="23"/>
        <v>0</v>
      </c>
      <c r="AU56" s="75">
        <f t="shared" si="23"/>
        <v>0</v>
      </c>
      <c r="AV56" s="75">
        <f t="shared" si="23"/>
        <v>0</v>
      </c>
      <c r="AW56" s="75">
        <f t="shared" si="23"/>
        <v>0</v>
      </c>
      <c r="AX56" s="75">
        <f t="shared" si="23"/>
        <v>0</v>
      </c>
      <c r="AY56" s="75">
        <f t="shared" si="23"/>
        <v>0</v>
      </c>
      <c r="AZ56" s="75">
        <f t="shared" si="23"/>
        <v>0</v>
      </c>
      <c r="BA56" s="75">
        <f t="shared" si="23"/>
        <v>0</v>
      </c>
      <c r="BE56" s="1"/>
      <c r="BF56" s="1"/>
      <c r="BG56" s="1"/>
      <c r="BH56" s="1"/>
      <c r="BI56" s="1"/>
    </row>
    <row r="57" spans="2:61" s="11" customFormat="1" x14ac:dyDescent="0.3">
      <c r="C57" s="74">
        <f>+C55-C56</f>
        <v>0</v>
      </c>
      <c r="BE57" s="1"/>
      <c r="BF57" s="1"/>
      <c r="BG57" s="1"/>
      <c r="BH57" s="1"/>
      <c r="BI57" s="1"/>
    </row>
    <row r="58" spans="2:61" s="11" customFormat="1" x14ac:dyDescent="0.3">
      <c r="BE58" s="1"/>
    </row>
    <row r="59" spans="2:61" s="11" customFormat="1" x14ac:dyDescent="0.3">
      <c r="B59" s="11">
        <f>IF(N9="Year 1",2,1)</f>
        <v>1</v>
      </c>
      <c r="BE59" s="1"/>
    </row>
    <row r="60" spans="2:61" s="11" customFormat="1" x14ac:dyDescent="0.3">
      <c r="B60" s="1"/>
      <c r="D60" s="76">
        <f>+E45</f>
        <v>1.1000000000000001</v>
      </c>
      <c r="E60" s="76">
        <f t="shared" ref="E60:BA60" si="24">+F45</f>
        <v>1.2100000000000002</v>
      </c>
      <c r="F60" s="76">
        <f t="shared" si="24"/>
        <v>1.3310000000000004</v>
      </c>
      <c r="G60" s="76">
        <f t="shared" si="24"/>
        <v>1.4641000000000006</v>
      </c>
      <c r="H60" s="76">
        <f t="shared" si="24"/>
        <v>1.6105100000000008</v>
      </c>
      <c r="I60" s="76">
        <f t="shared" si="24"/>
        <v>1.7715610000000011</v>
      </c>
      <c r="J60" s="76">
        <f t="shared" si="24"/>
        <v>1.9487171000000014</v>
      </c>
      <c r="K60" s="76">
        <f t="shared" si="24"/>
        <v>2.1435888100000016</v>
      </c>
      <c r="L60" s="76">
        <f t="shared" si="24"/>
        <v>2.3579476910000019</v>
      </c>
      <c r="M60" s="76">
        <f t="shared" si="24"/>
        <v>2.5937424601000023</v>
      </c>
      <c r="N60" s="76">
        <f t="shared" si="24"/>
        <v>2.8531167061100029</v>
      </c>
      <c r="O60" s="76">
        <f t="shared" si="24"/>
        <v>3.1384283767210035</v>
      </c>
      <c r="P60" s="76">
        <f t="shared" si="24"/>
        <v>3.4522712143931042</v>
      </c>
      <c r="Q60" s="76">
        <f t="shared" si="24"/>
        <v>3.7974983358324148</v>
      </c>
      <c r="R60" s="76">
        <f t="shared" si="24"/>
        <v>4.1772481694156562</v>
      </c>
      <c r="S60" s="76">
        <f t="shared" si="24"/>
        <v>4.594972986357222</v>
      </c>
      <c r="T60" s="76">
        <f t="shared" si="24"/>
        <v>5.0544702849929442</v>
      </c>
      <c r="U60" s="76">
        <f t="shared" si="24"/>
        <v>5.5599173134922388</v>
      </c>
      <c r="V60" s="76">
        <f t="shared" si="24"/>
        <v>6.1159090448414632</v>
      </c>
      <c r="W60" s="76">
        <f t="shared" si="24"/>
        <v>6.72749994932561</v>
      </c>
      <c r="X60" s="76">
        <f t="shared" si="24"/>
        <v>7.4002499442581717</v>
      </c>
      <c r="Y60" s="76">
        <f t="shared" si="24"/>
        <v>8.140274938683989</v>
      </c>
      <c r="Z60" s="76">
        <f t="shared" si="24"/>
        <v>8.9543024325523888</v>
      </c>
      <c r="AA60" s="76">
        <f t="shared" si="24"/>
        <v>9.849732675807628</v>
      </c>
      <c r="AB60" s="76">
        <f t="shared" si="24"/>
        <v>10.834705943388391</v>
      </c>
      <c r="AC60" s="76">
        <f t="shared" si="24"/>
        <v>11.918176537727231</v>
      </c>
      <c r="AD60" s="76">
        <f t="shared" si="24"/>
        <v>13.109994191499954</v>
      </c>
      <c r="AE60" s="76">
        <f t="shared" si="24"/>
        <v>14.420993610649951</v>
      </c>
      <c r="AF60" s="76">
        <f t="shared" si="24"/>
        <v>15.863092971714948</v>
      </c>
      <c r="AG60" s="76">
        <f t="shared" si="24"/>
        <v>17.449402268886445</v>
      </c>
      <c r="AH60" s="76">
        <f t="shared" si="24"/>
        <v>19.194342495775089</v>
      </c>
      <c r="AI60" s="76">
        <f t="shared" si="24"/>
        <v>21.113776745352599</v>
      </c>
      <c r="AJ60" s="76">
        <f t="shared" si="24"/>
        <v>23.225154419887861</v>
      </c>
      <c r="AK60" s="76">
        <f t="shared" si="24"/>
        <v>25.547669861876649</v>
      </c>
      <c r="AL60" s="76">
        <f t="shared" si="24"/>
        <v>28.102436848064315</v>
      </c>
      <c r="AM60" s="76">
        <f t="shared" si="24"/>
        <v>30.912680532870748</v>
      </c>
      <c r="AN60" s="76">
        <f t="shared" si="24"/>
        <v>34.003948586157826</v>
      </c>
      <c r="AO60" s="76">
        <f t="shared" si="24"/>
        <v>37.404343444773609</v>
      </c>
      <c r="AP60" s="76">
        <f t="shared" si="24"/>
        <v>41.144777789250973</v>
      </c>
      <c r="AQ60" s="76">
        <f t="shared" si="24"/>
        <v>45.259255568176073</v>
      </c>
      <c r="AR60" s="76">
        <f t="shared" si="24"/>
        <v>49.785181124993684</v>
      </c>
      <c r="AS60" s="76">
        <f t="shared" si="24"/>
        <v>54.763699237493057</v>
      </c>
      <c r="AT60" s="76">
        <f t="shared" si="24"/>
        <v>60.240069161242367</v>
      </c>
      <c r="AU60" s="76">
        <f t="shared" si="24"/>
        <v>66.26407607736661</v>
      </c>
      <c r="AV60" s="76">
        <f t="shared" si="24"/>
        <v>72.890483685103277</v>
      </c>
      <c r="AW60" s="76">
        <f t="shared" si="24"/>
        <v>80.179532053613613</v>
      </c>
      <c r="AX60" s="76">
        <f t="shared" si="24"/>
        <v>88.197485258974979</v>
      </c>
      <c r="AY60" s="76">
        <f t="shared" si="24"/>
        <v>97.017233784872488</v>
      </c>
      <c r="AZ60" s="76">
        <f t="shared" si="24"/>
        <v>106.71895716335975</v>
      </c>
      <c r="BA60" s="76">
        <f t="shared" si="24"/>
        <v>117.39085287969573</v>
      </c>
      <c r="BD60" s="1"/>
      <c r="BE60" s="1"/>
    </row>
    <row r="61" spans="2:61" s="11" customFormat="1" x14ac:dyDescent="0.3">
      <c r="B61" s="1"/>
      <c r="D61" s="77">
        <f>+D44/D60</f>
        <v>-13.636363636363635</v>
      </c>
      <c r="E61" s="77">
        <f t="shared" ref="E61:BA61" si="25">+E44/E60</f>
        <v>-5.6404958677686023</v>
      </c>
      <c r="F61" s="77">
        <f t="shared" si="25"/>
        <v>-1.3667355371900893</v>
      </c>
      <c r="G61" s="77">
        <f t="shared" si="25"/>
        <v>0.75685019807389575</v>
      </c>
      <c r="H61" s="77">
        <f t="shared" si="25"/>
        <v>2.0302866958680732</v>
      </c>
      <c r="I61" s="77">
        <f t="shared" si="25"/>
        <v>2.8533354727637552</v>
      </c>
      <c r="J61" s="77">
        <f t="shared" si="25"/>
        <v>3.3462836162759935</v>
      </c>
      <c r="K61" s="77">
        <f t="shared" si="25"/>
        <v>3.6000839080051508</v>
      </c>
      <c r="L61" s="77">
        <f t="shared" si="25"/>
        <v>3.6832440300777169</v>
      </c>
      <c r="M61" s="77">
        <f t="shared" si="25"/>
        <v>3.6471252846280575</v>
      </c>
      <c r="N61" s="77">
        <f t="shared" si="25"/>
        <v>3.5300150577956453</v>
      </c>
      <c r="O61" s="77">
        <f t="shared" si="25"/>
        <v>2.7277389082966348</v>
      </c>
      <c r="P61" s="77">
        <f t="shared" si="25"/>
        <v>2.1077982473201269</v>
      </c>
      <c r="Q61" s="77">
        <f t="shared" si="25"/>
        <v>1.6287531911110069</v>
      </c>
      <c r="R61" s="77">
        <f t="shared" si="25"/>
        <v>1.2585820113130508</v>
      </c>
      <c r="S61" s="77">
        <f t="shared" si="25"/>
        <v>0.97254064510553917</v>
      </c>
      <c r="T61" s="77">
        <f t="shared" si="25"/>
        <v>0.75150868030882567</v>
      </c>
      <c r="U61" s="77">
        <f t="shared" si="25"/>
        <v>0.58071125296591075</v>
      </c>
      <c r="V61" s="77">
        <f t="shared" si="25"/>
        <v>0.4487314227463855</v>
      </c>
      <c r="W61" s="77">
        <f t="shared" si="25"/>
        <v>0.34674700848584333</v>
      </c>
      <c r="X61" s="77">
        <f t="shared" si="25"/>
        <v>0.26794087019360618</v>
      </c>
      <c r="Y61" s="77">
        <f t="shared" si="25"/>
        <v>0.20704521787687746</v>
      </c>
      <c r="Z61" s="77">
        <f t="shared" si="25"/>
        <v>0.1599894865412235</v>
      </c>
      <c r="AA61" s="77">
        <f t="shared" si="25"/>
        <v>0.12362823960003631</v>
      </c>
      <c r="AB61" s="77">
        <f t="shared" si="25"/>
        <v>9.5530912418209893E-2</v>
      </c>
      <c r="AC61" s="77">
        <f t="shared" si="25"/>
        <v>7.381934141407126E-2</v>
      </c>
      <c r="AD61" s="77">
        <f t="shared" si="25"/>
        <v>5.7042218365418701E-2</v>
      </c>
      <c r="AE61" s="77">
        <f t="shared" si="25"/>
        <v>4.4078077827823539E-2</v>
      </c>
      <c r="AF61" s="77">
        <f t="shared" si="25"/>
        <v>3.4060332866954549E-2</v>
      </c>
      <c r="AG61" s="77">
        <f t="shared" si="25"/>
        <v>2.6319348124464872E-2</v>
      </c>
      <c r="AH61" s="77">
        <f t="shared" si="25"/>
        <v>2.0337678096177397E-2</v>
      </c>
      <c r="AI61" s="77">
        <f t="shared" si="25"/>
        <v>1.571547852886435E-2</v>
      </c>
      <c r="AJ61" s="77">
        <f t="shared" si="25"/>
        <v>1.2143778863213361E-2</v>
      </c>
      <c r="AK61" s="77">
        <f t="shared" si="25"/>
        <v>9.3838291215739607E-3</v>
      </c>
      <c r="AL61" s="77">
        <f t="shared" si="25"/>
        <v>7.2511406848526049E-3</v>
      </c>
      <c r="AM61" s="77">
        <f t="shared" si="25"/>
        <v>5.6031541655679213E-3</v>
      </c>
      <c r="AN61" s="77">
        <f t="shared" si="25"/>
        <v>4.3297100370297565E-3</v>
      </c>
      <c r="AO61" s="77">
        <f t="shared" si="25"/>
        <v>3.3456850286139031E-3</v>
      </c>
      <c r="AP61" s="77">
        <f t="shared" si="25"/>
        <v>2.5853020675652883E-3</v>
      </c>
      <c r="AQ61" s="77">
        <f t="shared" si="25"/>
        <v>1.9977334158459048E-3</v>
      </c>
      <c r="AR61" s="77">
        <f t="shared" si="25"/>
        <v>1.5437030940627444E-3</v>
      </c>
      <c r="AS61" s="77">
        <f t="shared" si="25"/>
        <v>1.1928614817757568E-3</v>
      </c>
      <c r="AT61" s="77">
        <f t="shared" si="25"/>
        <v>9.2175659955399394E-4</v>
      </c>
      <c r="AU61" s="77">
        <f t="shared" si="25"/>
        <v>7.122664632917224E-4</v>
      </c>
      <c r="AV61" s="77">
        <f t="shared" si="25"/>
        <v>5.5038772163451262E-4</v>
      </c>
      <c r="AW61" s="77">
        <f t="shared" si="25"/>
        <v>4.2529960308121428E-4</v>
      </c>
      <c r="AX61" s="77">
        <f t="shared" si="25"/>
        <v>3.2864060238093826E-4</v>
      </c>
      <c r="AY61" s="77">
        <f t="shared" si="25"/>
        <v>2.5394955638527049E-4</v>
      </c>
      <c r="AZ61" s="77">
        <f t="shared" si="25"/>
        <v>1.962337481158908E-4</v>
      </c>
      <c r="BA61" s="77">
        <f t="shared" si="25"/>
        <v>1.5163516899864286E-4</v>
      </c>
      <c r="BD61" s="1"/>
      <c r="BE61" s="1"/>
    </row>
    <row r="62" spans="2:61" s="11" customFormat="1" x14ac:dyDescent="0.3">
      <c r="B62" s="1"/>
      <c r="BD62" s="1"/>
      <c r="BE62" s="1"/>
    </row>
    <row r="63" spans="2:61" s="11" customFormat="1" x14ac:dyDescent="0.3">
      <c r="B63" s="1"/>
      <c r="D63" s="69">
        <f>IF($B59=1,D46,D61)</f>
        <v>-15</v>
      </c>
      <c r="E63" s="69">
        <f>IF($B59=1,E46,E61)</f>
        <v>-6.204545454545463</v>
      </c>
      <c r="F63" s="69">
        <f t="shared" ref="F63:BA63" si="26">IF($B59=1,F46,F61)</f>
        <v>-1.5034090909090985</v>
      </c>
      <c r="G63" s="69">
        <f t="shared" si="26"/>
        <v>0.83253521788128548</v>
      </c>
      <c r="H63" s="69">
        <f t="shared" si="26"/>
        <v>2.2333153654548807</v>
      </c>
      <c r="I63" s="69">
        <f t="shared" si="26"/>
        <v>3.138669020040131</v>
      </c>
      <c r="J63" s="69">
        <f t="shared" si="26"/>
        <v>3.6809119779035933</v>
      </c>
      <c r="K63" s="69">
        <f t="shared" si="26"/>
        <v>3.9600922988056655</v>
      </c>
      <c r="L63" s="69">
        <f t="shared" si="26"/>
        <v>4.0515684330854889</v>
      </c>
      <c r="M63" s="69">
        <f t="shared" si="26"/>
        <v>4.0118378130908638</v>
      </c>
      <c r="N63" s="69">
        <f t="shared" si="26"/>
        <v>3.8830165635752105</v>
      </c>
      <c r="O63" s="69">
        <f t="shared" si="26"/>
        <v>3.0005127991262985</v>
      </c>
      <c r="P63" s="69">
        <f t="shared" si="26"/>
        <v>2.3185780720521394</v>
      </c>
      <c r="Q63" s="69">
        <f t="shared" si="26"/>
        <v>1.7916285102221077</v>
      </c>
      <c r="R63" s="69">
        <f t="shared" si="26"/>
        <v>1.3844402124443558</v>
      </c>
      <c r="S63" s="69">
        <f t="shared" si="26"/>
        <v>1.0697947096160931</v>
      </c>
      <c r="T63" s="69">
        <f t="shared" si="26"/>
        <v>0.82665954833970834</v>
      </c>
      <c r="U63" s="69">
        <f t="shared" si="26"/>
        <v>0.63878237826250184</v>
      </c>
      <c r="V63" s="69">
        <f t="shared" si="26"/>
        <v>0.49360456502102412</v>
      </c>
      <c r="W63" s="69">
        <f t="shared" si="26"/>
        <v>0.38142170933442771</v>
      </c>
      <c r="X63" s="69">
        <f t="shared" si="26"/>
        <v>0.29473495721296683</v>
      </c>
      <c r="Y63" s="69">
        <f t="shared" si="26"/>
        <v>0.22774973966456522</v>
      </c>
      <c r="Z63" s="69">
        <f t="shared" si="26"/>
        <v>0.17598843519534585</v>
      </c>
      <c r="AA63" s="69">
        <f t="shared" si="26"/>
        <v>0.13599106356003995</v>
      </c>
      <c r="AB63" s="69">
        <f t="shared" si="26"/>
        <v>0.10508400366003087</v>
      </c>
      <c r="AC63" s="69">
        <f t="shared" si="26"/>
        <v>8.1201275555478389E-2</v>
      </c>
      <c r="AD63" s="69">
        <f t="shared" si="26"/>
        <v>6.2746440201960574E-2</v>
      </c>
      <c r="AE63" s="69">
        <f t="shared" si="26"/>
        <v>4.8485885610605899E-2</v>
      </c>
      <c r="AF63" s="69">
        <f t="shared" si="26"/>
        <v>3.7466366153650003E-2</v>
      </c>
      <c r="AG63" s="69">
        <f t="shared" si="26"/>
        <v>2.8951282936911359E-2</v>
      </c>
      <c r="AH63" s="69">
        <f t="shared" si="26"/>
        <v>2.2371445905795137E-2</v>
      </c>
      <c r="AI63" s="69">
        <f t="shared" si="26"/>
        <v>1.7287026381750788E-2</v>
      </c>
      <c r="AJ63" s="69">
        <f t="shared" si="26"/>
        <v>1.3358156749534698E-2</v>
      </c>
      <c r="AK63" s="69">
        <f t="shared" si="26"/>
        <v>1.0322212033731357E-2</v>
      </c>
      <c r="AL63" s="69">
        <f t="shared" si="26"/>
        <v>7.9762547533378646E-3</v>
      </c>
      <c r="AM63" s="69">
        <f t="shared" si="26"/>
        <v>6.1634695821247143E-3</v>
      </c>
      <c r="AN63" s="69">
        <f t="shared" si="26"/>
        <v>4.7626810407327327E-3</v>
      </c>
      <c r="AO63" s="69">
        <f t="shared" si="26"/>
        <v>3.6802535314752935E-3</v>
      </c>
      <c r="AP63" s="69">
        <f t="shared" si="26"/>
        <v>2.8438322743218176E-3</v>
      </c>
      <c r="AQ63" s="69">
        <f t="shared" si="26"/>
        <v>2.1975067574304952E-3</v>
      </c>
      <c r="AR63" s="69">
        <f t="shared" si="26"/>
        <v>1.6980734034690189E-3</v>
      </c>
      <c r="AS63" s="69">
        <f t="shared" si="26"/>
        <v>1.3121476299533326E-3</v>
      </c>
      <c r="AT63" s="69">
        <f t="shared" si="26"/>
        <v>1.0139322595093933E-3</v>
      </c>
      <c r="AU63" s="69">
        <f t="shared" si="26"/>
        <v>7.8349310962089473E-4</v>
      </c>
      <c r="AV63" s="69">
        <f t="shared" si="26"/>
        <v>6.0542649379796394E-4</v>
      </c>
      <c r="AW63" s="69">
        <f t="shared" si="26"/>
        <v>4.6782956338933579E-4</v>
      </c>
      <c r="AX63" s="69">
        <f t="shared" si="26"/>
        <v>3.6150466261903214E-4</v>
      </c>
      <c r="AY63" s="69">
        <f t="shared" si="26"/>
        <v>2.7934451202379755E-4</v>
      </c>
      <c r="AZ63" s="69">
        <f t="shared" si="26"/>
        <v>2.158571229274799E-4</v>
      </c>
      <c r="BA63" s="69">
        <f t="shared" si="26"/>
        <v>1.6679868589850716E-4</v>
      </c>
      <c r="BC63" s="70">
        <f>SUM(D63:BA63)</f>
        <v>16.285681345006218</v>
      </c>
      <c r="BD63" s="1"/>
      <c r="BE63" s="1"/>
    </row>
    <row r="64" spans="2:61" s="11" customFormat="1" x14ac:dyDescent="0.3">
      <c r="B64" s="1"/>
    </row>
    <row r="65" spans="2:55" s="11" customFormat="1" x14ac:dyDescent="0.3">
      <c r="B65" s="1"/>
    </row>
    <row r="66" spans="2:55" s="11" customFormat="1" x14ac:dyDescent="0.3">
      <c r="B66" s="1"/>
    </row>
    <row r="67" spans="2:55" s="11" customFormat="1" x14ac:dyDescent="0.3">
      <c r="B67" s="1"/>
    </row>
    <row r="68" spans="2:55" s="11" customFormat="1" x14ac:dyDescent="0.3">
      <c r="B68" s="1"/>
    </row>
    <row r="69" spans="2:55" s="11" customFormat="1" x14ac:dyDescent="0.3">
      <c r="B69" s="1"/>
    </row>
    <row r="70" spans="2:55" s="11" customFormat="1" x14ac:dyDescent="0.3">
      <c r="B70" s="1"/>
    </row>
    <row r="71" spans="2:55" s="11" customFormat="1" x14ac:dyDescent="0.3">
      <c r="B71" s="1"/>
    </row>
    <row r="72" spans="2:55" s="11" customFormat="1" x14ac:dyDescent="0.3">
      <c r="B72" s="1"/>
    </row>
    <row r="73" spans="2:55" s="11" customFormat="1" x14ac:dyDescent="0.3">
      <c r="B73" s="1"/>
    </row>
    <row r="74" spans="2:55" x14ac:dyDescent="0.3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2:55" x14ac:dyDescent="0.3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2:55" x14ac:dyDescent="0.3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2:55" x14ac:dyDescent="0.3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2:55" x14ac:dyDescent="0.3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2:55" x14ac:dyDescent="0.3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</sheetData>
  <mergeCells count="26">
    <mergeCell ref="B33:C33"/>
    <mergeCell ref="F33:J33"/>
    <mergeCell ref="F34:K34"/>
    <mergeCell ref="B35:C35"/>
    <mergeCell ref="L24:O24"/>
    <mergeCell ref="B26:D26"/>
    <mergeCell ref="B29:C29"/>
    <mergeCell ref="F29:J29"/>
    <mergeCell ref="B31:C31"/>
    <mergeCell ref="F31:J31"/>
    <mergeCell ref="O12:O13"/>
    <mergeCell ref="B2:N2"/>
    <mergeCell ref="B3:N3"/>
    <mergeCell ref="B4:N4"/>
    <mergeCell ref="B7:F7"/>
    <mergeCell ref="J7:N7"/>
    <mergeCell ref="B8:C8"/>
    <mergeCell ref="E8:F10"/>
    <mergeCell ref="J8:M8"/>
    <mergeCell ref="B9:C9"/>
    <mergeCell ref="J9:M9"/>
    <mergeCell ref="B10:C10"/>
    <mergeCell ref="J10:N10"/>
    <mergeCell ref="B12:B13"/>
    <mergeCell ref="C12:M12"/>
    <mergeCell ref="N12:N13"/>
  </mergeCells>
  <dataValidations count="5">
    <dataValidation type="list" allowBlank="1" showInputMessage="1" showErrorMessage="1" sqref="N9" xr:uid="{0C20DDF9-7F67-3C46-B2D6-31F9F341433E}">
      <formula1>$AB$5:$AB$6</formula1>
    </dataValidation>
    <dataValidation type="decimal" allowBlank="1" showInputMessage="1" showErrorMessage="1" errorTitle="Outside range" error="Please set to a percentage from 0 to 100%" sqref="D20:M20" xr:uid="{0BD7F3AE-FB28-D643-9B8D-E56453F1570B}">
      <formula1>0</formula1>
      <formula2>1</formula2>
    </dataValidation>
    <dataValidation type="decimal" operator="greaterThanOrEqual" allowBlank="1" showInputMessage="1" showErrorMessage="1" errorTitle="Set to Positive" error="Please enter costs as a positive number" sqref="C17:M17" xr:uid="{9AE04D89-93D9-1F4E-A388-80506E1F143C}">
      <formula1>0</formula1>
    </dataValidation>
    <dataValidation type="decimal" operator="greaterThanOrEqual" allowBlank="1" showInputMessage="1" showErrorMessage="1" errorTitle="Set to positive" error="Please enter costs as a positive number" sqref="C15:M15" xr:uid="{ED926F7F-EA8E-604A-A6AF-638681AC897B}">
      <formula1>0</formula1>
    </dataValidation>
    <dataValidation type="decimal" operator="lessThanOrEqual" allowBlank="1" showInputMessage="1" showErrorMessage="1" errorTitle="Set to negative" error="WOM cost savings need to be entered as a negative number" sqref="C18:M18" xr:uid="{2F785C43-9813-6E4D-82E0-B27D6FB13E2D}">
      <formula1>0</formula1>
    </dataValidation>
  </dataValidations>
  <hyperlinks>
    <hyperlink ref="D5" r:id="rId1" xr:uid="{EBEA27CB-65BC-9148-81EC-2C91089669D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Balian</dc:creator>
  <cp:lastModifiedBy>Erika Beganskas</cp:lastModifiedBy>
  <dcterms:created xsi:type="dcterms:W3CDTF">2021-08-22T23:18:31Z</dcterms:created>
  <dcterms:modified xsi:type="dcterms:W3CDTF">2025-03-31T21:17:59Z</dcterms:modified>
</cp:coreProperties>
</file>