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95" yWindow="30" windowWidth="11955" windowHeight="7410" activeTab="1"/>
  </bookViews>
  <sheets>
    <sheet name="AFIRMACIONES" sheetId="11" r:id="rId1"/>
    <sheet name="RESPUESTAS" sheetId="13" r:id="rId2"/>
    <sheet name="Informe de compatibilidad" sheetId="14" r:id="rId3"/>
  </sheets>
  <definedNames>
    <definedName name="_xlnm.Print_Area" localSheetId="0">AFIRMACIONES!$A$1:$I$317</definedName>
    <definedName name="_xlnm.Print_Area" localSheetId="1">RESPUESTAS!$B$103:$T$271</definedName>
  </definedNames>
  <calcPr calcId="124519"/>
</workbook>
</file>

<file path=xl/calcChain.xml><?xml version="1.0" encoding="utf-8"?>
<calcChain xmlns="http://schemas.openxmlformats.org/spreadsheetml/2006/main">
  <c r="HO1" i="11"/>
  <c r="P196" i="13" s="1"/>
  <c r="T211"/>
  <c r="T210"/>
  <c r="T207"/>
  <c r="T205"/>
  <c r="T203"/>
  <c r="P200"/>
  <c r="S200"/>
  <c r="P199"/>
  <c r="P198"/>
  <c r="P197"/>
  <c r="P195"/>
  <c r="F195"/>
  <c r="F104" s="1"/>
  <c r="AA74"/>
  <c r="AH70"/>
  <c r="AG66"/>
  <c r="AA62"/>
  <c r="AH61"/>
  <c r="AD58"/>
  <c r="AG50"/>
  <c r="Z49"/>
  <c r="AA46"/>
  <c r="AD42"/>
  <c r="AC41"/>
  <c r="AB38"/>
  <c r="AF37"/>
  <c r="Z30"/>
  <c r="AD26"/>
  <c r="AG25"/>
  <c r="AC22"/>
  <c r="AC75" s="1"/>
  <c r="AC81" s="1"/>
  <c r="AB21"/>
  <c r="AC18"/>
  <c r="AH17"/>
  <c r="AE10"/>
  <c r="AH6"/>
  <c r="AC5"/>
  <c r="Q97"/>
  <c r="S93"/>
  <c r="T92"/>
  <c r="O88"/>
  <c r="W85"/>
  <c r="V84"/>
  <c r="Q81"/>
  <c r="S80"/>
  <c r="R77"/>
  <c r="P73"/>
  <c r="W68"/>
  <c r="V65"/>
  <c r="W64"/>
  <c r="Q57"/>
  <c r="S53"/>
  <c r="P52"/>
  <c r="P45"/>
  <c r="Q44"/>
  <c r="U41"/>
  <c r="T40"/>
  <c r="V33"/>
  <c r="T29"/>
  <c r="P25"/>
  <c r="R17"/>
  <c r="Q16"/>
  <c r="U13"/>
  <c r="O9"/>
  <c r="T5"/>
  <c r="U4"/>
  <c r="D99"/>
  <c r="I96"/>
  <c r="K92"/>
  <c r="J91"/>
  <c r="H84"/>
  <c r="E83"/>
  <c r="J80"/>
  <c r="F76"/>
  <c r="D72"/>
  <c r="F71"/>
  <c r="I68"/>
  <c r="D64"/>
  <c r="H60"/>
  <c r="F52"/>
  <c r="K51"/>
  <c r="E48"/>
  <c r="H40"/>
  <c r="G39"/>
  <c r="L36"/>
  <c r="I35"/>
  <c r="K32"/>
  <c r="F28"/>
  <c r="L27"/>
  <c r="G24"/>
  <c r="E23"/>
  <c r="L12"/>
  <c r="D11"/>
  <c r="I4"/>
  <c r="K3"/>
  <c r="AF69"/>
  <c r="AC54"/>
  <c r="AF45"/>
  <c r="AE29"/>
  <c r="AB14"/>
  <c r="AA13"/>
  <c r="V101"/>
  <c r="O100"/>
  <c r="S89"/>
  <c r="T76"/>
  <c r="R61"/>
  <c r="S60"/>
  <c r="R49"/>
  <c r="T48"/>
  <c r="R37"/>
  <c r="S36"/>
  <c r="Q21"/>
  <c r="W20"/>
  <c r="P12"/>
  <c r="P8"/>
  <c r="E100"/>
  <c r="G88"/>
  <c r="G79"/>
  <c r="I56"/>
  <c r="D55"/>
  <c r="J44"/>
  <c r="K43"/>
  <c r="F31"/>
  <c r="H20"/>
  <c r="E19"/>
  <c r="H8"/>
  <c r="H102" s="1"/>
  <c r="AD79" s="1"/>
  <c r="E7"/>
  <c r="AC65"/>
  <c r="AE53"/>
  <c r="AG34"/>
  <c r="AE33"/>
  <c r="AG9"/>
  <c r="U96"/>
  <c r="U69"/>
  <c r="V56"/>
  <c r="P32"/>
  <c r="S24"/>
  <c r="L95"/>
  <c r="D87"/>
  <c r="F59"/>
  <c r="F16"/>
  <c r="AD68"/>
  <c r="AB60"/>
  <c r="AH52"/>
  <c r="AB48"/>
  <c r="Z44"/>
  <c r="AC36"/>
  <c r="AA28"/>
  <c r="AF20"/>
  <c r="AE16"/>
  <c r="AD12"/>
  <c r="AB4"/>
  <c r="U91"/>
  <c r="O83"/>
  <c r="V79"/>
  <c r="U75"/>
  <c r="P59"/>
  <c r="O47"/>
  <c r="R43"/>
  <c r="V27"/>
  <c r="O19"/>
  <c r="S15"/>
  <c r="S3"/>
  <c r="F98"/>
  <c r="L90"/>
  <c r="L70"/>
  <c r="E66"/>
  <c r="I62"/>
  <c r="J54"/>
  <c r="L50"/>
  <c r="E30"/>
  <c r="D26"/>
  <c r="H22"/>
  <c r="J14"/>
  <c r="G10"/>
  <c r="AE73"/>
  <c r="AG57"/>
  <c r="Q72"/>
  <c r="W28"/>
  <c r="G67"/>
  <c r="AF64"/>
  <c r="AA56"/>
  <c r="AD32"/>
  <c r="Z8"/>
  <c r="R99"/>
  <c r="Q87"/>
  <c r="O71"/>
  <c r="O55"/>
  <c r="W39"/>
  <c r="O23"/>
  <c r="R7"/>
  <c r="J94"/>
  <c r="F86"/>
  <c r="K74"/>
  <c r="J58"/>
  <c r="F46"/>
  <c r="D34"/>
  <c r="Z72"/>
  <c r="AH40"/>
  <c r="AH24"/>
  <c r="AH75" s="1"/>
  <c r="AH81" s="1"/>
  <c r="S67"/>
  <c r="U51"/>
  <c r="U35"/>
  <c r="W11"/>
  <c r="L78"/>
  <c r="E42"/>
  <c r="E102" s="1"/>
  <c r="AA79" s="1"/>
  <c r="I18"/>
  <c r="K63"/>
  <c r="I47"/>
  <c r="D75"/>
  <c r="K15"/>
  <c r="P95"/>
  <c r="U63"/>
  <c r="O31"/>
  <c r="K82"/>
  <c r="J38"/>
  <c r="J9"/>
  <c r="L5"/>
  <c r="AC71"/>
  <c r="AB67"/>
  <c r="AE63"/>
  <c r="Z59"/>
  <c r="AF55"/>
  <c r="AD51"/>
  <c r="AB47"/>
  <c r="AE43"/>
  <c r="AG39"/>
  <c r="AH35"/>
  <c r="AA31"/>
  <c r="Z27"/>
  <c r="AF23"/>
  <c r="AG19"/>
  <c r="Z15"/>
  <c r="AD11"/>
  <c r="AA7"/>
  <c r="AA75" s="1"/>
  <c r="AA81" s="1"/>
  <c r="AF3"/>
  <c r="AF75" s="1"/>
  <c r="AF81" s="1"/>
  <c r="W98"/>
  <c r="T94"/>
  <c r="R90"/>
  <c r="P86"/>
  <c r="P82"/>
  <c r="W78"/>
  <c r="V74"/>
  <c r="R70"/>
  <c r="T66"/>
  <c r="O62"/>
  <c r="T58"/>
  <c r="Q54"/>
  <c r="W50"/>
  <c r="V46"/>
  <c r="S42"/>
  <c r="W38"/>
  <c r="Q34"/>
  <c r="T30"/>
  <c r="R26"/>
  <c r="U22"/>
  <c r="T18"/>
  <c r="V14"/>
  <c r="V10"/>
  <c r="Q6"/>
  <c r="G101"/>
  <c r="K97"/>
  <c r="H93"/>
  <c r="H81"/>
  <c r="E89"/>
  <c r="I85"/>
  <c r="I77"/>
  <c r="J73"/>
  <c r="H69"/>
  <c r="L65"/>
  <c r="G61"/>
  <c r="E57"/>
  <c r="G53"/>
  <c r="H49"/>
  <c r="L45"/>
  <c r="D41"/>
  <c r="G37"/>
  <c r="H33"/>
  <c r="I29"/>
  <c r="J25"/>
  <c r="K21"/>
  <c r="D17"/>
  <c r="G13"/>
  <c r="F6"/>
  <c r="X79"/>
  <c r="X80"/>
  <c r="P210"/>
  <c r="P211"/>
  <c r="M207"/>
  <c r="M205"/>
  <c r="M203"/>
  <c r="R104"/>
  <c r="Q102" l="1"/>
  <c r="AB80" s="1"/>
  <c r="K102"/>
  <c r="AG79" s="1"/>
  <c r="G102"/>
  <c r="AC79" s="1"/>
  <c r="AD75"/>
  <c r="AD81" s="1"/>
  <c r="I102"/>
  <c r="AE79" s="1"/>
  <c r="U102"/>
  <c r="AF80" s="1"/>
  <c r="Z75"/>
  <c r="Z81" s="1"/>
  <c r="AB75"/>
  <c r="AB81" s="1"/>
  <c r="AG75"/>
  <c r="AG81" s="1"/>
  <c r="AE75"/>
  <c r="AE81" s="1"/>
  <c r="R102"/>
  <c r="AC80" s="1"/>
  <c r="AC82" s="1"/>
  <c r="E198" s="1"/>
  <c r="M161" s="1"/>
  <c r="W102"/>
  <c r="AH80" s="1"/>
  <c r="S102"/>
  <c r="AD80" s="1"/>
  <c r="V102"/>
  <c r="AG80" s="1"/>
  <c r="O102"/>
  <c r="Z80" s="1"/>
  <c r="T102"/>
  <c r="AE80" s="1"/>
  <c r="P102"/>
  <c r="AA80" s="1"/>
  <c r="AA82" s="1"/>
  <c r="C198" s="1"/>
  <c r="D102"/>
  <c r="Z79" s="1"/>
  <c r="L102"/>
  <c r="AH79" s="1"/>
  <c r="J102"/>
  <c r="AF79" s="1"/>
  <c r="AF82" s="1"/>
  <c r="H198" s="1"/>
  <c r="E141" s="1"/>
  <c r="F102"/>
  <c r="AB79" s="1"/>
  <c r="C6" i="11"/>
  <c r="AD82" i="13" l="1"/>
  <c r="F198" s="1"/>
  <c r="M216" s="1"/>
  <c r="AB82"/>
  <c r="D198" s="1"/>
  <c r="H248" s="1"/>
  <c r="AG82"/>
  <c r="I198" s="1"/>
  <c r="D250" s="1"/>
  <c r="AE82"/>
  <c r="G198" s="1"/>
  <c r="D222" s="1"/>
  <c r="AH82"/>
  <c r="J198" s="1"/>
  <c r="T216" s="1"/>
  <c r="Z82"/>
  <c r="B198" s="1"/>
  <c r="C231" s="1"/>
  <c r="R248"/>
  <c r="R229"/>
  <c r="G231"/>
  <c r="D256"/>
  <c r="D252"/>
  <c r="R227"/>
  <c r="R244"/>
  <c r="Q141"/>
  <c r="H253"/>
  <c r="H240"/>
  <c r="L257"/>
  <c r="D221"/>
  <c r="P216"/>
  <c r="C232"/>
  <c r="H256"/>
  <c r="L249"/>
  <c r="H221"/>
  <c r="H242"/>
  <c r="L216"/>
  <c r="E221"/>
  <c r="G233"/>
  <c r="R245"/>
  <c r="I161"/>
  <c r="R231"/>
  <c r="C221"/>
  <c r="H249"/>
  <c r="G234"/>
  <c r="G221"/>
  <c r="R233"/>
  <c r="K242"/>
  <c r="L258"/>
  <c r="R242"/>
  <c r="D254"/>
  <c r="Q216"/>
  <c r="AJ4"/>
  <c r="AJ3"/>
  <c r="AJ6"/>
  <c r="AJ5"/>
  <c r="AJ8"/>
  <c r="AJ2"/>
  <c r="AJ10"/>
  <c r="AJ11"/>
  <c r="AJ9"/>
  <c r="AJ7"/>
  <c r="K240" l="1"/>
  <c r="K243" s="1"/>
  <c r="G232"/>
  <c r="H257"/>
  <c r="L254"/>
  <c r="D257"/>
  <c r="R235"/>
  <c r="S216"/>
  <c r="C234"/>
  <c r="E133"/>
  <c r="H250"/>
  <c r="E240"/>
  <c r="D249"/>
  <c r="Q151"/>
  <c r="C233"/>
  <c r="E231" s="1"/>
  <c r="E232" s="1"/>
  <c r="F222"/>
  <c r="F221"/>
  <c r="R241"/>
  <c r="L252"/>
  <c r="H241"/>
  <c r="I240" s="1"/>
  <c r="N216"/>
  <c r="R228"/>
  <c r="T227" s="1"/>
  <c r="D253"/>
  <c r="R232"/>
  <c r="T231" s="1"/>
  <c r="H222"/>
  <c r="R250"/>
  <c r="I221"/>
  <c r="L250"/>
  <c r="L248"/>
  <c r="K241"/>
  <c r="R249"/>
  <c r="E151"/>
  <c r="O216"/>
  <c r="H254"/>
  <c r="E241"/>
  <c r="J221"/>
  <c r="L256"/>
  <c r="N256" s="1"/>
  <c r="L232"/>
  <c r="K127"/>
  <c r="D258"/>
  <c r="F256" s="1"/>
  <c r="H258"/>
  <c r="J256" s="1"/>
  <c r="R246"/>
  <c r="T244" s="1"/>
  <c r="R236"/>
  <c r="L253"/>
  <c r="B221"/>
  <c r="D199"/>
  <c r="E199" s="1"/>
  <c r="H252"/>
  <c r="J252" s="1"/>
  <c r="Q133"/>
  <c r="H200"/>
  <c r="I207" s="1"/>
  <c r="X97" s="1"/>
  <c r="Y97" s="1"/>
  <c r="Q268" s="1"/>
  <c r="E242"/>
  <c r="M242" s="1"/>
  <c r="R240"/>
  <c r="R216"/>
  <c r="AI82"/>
  <c r="D248"/>
  <c r="B222"/>
  <c r="E226" s="1"/>
  <c r="E208"/>
  <c r="R237"/>
  <c r="J248"/>
  <c r="I231"/>
  <c r="I232" s="1"/>
  <c r="F252"/>
  <c r="I241"/>
  <c r="M240"/>
  <c r="G261"/>
  <c r="K261"/>
  <c r="M261"/>
  <c r="C261"/>
  <c r="E261"/>
  <c r="I261"/>
  <c r="D261"/>
  <c r="L240" l="1"/>
  <c r="N252"/>
  <c r="L242"/>
  <c r="F224"/>
  <c r="H243"/>
  <c r="H244" s="1"/>
  <c r="I242"/>
  <c r="F248"/>
  <c r="T240"/>
  <c r="E227"/>
  <c r="E228" s="1"/>
  <c r="F228" s="1"/>
  <c r="T248"/>
  <c r="T249" s="1"/>
  <c r="L241"/>
  <c r="J253"/>
  <c r="H224"/>
  <c r="B224"/>
  <c r="N248"/>
  <c r="N249" s="1"/>
  <c r="M241"/>
  <c r="N241" s="1"/>
  <c r="N253"/>
  <c r="T235"/>
  <c r="T236" s="1"/>
  <c r="F242"/>
  <c r="F240"/>
  <c r="F241"/>
  <c r="J257"/>
  <c r="F249"/>
  <c r="E243"/>
  <c r="E244" s="1"/>
  <c r="N240"/>
  <c r="D224"/>
  <c r="T228"/>
  <c r="J249"/>
  <c r="H203"/>
  <c r="F253"/>
  <c r="T241"/>
  <c r="H202"/>
  <c r="E207"/>
  <c r="P261" s="1"/>
  <c r="J207"/>
  <c r="P271" s="1"/>
  <c r="H206"/>
  <c r="J225"/>
  <c r="B225"/>
  <c r="I206"/>
  <c r="D207"/>
  <c r="P259" s="1"/>
  <c r="J206"/>
  <c r="P269"/>
  <c r="B207"/>
  <c r="P255" s="1"/>
  <c r="F225"/>
  <c r="F207"/>
  <c r="X94" s="1"/>
  <c r="Y94" s="1"/>
  <c r="Q262" s="1"/>
  <c r="H201"/>
  <c r="H225"/>
  <c r="N257"/>
  <c r="H207"/>
  <c r="X96" s="1"/>
  <c r="Y96" s="1"/>
  <c r="Q266" s="1"/>
  <c r="C206"/>
  <c r="N242"/>
  <c r="D206"/>
  <c r="AG84"/>
  <c r="P218" s="1"/>
  <c r="P219" s="1"/>
  <c r="B206"/>
  <c r="G207"/>
  <c r="P265" s="1"/>
  <c r="G206"/>
  <c r="T219"/>
  <c r="D225"/>
  <c r="E206"/>
  <c r="F206"/>
  <c r="C207"/>
  <c r="X91" s="1"/>
  <c r="Y91" s="1"/>
  <c r="Q256" s="1"/>
  <c r="K244"/>
  <c r="T232"/>
  <c r="T245"/>
  <c r="F257"/>
  <c r="L233"/>
  <c r="E233"/>
  <c r="I233"/>
  <c r="N258" l="1"/>
  <c r="X93"/>
  <c r="Y93" s="1"/>
  <c r="Q260" s="1"/>
  <c r="J250"/>
  <c r="J258"/>
  <c r="L218"/>
  <c r="L219" s="1"/>
  <c r="J254"/>
  <c r="R218"/>
  <c r="R219" s="1"/>
  <c r="X95"/>
  <c r="Y95" s="1"/>
  <c r="Q264" s="1"/>
  <c r="N254"/>
  <c r="X92"/>
  <c r="Y92" s="1"/>
  <c r="Q258" s="1"/>
  <c r="F254"/>
  <c r="F258"/>
  <c r="X98"/>
  <c r="Y98" s="1"/>
  <c r="Q270" s="1"/>
  <c r="P257"/>
  <c r="P263"/>
  <c r="N250"/>
  <c r="P267"/>
  <c r="O240"/>
  <c r="T233"/>
  <c r="T246"/>
  <c r="O242"/>
  <c r="O241"/>
  <c r="X90"/>
  <c r="Y90" s="1"/>
  <c r="Q254" s="1"/>
  <c r="F250"/>
  <c r="N218"/>
  <c r="N219" s="1"/>
  <c r="T237"/>
  <c r="E245"/>
  <c r="T250"/>
  <c r="T242"/>
  <c r="H245"/>
  <c r="K245"/>
  <c r="T229"/>
</calcChain>
</file>

<file path=xl/sharedStrings.xml><?xml version="1.0" encoding="utf-8"?>
<sst xmlns="http://schemas.openxmlformats.org/spreadsheetml/2006/main" count="613" uniqueCount="503">
  <si>
    <t>Las cosas siempre funcionan de la mejor manera posible.</t>
  </si>
  <si>
    <t>Si tengo que elegir entre algo nuevo y algo conocido, tiendo a escoger lo nuevo.</t>
  </si>
  <si>
    <t>Me gustaría que los demás estuviesen mejor dispuestos respecto a todo.</t>
  </si>
  <si>
    <t>Suelo fijarme en el lado bueno de las cosas y dejar de lado el aspecto negativo de la vida.</t>
  </si>
  <si>
    <t>Me gusta casi todo lo que encuentro.</t>
  </si>
  <si>
    <t>Me han apreciado por mi inquebrantable espíritu y mi gran sentido del humor.</t>
  </si>
  <si>
    <t>La gente suele pensar que soy el alma de las reuniones.</t>
  </si>
  <si>
    <t>Mi teoría es que si algo es bueno, más es mejor.</t>
  </si>
  <si>
    <t>Me gusta animar a la gente.</t>
  </si>
  <si>
    <t>Suelo pasar de una cosa a otra, en vez de profundizar en una sola.</t>
  </si>
  <si>
    <t>Me resulta difícil aceptar compromisos a largo plazo.</t>
  </si>
  <si>
    <t>Me resulta fácil expresar mi insatisfacción.</t>
  </si>
  <si>
    <t>No me asusta enfrentarme con otros y lo hago.</t>
  </si>
  <si>
    <t>Disfruto en el ejercicio del poder.</t>
  </si>
  <si>
    <t>No me gusta que me digan que me adapte o me conforme.</t>
  </si>
  <si>
    <t>Protejo a quienes se encuentran bajo mi autoridad.</t>
  </si>
  <si>
    <t>Con frecuencia el parecer de los demás no me interesa.</t>
  </si>
  <si>
    <t>Me fastidia que me perturben.</t>
  </si>
  <si>
    <t>Me precio de ser una persona estable.</t>
  </si>
  <si>
    <t>Tiendo a quitar importancia a las cosas para que los demás se tranquilicen.</t>
  </si>
  <si>
    <t>Tiendo a no juzgar a las personas.</t>
  </si>
  <si>
    <t>Hay muchas personas que dependen de mi ayuda y generosidad.</t>
  </si>
  <si>
    <t>La mayoría de la gente no aprecia la auténtica belleza de la vida.</t>
  </si>
  <si>
    <t>Me esfuerzo mucho por corregir mis faltas.</t>
  </si>
  <si>
    <t>Me cuesta relajarme y estar alegre.</t>
  </si>
  <si>
    <t>Me enojo cuando los demás no escuchan lo que tengo para decirles.</t>
  </si>
  <si>
    <t>Con frecuencia mis propias críticas y las de otros pululan en mi cabeza.</t>
  </si>
  <si>
    <t>Si algo no está bien, realmente me molesta.</t>
  </si>
  <si>
    <t>Tiendo a cuidar los detalles, el orden y la precisión.</t>
  </si>
  <si>
    <t>Me gusta rescatar a las personas que veo que están en apuros o en situaciones embarazosas.</t>
  </si>
  <si>
    <t>A menudo hay personas que se me acercan pidiéndome que las conforte y las aconseje.</t>
  </si>
  <si>
    <t>Mi actitud de servicio me lleva a una dedicación activa, poniendo todo mi tiempo y esfuerzo.</t>
  </si>
  <si>
    <t>Creo que merezco estar en primer término en la vida de algunos, por todo lo que he hecho por ellos.</t>
  </si>
  <si>
    <t>No me importa sacrificarme por los demás, con tal de hacerlos felices.</t>
  </si>
  <si>
    <t>Vivo con cierta tensión porque me propongo demasiados objetivos.</t>
  </si>
  <si>
    <t>La mayoría de la gente no tiene sentimientos profundos como los míos.</t>
  </si>
  <si>
    <t>Es frecuente que otras personas carezcan de capacidad para comprender mis sentimientos.</t>
  </si>
  <si>
    <t>No me gusta pensar que yo pueda ser vulgar.</t>
  </si>
  <si>
    <t>Me parece que el fin de una relación me afecta más que a la mayoría.</t>
  </si>
  <si>
    <t>Soy una persona propensa a la nostalgia, a la melancolía y a revivir el pasado.</t>
  </si>
  <si>
    <t>No sé como participar en conversaciones intrascendentes.</t>
  </si>
  <si>
    <t>A menudo me siento atrás para observar a los demás, en lugar de involucrarme en la acción.</t>
  </si>
  <si>
    <t>Si surge un problema, primero lo estudio por mi cuenta y luego lo discuto con los demás.</t>
  </si>
  <si>
    <t>Trato de resolver mis problemas pensando.</t>
  </si>
  <si>
    <t>Me fastidian las personas que no son lógicas.</t>
  </si>
  <si>
    <t>Es muy importante para mi la lealtad al grupo.</t>
  </si>
  <si>
    <t>Me es muy difícil ir en contra de lo dispuesto por la autoridad.</t>
  </si>
  <si>
    <t>Me pregunto a menudo si tengo suficiente valor para hacer lo que hay que hacer.</t>
  </si>
  <si>
    <t>Sin leyes estrictas, es difícil decir lo que tienen que hacer las personas.</t>
  </si>
  <si>
    <t>Me parece que siento el peligro y la amenaza más que otras personas.</t>
  </si>
  <si>
    <t>Respuesta</t>
  </si>
  <si>
    <t>Tipología</t>
  </si>
  <si>
    <t>TIPOLOGIAS</t>
  </si>
  <si>
    <t>FECHA:</t>
  </si>
  <si>
    <t>SIGNO ASTROLÓGICO:</t>
  </si>
  <si>
    <t>EDAD:</t>
  </si>
  <si>
    <t>SEXO:</t>
  </si>
  <si>
    <t>ESTADO CIVIL:</t>
  </si>
  <si>
    <t>PROFESIÓN:</t>
  </si>
  <si>
    <t>Nombre:</t>
  </si>
  <si>
    <t>Edad:</t>
  </si>
  <si>
    <t>Sexo:</t>
  </si>
  <si>
    <t>Estado Civil:</t>
  </si>
  <si>
    <t>Ocupación o Profesión:</t>
  </si>
  <si>
    <t>Luz</t>
  </si>
  <si>
    <t>Fecha:</t>
  </si>
  <si>
    <t>Orden</t>
  </si>
  <si>
    <t>Hacer</t>
  </si>
  <si>
    <t>Comunicar</t>
  </si>
  <si>
    <t>Ser</t>
  </si>
  <si>
    <t>Tener</t>
  </si>
  <si>
    <t>Estar</t>
  </si>
  <si>
    <t xml:space="preserve">ENEAGRAMA DE : </t>
  </si>
  <si>
    <t>Totales</t>
  </si>
  <si>
    <t>Sub Total A</t>
  </si>
  <si>
    <t>Sub Total B</t>
  </si>
  <si>
    <t>Sub Total C</t>
  </si>
  <si>
    <t>Evito la cólera y el enojo, porque no es correcto irritarse.</t>
  </si>
  <si>
    <t>Evito reconocer y atender mis propias necesidades, priorizando las necesidades de los otros.</t>
  </si>
  <si>
    <t>Evito la confusión, porque necesito tener las ideas claras.</t>
  </si>
  <si>
    <t>Evito el dolor, porque siempre veo lo positivo de la vida.</t>
  </si>
  <si>
    <t>Evito la debilidad, porque no hay nada imposible para mí.</t>
  </si>
  <si>
    <t>Evito el conflicto, porque trato de comprender y mediar en cualquier situación.</t>
  </si>
  <si>
    <t>Organizar</t>
  </si>
  <si>
    <t>Ayudar</t>
  </si>
  <si>
    <t>Realizar</t>
  </si>
  <si>
    <t>Crear</t>
  </si>
  <si>
    <t>Observar</t>
  </si>
  <si>
    <t>Cooperar</t>
  </si>
  <si>
    <t>Alegrar</t>
  </si>
  <si>
    <t>Liderar</t>
  </si>
  <si>
    <t>Serenar</t>
  </si>
  <si>
    <r>
      <t xml:space="preserve">Por último, a continuación encontrarás algunos verbos, marca en el recuadro con </t>
    </r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el verbo con el que</t>
    </r>
    <r>
      <rPr>
        <b/>
        <sz val="10"/>
        <rFont val="Arial"/>
        <family val="2"/>
      </rPr>
      <t xml:space="preserve"> más te identificas</t>
    </r>
    <r>
      <rPr>
        <sz val="10"/>
        <rFont val="Arial"/>
        <family val="2"/>
      </rPr>
      <t>, y con</t>
    </r>
    <r>
      <rPr>
        <b/>
        <sz val="10"/>
        <rFont val="Arial"/>
        <family val="2"/>
      </rPr>
      <t xml:space="preserve"> 2</t>
    </r>
    <r>
      <rPr>
        <sz val="10"/>
        <rFont val="Arial"/>
        <family val="2"/>
      </rPr>
      <t xml:space="preserve"> el verbo con</t>
    </r>
  </si>
  <si>
    <t>TIPO</t>
  </si>
  <si>
    <t>Tipo</t>
  </si>
  <si>
    <t xml:space="preserve">Diferencia: </t>
  </si>
  <si>
    <t xml:space="preserve">Máximo valor de los ejes: </t>
  </si>
  <si>
    <t xml:space="preserve">Mínimo valor de los ejes: </t>
  </si>
  <si>
    <t>Más Identificado:</t>
  </si>
  <si>
    <t>Menos Identificado:</t>
  </si>
  <si>
    <t>Evito la mediocridad, porque no quiero ser uno más.</t>
  </si>
  <si>
    <t>Evito el fracaso a toda costa, porque creo que siempre se puede hacer algo más.</t>
  </si>
  <si>
    <r>
      <t xml:space="preserve">el que </t>
    </r>
    <r>
      <rPr>
        <b/>
        <sz val="10"/>
        <rFont val="Arial"/>
        <family val="2"/>
      </rPr>
      <t>menos te identificas</t>
    </r>
    <r>
      <rPr>
        <sz val="10"/>
        <rFont val="Arial"/>
        <family val="2"/>
      </rPr>
      <t>. (Deben quedar dos celdas ocupadas con 1 y 2 y siete celdas vacías).</t>
    </r>
  </si>
  <si>
    <r>
      <t xml:space="preserve">Debes </t>
    </r>
    <r>
      <rPr>
        <b/>
        <sz val="10"/>
        <rFont val="Arial"/>
        <family val="2"/>
      </rPr>
      <t>completarlo de una sola vez,</t>
    </r>
    <r>
      <rPr>
        <sz val="10"/>
        <rFont val="Arial"/>
        <family val="2"/>
      </rPr>
      <t xml:space="preserve"> sin detenerte mucho en cada afirmación y sin revisar las respuestas, es decir, tratando de responder en </t>
    </r>
  </si>
  <si>
    <t>Activo (+)</t>
  </si>
  <si>
    <t>Receptivo (-)</t>
  </si>
  <si>
    <r>
      <t>Neutro (</t>
    </r>
    <r>
      <rPr>
        <b/>
        <u val="double"/>
        <sz val="10"/>
        <rFont val="Arial"/>
        <family val="2"/>
      </rPr>
      <t>-</t>
    </r>
    <r>
      <rPr>
        <b/>
        <sz val="10"/>
        <rFont val="Arial"/>
        <family val="2"/>
      </rPr>
      <t>)</t>
    </r>
  </si>
  <si>
    <r>
      <t xml:space="preserve">Cantidad de Atributos </t>
    </r>
    <r>
      <rPr>
        <b/>
        <sz val="11"/>
        <rFont val="Arial"/>
        <family val="2"/>
      </rPr>
      <t>SOBRE</t>
    </r>
    <r>
      <rPr>
        <sz val="11"/>
        <rFont val="Arial"/>
        <family val="2"/>
      </rPr>
      <t xml:space="preserve"> la Media: </t>
    </r>
  </si>
  <si>
    <r>
      <t xml:space="preserve">Cantidad de Atributos </t>
    </r>
    <r>
      <rPr>
        <b/>
        <sz val="11"/>
        <rFont val="Arial"/>
        <family val="2"/>
      </rPr>
      <t>IGUALES</t>
    </r>
    <r>
      <rPr>
        <sz val="11"/>
        <rFont val="Arial"/>
        <family val="2"/>
      </rPr>
      <t xml:space="preserve"> a la Media: </t>
    </r>
  </si>
  <si>
    <r>
      <t xml:space="preserve">Cantidad de Atributos </t>
    </r>
    <r>
      <rPr>
        <b/>
        <sz val="11"/>
        <rFont val="Arial"/>
        <family val="2"/>
      </rPr>
      <t>BAJO</t>
    </r>
    <r>
      <rPr>
        <sz val="11"/>
        <rFont val="Arial"/>
        <family val="2"/>
      </rPr>
      <t xml:space="preserve"> la Media: </t>
    </r>
  </si>
  <si>
    <t>Afirmaciones elegidas:</t>
  </si>
  <si>
    <t>Verbos:</t>
  </si>
  <si>
    <t>Promedio</t>
  </si>
  <si>
    <t>Total</t>
  </si>
  <si>
    <t>Posición</t>
  </si>
  <si>
    <t>Atributo</t>
  </si>
  <si>
    <t>Valor</t>
  </si>
  <si>
    <r>
      <t xml:space="preserve">Orden </t>
    </r>
    <r>
      <rPr>
        <i/>
        <sz val="11"/>
        <rFont val="Arial"/>
        <family val="2"/>
      </rPr>
      <t>- Aire</t>
    </r>
  </si>
  <si>
    <r>
      <t>Relación</t>
    </r>
    <r>
      <rPr>
        <sz val="11"/>
        <rFont val="Arial"/>
        <family val="2"/>
      </rPr>
      <t xml:space="preserve"> - </t>
    </r>
    <r>
      <rPr>
        <i/>
        <sz val="11"/>
        <rFont val="Arial"/>
        <family val="2"/>
      </rPr>
      <t>Agua</t>
    </r>
  </si>
  <si>
    <r>
      <t xml:space="preserve">Imagen </t>
    </r>
    <r>
      <rPr>
        <sz val="11"/>
        <rFont val="Arial"/>
        <family val="2"/>
      </rPr>
      <t xml:space="preserve">- </t>
    </r>
    <r>
      <rPr>
        <i/>
        <sz val="11"/>
        <rFont val="Arial"/>
        <family val="2"/>
      </rPr>
      <t>Tierra</t>
    </r>
  </si>
  <si>
    <r>
      <t>Fuerza</t>
    </r>
    <r>
      <rPr>
        <i/>
        <sz val="11"/>
        <rFont val="Arial"/>
        <family val="2"/>
      </rPr>
      <t xml:space="preserve"> -Fuego</t>
    </r>
  </si>
  <si>
    <t>Respuestas:</t>
  </si>
  <si>
    <t>Amplitud de la Media:</t>
  </si>
  <si>
    <t>Manifiesto:</t>
  </si>
  <si>
    <t>Oculto:</t>
  </si>
  <si>
    <t>Diversificado:</t>
  </si>
  <si>
    <t>Área de la Acción:</t>
  </si>
  <si>
    <t>Área de la Sensibilidad:</t>
  </si>
  <si>
    <t>Área del Pensamiento:</t>
  </si>
  <si>
    <t>Enfrentar:</t>
  </si>
  <si>
    <t>Acercar:</t>
  </si>
  <si>
    <t>Alejar:</t>
  </si>
  <si>
    <t>Si el valor de la media es hasta 13, existe Eje de Equilibrio cuando la diferencia entre los extremos es de hasta 2 puntos, si el valor de la media es mayor a 13, existe Eje de Equilibrio cuando la diferencia entre los extremos es de hasta 3 puntos.</t>
  </si>
  <si>
    <t>EJE</t>
  </si>
  <si>
    <t>Inductivo:</t>
  </si>
  <si>
    <t>Práctica:</t>
  </si>
  <si>
    <t>Deductivo:</t>
  </si>
  <si>
    <t>Racional:</t>
  </si>
  <si>
    <t>Analógico:</t>
  </si>
  <si>
    <t>Emocional:</t>
  </si>
  <si>
    <t>Porcentaje</t>
  </si>
  <si>
    <t>Me cuesta convencerme de que aquello que compré fue una buena decisión.</t>
  </si>
  <si>
    <t>No hay nada tan urgente que no pueda esperar hasta mañana.</t>
  </si>
  <si>
    <t>Siento que soy una persona apreciada por los demás a través de mis logros.</t>
  </si>
  <si>
    <t>El dinero es secundario, sólo sirve para atender las necesidades.</t>
  </si>
  <si>
    <t>Suelen acusarme de ser una persona indisciplinada, dispersa, inquieta, superficial.</t>
  </si>
  <si>
    <t>Me considero una persona sensible, auténtica, especial y profunda.</t>
  </si>
  <si>
    <t>A menudo un defecto final arruina el conjunto.</t>
  </si>
  <si>
    <t>Puedo arbitrar desapasionadamente, porque para mí las dos partes son iguales.</t>
  </si>
  <si>
    <t>Me gusta la buena compañía, el afecto, la independencia y las conversaciones estimulantes y graciosas.</t>
  </si>
  <si>
    <t>Soy una persona libre, nada me detiene.</t>
  </si>
  <si>
    <t>Me gusta demostrar que puedo hacer lo que me propongo, aunque me consuma todo el tiempo.</t>
  </si>
  <si>
    <t>Con frecuencia me enfado porque ni yo ni los demás hacemos mejor las cosas.</t>
  </si>
  <si>
    <t>Con frecuencia las dudas me invaden.</t>
  </si>
  <si>
    <t>El dinero y las cosas materiales son importantes, me encanta compartirlas.</t>
  </si>
  <si>
    <t>Puedo luchar con convicción por lo que entiendo que es justo.</t>
  </si>
  <si>
    <t>Cuando me enojo, pienso que las personas son ignorantes, poco profundas, etc.</t>
  </si>
  <si>
    <t>No puedo negar mi atención a alguien sin tener una buena excusa.</t>
  </si>
  <si>
    <t>Si los demás fueran tan sensibles como yo, el mundo sería más humano.</t>
  </si>
  <si>
    <t>Me cuesta mucho contar historias sin exagerar un poquito o ponerle algún toque gracioso para captar la atención.</t>
  </si>
  <si>
    <t>Tengo más propensión a resignarme que a luchar.</t>
  </si>
  <si>
    <t>Cuando he temido que las necesidades y demandas de los demás me superasen, he evitado la intimidad.</t>
  </si>
  <si>
    <t>El dinero es seguridad, es necesario ahorrar.</t>
  </si>
  <si>
    <t>Me gusta que me digan que mi ayuda fue muy importante.</t>
  </si>
  <si>
    <t>La vida es una oportunidad para alcanzar aquello que me propongo, aspiro a hacer mejor.</t>
  </si>
  <si>
    <t>Me gusta sintetizar y reunir ideas diferentes.</t>
  </si>
  <si>
    <t>Frecuentemente me encuentro evaluando a los demás como posibles amenazas para mí.</t>
  </si>
  <si>
    <t>El dinero es para darse gustos y disfrutar.</t>
  </si>
  <si>
    <t>Me gusta crear cosas nuevas y obtener reconocimiento por mi originalidad, aunque tenga que superarme permanentemente.</t>
  </si>
  <si>
    <t>Suelen acusarme de ser una persona posesiva, manipuladora.</t>
  </si>
  <si>
    <t>Me considero una persona fuerte, justa, independiente y enérgica.</t>
  </si>
  <si>
    <t>Cuando me presentan a alguien, soy una persona entretenida y afectuosa.</t>
  </si>
  <si>
    <t>En general, prefiero estar dentro del desarrollo de una operación que observar como marcha.</t>
  </si>
  <si>
    <t>Actúo con sentido del deber y responsabilidad.</t>
  </si>
  <si>
    <t>Se puede decir que soy una persona afectuosa, perceptiva, generosa, empática, atenta.</t>
  </si>
  <si>
    <t>Puedo conciliar para que reine la armonía.</t>
  </si>
  <si>
    <t>Si los demás fueran más decididos y determinados, no malgastarían su tiempo y energía.</t>
  </si>
  <si>
    <t>Me molesta el fracaso, eso es para los débiles.</t>
  </si>
  <si>
    <t>Soy una persona permisiva conmigo misma, hay pocas cosas que no disfrute.</t>
  </si>
  <si>
    <t>Ante la inseguridad reacciono volviéndome una persona terca y poniéndome a la defensiva.</t>
  </si>
  <si>
    <t xml:space="preserve">Me gusta que las personas me compartan lo que sienten. </t>
  </si>
  <si>
    <t>Las primeras impresiones son muy importantes, por eso me gusta proyectar una imagen triunfadora.</t>
  </si>
  <si>
    <t>Me gusta ver las cosas en perspectiva, retroceder e incluirlo todo. Si dejo algo fuera, me acuso por ser tan simplista.</t>
  </si>
  <si>
    <t>La vida es una sucesión de emociones profundas, aspiro a vivir mejor.</t>
  </si>
  <si>
    <t>Necesito vivir intensamente, sentir la adrenalina.</t>
  </si>
  <si>
    <t>Hacer lo correcto me lleva a sacrificar el tiempo que tendría para el ocio y al descanso.</t>
  </si>
  <si>
    <t>Aspiro a estar mejor.</t>
  </si>
  <si>
    <t>Me gusta intimar, servir, entregar.</t>
  </si>
  <si>
    <t>Me acusan de ser una persona dramática, pero en realidad no me comprenden.</t>
  </si>
  <si>
    <t>Me he dado cuenta que, frecuentemente, me catalogan como demasiado racional.</t>
  </si>
  <si>
    <t>Me considero una persona simple, serena, equilibrada.</t>
  </si>
  <si>
    <t>En cualquier juego, aunque sea sólo por diversión, siempre me gusta ganar.</t>
  </si>
  <si>
    <t>Normalmente soy una persona demasiado intransigente y exigente con los demás.</t>
  </si>
  <si>
    <t>A veces soy una persona muy impulsiva, impongo mis verdades.</t>
  </si>
  <si>
    <t>Noto enseguida si algo no funciona, está mal, o está fuera de lugar.</t>
  </si>
  <si>
    <t>Me gusta tener objetivos claros y saber en qué punto del camino hacia ellos me encuentro.</t>
  </si>
  <si>
    <t>Si los demás fueran más apacibles y relajados viviríamos en un mundo más tranquilo.</t>
  </si>
  <si>
    <t>Me molesta lo rutinario y repetitivo, prefiero lo distinto y único.</t>
  </si>
  <si>
    <t>Siento orgullo de ser una persona objetiva y clara.</t>
  </si>
  <si>
    <t>Me gusta ser quien decide y defender a los que están conmigo, aunque tenga que enfrentar cualquier situación.</t>
  </si>
  <si>
    <t>Aunque a veces no quisiera comprometerme, me cuesta decir que no y poner límites a mi entrega.</t>
  </si>
  <si>
    <t>Necesito gran cantidad de espacio y de tiempos privados para estudiar y reflexionar.</t>
  </si>
  <si>
    <t>Necesito estar siempre en actividad, me hace sentir realmente con vida.</t>
  </si>
  <si>
    <t>Parece que me preocupo más que otros para que todo esté prolijo y ordenado.</t>
  </si>
  <si>
    <t>Mi vida es como una montaña rusa: a veces estoy en la cima y otras en un pozo, me cuesta equilibrar mis emociones.</t>
  </si>
  <si>
    <t>La vida es una oportunidad para brindarme a los otros, aspiro a dar mejor.</t>
  </si>
  <si>
    <t>Soy una persona tranquila y pacífica, estoy bien así.</t>
  </si>
  <si>
    <t>La vida es una lucha constante, hay que enfrentarla con coraje.</t>
  </si>
  <si>
    <t>Me gusta sentirme una persona juguetona, infantil, que se me vea alegre.</t>
  </si>
  <si>
    <t>Necesito tranquilidad, que nadie me apure, aunque mi calma pueda irritar a los demás.</t>
  </si>
  <si>
    <t>Para mí es más importante disfrutar de la seguridad que desarrollar mis propios intereses.</t>
  </si>
  <si>
    <t>Me molesta cuando no puedo imponerme, son situaciones que me desbordan.</t>
  </si>
  <si>
    <t>Me cuesta compartir mis sentimientos más profundos porque temo que desvaloricen mi imagen.</t>
  </si>
  <si>
    <t>Me gusta dar para que me acepten, aunque tenga que postergar mis propias necesidades.</t>
  </si>
  <si>
    <t>Aun en la rutina diaria, me gusta poner mi impronta personal.</t>
  </si>
  <si>
    <t>Por naturaleza soy una persona reservada, introvertida, independiente.</t>
  </si>
  <si>
    <t>Suelo juzgar a las personas por su capacidad de triunfar.</t>
  </si>
  <si>
    <t>Muchas veces siento que no hay nadie como yo, otras que los demás son mejores.</t>
  </si>
  <si>
    <t>A veces soy una persona demasiado generosa.</t>
  </si>
  <si>
    <t>Aun cuando me encuentre en desventaja, me enfrento sin miedo a la situación</t>
  </si>
  <si>
    <t>A veces soy complaciente, aunque piensen que no me juego por una posición.</t>
  </si>
  <si>
    <t>Necesito que se den cuenta de mis necesidades, así como yo estoy pendiente de los demás.</t>
  </si>
  <si>
    <t>Me molesta que me manden.</t>
  </si>
  <si>
    <t>Me identifico tanto con mi trabajo o rol que hasta a veces me olvido de quién soy.</t>
  </si>
  <si>
    <t>Me gusta expresar lo que siento en el arte, la originalidad, lo diferente y que de esa manera me reconozcan.</t>
  </si>
  <si>
    <t>Me gusta ordenar, organizar, planificar.</t>
  </si>
  <si>
    <t>La vida es simple, para qué complicarnos.</t>
  </si>
  <si>
    <t>Soy sumamente competente, mi vida es interesante.</t>
  </si>
  <si>
    <t>Me olvido fácilmente de lo que me produce dolor, no creo que sea bueno estar mucho tiempo triste.</t>
  </si>
  <si>
    <t xml:space="preserve">Si los demás se parecieran a mí, todo sería mejor. </t>
  </si>
  <si>
    <t>Tiendo a ser una persona solitaria, me cuesta expresar mis emociones.</t>
  </si>
  <si>
    <t>Si los demás pensaran más en el prójimo, el mundo sería más solidario.</t>
  </si>
  <si>
    <t>Me he inclinado a ser una persona muy emotiva y poco disciplinada.</t>
  </si>
  <si>
    <t>Yo manejo mis tiempos.</t>
  </si>
  <si>
    <t>Me molestan que me presionen, prefiero gozar de la tranquilidad y comodidad.</t>
  </si>
  <si>
    <t>Me gusta colaborar con los demás, ellos pueden fiarse de mí.</t>
  </si>
  <si>
    <t>Soy consciente de las contradicciones y muy sensible a ellas.</t>
  </si>
  <si>
    <t>Necesito que las cosas salgan como las había pensado, que se hagan bien.</t>
  </si>
  <si>
    <t>Puedo percibir fácilmente lo que la gente necesita.</t>
  </si>
  <si>
    <t>Suelen acusarme de ser una persona agresiva, egoísta, dominante, autoritaria.</t>
  </si>
  <si>
    <t>Otras personas me envidian por mi capacidad de hacer muchas cosas.</t>
  </si>
  <si>
    <t>Muchas veces no tengo palabras suficientes para poder expresar lo que siento.</t>
  </si>
  <si>
    <t>Aunque me guste sostener la armonía, si veo que no puedo mediar en el conflicto me retiro de la escena.</t>
  </si>
  <si>
    <t>No entiendo a la gente que vive apurada, estresada.</t>
  </si>
  <si>
    <t>Me identifico con mi grupo y desconfío de los demás.</t>
  </si>
  <si>
    <t>Observo y analizo la realidad para entenderla.</t>
  </si>
  <si>
    <t>El tiempo es oro, debe utilizarse de manera productiva.</t>
  </si>
  <si>
    <t>Trato de no meterme en la vida de los demás, pero si lo hago es por su bien.</t>
  </si>
  <si>
    <t>Me gustan que me sigan cuando asumo retos en situaciones críticas, o están conmigo o en mi contra.</t>
  </si>
  <si>
    <t>A veces soy muy moralista.</t>
  </si>
  <si>
    <t>Puedo cumplir fielmente, soy leal, obediente y responsable.</t>
  </si>
  <si>
    <t>Necesito mi tiempo para estar conmigo.</t>
  </si>
  <si>
    <t>Prefiero hablar suavemente, sin exaltarme ni levantar la voz.</t>
  </si>
  <si>
    <t>Me considero una persona inteligente, objetiva, racional, sabia y profunda.</t>
  </si>
  <si>
    <t>Soy visto por los demás como una persona que logra lo que se propone.</t>
  </si>
  <si>
    <t>Me gusta hacer las cosas, aunque tenga que sobre exigirme, porque nadie las hace tan bien como yo.</t>
  </si>
  <si>
    <t>Se puede decir que soy una persona eficiente, enérgica, emprendedora, efectiva, exitosa.</t>
  </si>
  <si>
    <t>Me gusta acompañar, sostener, colaborar.</t>
  </si>
  <si>
    <t>Muchas veces me encuentro con sobrecargas por tener que atender la dependencia de otros respecto de mí.</t>
  </si>
  <si>
    <t>Si los demás fueran tan lógicos y objetivos como yo, la vida sería más interesante.</t>
  </si>
  <si>
    <t>Mi deseo de atender mis necesidades personales ha repercutido negativamente en mis relaciones.</t>
  </si>
  <si>
    <t>La vida es una oportunidad para mejorar cada día, aspiro a ser mejor.</t>
  </si>
  <si>
    <t>Me encanta disponer de tiempo libre para descansar.</t>
  </si>
  <si>
    <t>El dinero me permite reafirmar mi poder.</t>
  </si>
  <si>
    <t>Si los demás se comprometieran como yo, no ocurrirían tantas cosas desagradables.</t>
  </si>
  <si>
    <t>Necesito contar con información, entender de lo que se habla.</t>
  </si>
  <si>
    <t>Se puede decir que soy una persona paciente, diplomática, conciliadora.</t>
  </si>
  <si>
    <t>Se puede decir que soy una persona cálida, introspectiva, intuitiva.</t>
  </si>
  <si>
    <t>Me molesta equivocarme, no me gustan que me vean cometiendo errores.</t>
  </si>
  <si>
    <t>Mi entrega a los demás muchas veces ha repercutido en mi propia salud o bienestar.</t>
  </si>
  <si>
    <t>Cuando se me pasa el enojo, ni me acuerdo lo que dije.</t>
  </si>
  <si>
    <t>Puedo encontrar lo positivo de cada situación.</t>
  </si>
  <si>
    <t>Necesito estar seguro, no me gustan los cambios, lo desconocido.</t>
  </si>
  <si>
    <t>Suelen acusarme de ser una persona apática, pasiva, abstraída de la realidad.</t>
  </si>
  <si>
    <t>No grito, mi tono de voz es fuerte.</t>
  </si>
  <si>
    <t>Me gusta saber el porqué de las cosas, profundizar mis conocimientos, aunque después no los comparta a los demás.</t>
  </si>
  <si>
    <t>Suelen acusarme de ser una persona competitiva, vanidosa, narcisista.</t>
  </si>
  <si>
    <t>Aunque generalmente no lo exprese, me irrito fácilmente cuando los demás no hacen lo que corresponde.</t>
  </si>
  <si>
    <t>Por ser una persona demasiado agresiva, a veces he irritado a los demás.</t>
  </si>
  <si>
    <t>Me gusta que me den tiempo para terminar las cosas que tengo que hacer y para tomar mis decisiones.</t>
  </si>
  <si>
    <t>Me siento una persona impulsada a ayudar a otras personas, aunque ellas no me lo pidan.</t>
  </si>
  <si>
    <t>Puedo detectar nuevas oportunidades en las distintas situaciones que vivo</t>
  </si>
  <si>
    <t>Me siento bien teniendo todo bajo control.</t>
  </si>
  <si>
    <t>La vida es una ocasión para reflexionar y aprender, aspiro a entender mejor.</t>
  </si>
  <si>
    <t>Suelen acusarme de ser una persona depresiva, fatalista, excéntrica, autodestructiva.</t>
  </si>
  <si>
    <t>Me gusta disfrutar y que todos disfrutemos.</t>
  </si>
  <si>
    <t>A veces tengo mucho temor, me da la sensación que siempre estoy luchando con mis miedos.</t>
  </si>
  <si>
    <t>Me molesta no entender algo, me hace sentir ignorante.</t>
  </si>
  <si>
    <t xml:space="preserve">Me gusta estar en familia, que los míos estén cerca y protegidos. </t>
  </si>
  <si>
    <t>Si los demás vieran el lado positivo de las cosas, serían más felices.</t>
  </si>
  <si>
    <t>Me gusta que estén atentos a mis necesidades, pero cuando yo lo quiero.</t>
  </si>
  <si>
    <t>El dinero me da tranquilidad.</t>
  </si>
  <si>
    <t>Son muy importantes, para mí, las formas, la estética y el buen gusto.</t>
  </si>
  <si>
    <t xml:space="preserve">Juzgo el comportamiento de la gente sin pensar en sus motivaciones. </t>
  </si>
  <si>
    <t>Necesito nuevas experiencias, nuevas sensaciones, no me gusta la rutina ni los problemas.</t>
  </si>
  <si>
    <t>Me gusta proyectar, lograr éxito, triunfar.</t>
  </si>
  <si>
    <t>Me gusta que me respeten y me quieran tal como soy.</t>
  </si>
  <si>
    <t>No me gusta que me pidan una opinión cuando no estoy dispuesto a darla.</t>
  </si>
  <si>
    <t>Me gusta que la gente necesite de mí.</t>
  </si>
  <si>
    <t>El tiempo es de cada uno, me molesta que la gente no cumpla estrictamente los horarios comprometidos.</t>
  </si>
  <si>
    <t>Si me conocen como soy, no entiendo por qué me provocan y me hacen enojar.</t>
  </si>
  <si>
    <t>La vida es sacrificada, muchas veces hay que aceptar lo que te toca.</t>
  </si>
  <si>
    <t>Aunque deba tomar una decisión sencilla, necesito contar con toda la información.</t>
  </si>
  <si>
    <t>Prefiero aislarme para pensar lo que siento.</t>
  </si>
  <si>
    <t>Me gusta cuidar a los demás, prestar atención a sus necesidades.</t>
  </si>
  <si>
    <t>No puedo dejar de pensar en las metas que me he propuesto.</t>
  </si>
  <si>
    <t>Se puede decir que soy una persona ética, confiable, productiva, ordenada y honesta.</t>
  </si>
  <si>
    <t>Me molesta cometer alguna transgresión, prefiero que esté claro lo que debo hacer.</t>
  </si>
  <si>
    <t>Cuando los problemas agobian, lo mejor es no hacer nada.</t>
  </si>
  <si>
    <t>A veces soy una persona dispersa y curiosa, todo me interesa.</t>
  </si>
  <si>
    <t>Si los demás lograran estar motivados como yo, podrían vivir mejor.</t>
  </si>
  <si>
    <t>Me cuesta pensar sólo en las cosas positivas y alegres que he vivido.</t>
  </si>
  <si>
    <t>Me gusta estar alegre, evitar las penas y el aburrimiento, aunque piensen que soy superficial.</t>
  </si>
  <si>
    <t>Soy una persona que casi siempre está calmada y tranquila.</t>
  </si>
  <si>
    <t>Me doy cuenta fácilmente donde reside el poder en un grupo.</t>
  </si>
  <si>
    <t>Descalifico a las personas que considero ignorantes.</t>
  </si>
  <si>
    <t>Suelen acusarme de ser una persona inflexible, formal, celosa, controladora, obsesiva.</t>
  </si>
  <si>
    <t>Me comunico con mis amistades más a menudo de lo que ellas se comunican conmigo.</t>
  </si>
  <si>
    <t>Aunque haya tomado una decisión, con frecuencia me replanteo si habrá sido la correcta.</t>
  </si>
  <si>
    <t>No me gustan las improvisaciones, las considero una irresponsabilidad.</t>
  </si>
  <si>
    <t>Los demás se han interesado en mí porque soy una persona extrovertida y me intereso y me comprometo por ellos.</t>
  </si>
  <si>
    <t>No me gusta perder tiempo con los demás cuando puedo estar leyendo un buen libro o navegando por Internet.</t>
  </si>
  <si>
    <t>Suelo proyectar mis miedos a los demás.</t>
  </si>
  <si>
    <t>Me doy cuenta de los puntos débiles de los demás y los ataco si me provocan.</t>
  </si>
  <si>
    <t>La armonía y la aceptación son valores importantes para mí.</t>
  </si>
  <si>
    <t>Tiendo a ser sensible y a permanecer en mi mundo.</t>
  </si>
  <si>
    <t>La vida es una oportunidad de pasarla bien y si hay penas, olvidarlas.</t>
  </si>
  <si>
    <t>El dinero es importante porque brinda oportunidades, hay que saber invertirlo, multiplicarlo.</t>
  </si>
  <si>
    <t>Me molesta el dinero, mejor gastarlo en algo refinado, exquisito.</t>
  </si>
  <si>
    <t>Se puede decir que soy una persona perceptiva, analítica, estudiosa y perseverante.</t>
  </si>
  <si>
    <t>Me importa mucho lo que los otros puedan llegar a pensar de mí.</t>
  </si>
  <si>
    <t>Cuido muy bien mi dinero y el de los demás.</t>
  </si>
  <si>
    <t>Siempre pasan cosas buenas y malas, es mejor enfocarse en las buenas.</t>
  </si>
  <si>
    <t>A veces necesito dejar de lado alguna norma si ésta me impide llegar a mis objetivos.</t>
  </si>
  <si>
    <t xml:space="preserve">Soy una persona buena para persuadir y movilizar a los demás. </t>
  </si>
  <si>
    <t>Me gusta que las personas aprendan de mi y sepan agradecer mis consejos.</t>
  </si>
  <si>
    <t>Me he inclinado a no imponerme ante los demás, evito entrar en conflictos.</t>
  </si>
  <si>
    <t>El tiempo es necesario para hacer lo que se debe.</t>
  </si>
  <si>
    <t>Una de mis cualidades es la habilidad para describir mis estados internos.</t>
  </si>
  <si>
    <t>Me encanta compartir mis anécdotas de los buenos momentos que he pasado.</t>
  </si>
  <si>
    <t>A veces siento que no soy libre porque tengo que atender a los otros.</t>
  </si>
  <si>
    <t>Me gusta que respeten mi soledad y mi distancia para poder procesar mis emociones y pensamientos.</t>
  </si>
  <si>
    <t>No hay libertad sin responsabilidad.</t>
  </si>
  <si>
    <t>No tengo problemas de tomar riesgos.</t>
  </si>
  <si>
    <t>Suelen acusarme de ser una persona indecisa, cobarde, desconfiada.</t>
  </si>
  <si>
    <t>El tiempo es la oportunidad de poder hacer de todo.</t>
  </si>
  <si>
    <t>Amo la libertad, me permite ser.</t>
  </si>
  <si>
    <t>No soporto a quien cambia de parecer en función de las conveniencias.</t>
  </si>
  <si>
    <t>Me gusta tener libertad para poder hacer más cosas.</t>
  </si>
  <si>
    <t>No me gusta estar en medio del baile, prefiero mirar desde un extremo de la barra.</t>
  </si>
  <si>
    <t>Se puede decir que soy una persona entusiasta, curiosa, divertida, simpática, alegre y optimista.</t>
  </si>
  <si>
    <t>Necesito estar motivado por algo trascendente para entrar en acción.</t>
  </si>
  <si>
    <t>Me gusta crear, soñar, vibrar la vida.</t>
  </si>
  <si>
    <t>Yo se bien dónde tengo cada cosa, me molesta que las toquen o desacomoden.</t>
  </si>
  <si>
    <t>Me gusta que me valoren y confíen en mí, que me digan qué esperan de mí.</t>
  </si>
  <si>
    <r>
      <t xml:space="preserve">Es muy importante que respondas este cuestionario pensando en </t>
    </r>
    <r>
      <rPr>
        <b/>
        <sz val="10"/>
        <rFont val="Arial"/>
        <family val="2"/>
      </rPr>
      <t>cómo realmente eres o sientes</t>
    </r>
    <r>
      <rPr>
        <sz val="10"/>
        <rFont val="Arial"/>
        <family val="2"/>
      </rPr>
      <t>,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>no cómo te gustaría sentir o ser.</t>
    </r>
  </si>
  <si>
    <r>
      <t xml:space="preserve">A continuación encontrarás 9 afirmaciones de las cuales debes </t>
    </r>
    <r>
      <rPr>
        <b/>
        <sz val="10"/>
        <rFont val="Arial"/>
        <family val="2"/>
      </rPr>
      <t>seleccionar las tres con las que más te identifiques</t>
    </r>
    <r>
      <rPr>
        <sz val="10"/>
        <rFont val="Arial"/>
        <family val="2"/>
      </rPr>
      <t xml:space="preserve"> y ordenarlas en los</t>
    </r>
  </si>
  <si>
    <t>celdas ocupadas con los números 1, 2 y 3, y seis celdas vacías).</t>
  </si>
  <si>
    <r>
      <rPr>
        <b/>
        <sz val="10"/>
        <rFont val="Arial"/>
        <family val="2"/>
      </rPr>
      <t>Terminado el trabajo</t>
    </r>
    <r>
      <rPr>
        <sz val="10"/>
        <rFont val="Arial"/>
        <family val="2"/>
      </rPr>
      <t xml:space="preserve">, en la </t>
    </r>
    <r>
      <rPr>
        <b/>
        <sz val="10"/>
        <rFont val="Arial"/>
        <family val="2"/>
      </rPr>
      <t>Hoja RESPUESTAS</t>
    </r>
    <r>
      <rPr>
        <sz val="10"/>
        <rFont val="Arial"/>
        <family val="2"/>
      </rPr>
      <t xml:space="preserve"> que aparece al pie encontrarás tu </t>
    </r>
    <r>
      <rPr>
        <b/>
        <sz val="10"/>
        <rFont val="Arial"/>
        <family val="2"/>
      </rPr>
      <t>Eneagrama</t>
    </r>
    <r>
      <rPr>
        <sz val="10"/>
        <rFont val="Arial"/>
        <family val="2"/>
      </rPr>
      <t xml:space="preserve"> y la información complementaria.</t>
    </r>
  </si>
  <si>
    <t>si continua la duda, déjalo en blanco.</t>
  </si>
  <si>
    <r>
      <rPr>
        <b/>
        <sz val="10"/>
        <rFont val="Arial"/>
        <family val="2"/>
      </rPr>
      <t>forma espontánea</t>
    </r>
    <r>
      <rPr>
        <sz val="10"/>
        <rFont val="Arial"/>
        <family val="2"/>
      </rPr>
      <t>. Si dudas, puedes responder en base a cómo hubieras respondido tiempo atrás, por ejemplo cuando eras adolescente;</t>
    </r>
  </si>
  <si>
    <t>Sumisos</t>
  </si>
  <si>
    <t>Combativos</t>
  </si>
  <si>
    <t>Retirados</t>
  </si>
  <si>
    <t>MUY IMPORTANTE: Leer bien las consignas ANTES DE INICIAR EL TRABAJO:</t>
  </si>
  <si>
    <t>Reacción ante Problemas</t>
  </si>
  <si>
    <t>Reactivos</t>
  </si>
  <si>
    <t>Eficaces</t>
  </si>
  <si>
    <t>Optimistas</t>
  </si>
  <si>
    <t>Solución Conflictos Internos</t>
  </si>
  <si>
    <t>Respondidas</t>
  </si>
  <si>
    <t>Afirmaciones</t>
  </si>
  <si>
    <t xml:space="preserve">Tipo de expresión </t>
  </si>
  <si>
    <t xml:space="preserve">Fecha de Nacimiento: </t>
  </si>
  <si>
    <t>MIEDO</t>
  </si>
  <si>
    <t>ACTITUD</t>
  </si>
  <si>
    <t>ELEMENTO</t>
  </si>
  <si>
    <t>NIVEL CONCIENTE</t>
  </si>
  <si>
    <t>SENTIDO</t>
  </si>
  <si>
    <t>Septenio</t>
  </si>
  <si>
    <t>ETAPA</t>
  </si>
  <si>
    <t>Afirmación</t>
  </si>
  <si>
    <t>De O a 7  Años</t>
  </si>
  <si>
    <t>A la DISTANCIA, al abandono. Lo agrava la muerte de un ser querido o una mascota o la separación de los padres.</t>
  </si>
  <si>
    <t>PRESENCIA, estar presente con el corazón. Presencia cualitativa y cuantitativa. Acompañarlo. Necesita la figura materna y paterna.</t>
  </si>
  <si>
    <t>El AGUA, disuelve el miedo. Recuerda al líquido amniótico. Es sanante.</t>
  </si>
  <si>
    <t>De 7 a 14  Años</t>
  </si>
  <si>
    <t>A la CERCANÍA, a LOS OTROS, a que nadie lo quiera, no agradarle al otro, al rechazo o a que le hagan mal.</t>
  </si>
  <si>
    <t>AUTONOMÍA, ayudarlo a que enfrente las situaciones por sí mismo y decidan. Estar cerca y acompañarlo. Darle explicaciones. "La norma se apoya en un valor"</t>
  </si>
  <si>
    <t>El FUEGO. Inconscientemente el jugar con fuego ayuda a disolver el miedo (campamentos fogones)</t>
  </si>
  <si>
    <t>VISTA. Enseñar a ver más allá, a través de un microscopio, un telescopio o  acostarse en el pasto y mirar el cielo. Ver juntos videos o películas y comentarlas.</t>
  </si>
  <si>
    <t>De 14 a 21 Años</t>
  </si>
  <si>
    <t>Al CAMBIO. Todo cambia en la vida. Se constituye como persona. Necesita tomar distancia. Se produce el proceso hormonal de la adolescencia.</t>
  </si>
  <si>
    <t>El AIRE. Incentivar la vida al aire libre. Trabajar la respiración. Ir de campamento, correr, andar en bicicleta.</t>
  </si>
  <si>
    <t>EXISTENCIAL. Etapa de preguntas sobre la vida y la muerte, aprender a ser crítico, a cuestionarse. Flexibilizar las normas y mantener firmes los valores.</t>
  </si>
  <si>
    <t>TACTO. La música y el arte lo preparan para el amor. Hacer trabajos manuales, artesanías, sentir las cosas para lograr sensibilidad. Tocar un instrumento</t>
  </si>
  <si>
    <t>De 21 a 28 Años</t>
  </si>
  <si>
    <t>A la CONTINUIDAD, a perder la libertad, a la rutina. Le cuesta asumir compromisos. La rutina está dentro de cada uno.</t>
  </si>
  <si>
    <t>CREATIVIDAD. Lograr una actitud distinta hacia lo cotidiano, que sea placentero. Hacer extraordinario lo ordinario de cada día</t>
  </si>
  <si>
    <t>La TIERRA enseña que no todo en la vida es invierno o verano, también existe la primavera y el otoño, la rutina no existe, son ciclos naturales.</t>
  </si>
  <si>
    <t>TRANSPERSONAL. Etapa de los ¿para qué?. Encontrar el verdadero sentido de la vida. Buscar la misión de vida. ¿Para qué estoy? ¿A dónde voy?</t>
  </si>
  <si>
    <t>OLFATO. Relacionado con la glándula pineal. Tiene que ver con el sentido común. Actualmente es el sentido menos desarrollado.</t>
  </si>
  <si>
    <t>De 28 a 35 y de 35 a 42 Años</t>
  </si>
  <si>
    <t>A PERDER la figura, la pareja, la virilidad, el dinero, la vida, lo que me gusta hacer. Miedo a perder el tiempo y la juventud.</t>
  </si>
  <si>
    <t>SER. El tener compulsivamente disminuye solo momentáneamente el miedo a perder. Poner tiempo y energía para el ser, crecimiento interior.</t>
  </si>
  <si>
    <t>La LUZ. Contacto con el sol para aprender a sentir la luz. Tiempo para tener claridad,  para la soledad, no aislamiento, sino encontrarse con sí mismo.</t>
  </si>
  <si>
    <t>UNIDAD. Conciencia comunitaria. Pensar en plural: "no soy, somos",  "no es mío, es nuestro". Estar en armonía y agradecer y sonreír a la vida.</t>
  </si>
  <si>
    <t>OÍDO. Escuchar el doble de lo que se habla. Aprender a escuchar y a escucharse. Prestar atención a lo sagrado en uno. Estar a la escucha.</t>
  </si>
  <si>
    <t>Transformación</t>
  </si>
  <si>
    <t>De 42 a 49 Años</t>
  </si>
  <si>
    <t>A la CONTINUIDAD, a la rutina. TENER: Aferrarse a los bienes y sólo tomarse recreos placenteros. Es necesario consolidar el SER.</t>
  </si>
  <si>
    <t>CREATIVIDAD. Lograr una actitud distinta hacia lo cotidiano, hacer extraordinario lo ordinario. SER: Expansión de la persona</t>
  </si>
  <si>
    <t>La TIERRA: energía de vida y de creación. Tomar contacto con la tierra, caminar, atender el jardín,  regar.</t>
  </si>
  <si>
    <t>TRANSPERSONAL. No encerrarse en la preocupaciones inmediatas. Focalizarse en el Ideal de Vida</t>
  </si>
  <si>
    <t>OLFATO. Actuar con sentido común. Desarrolla el hemisferio derecho del cerebro. Disfrutar las esencias y sabiduría oculta en los aromas.</t>
  </si>
  <si>
    <t>De 49 a 56 Años</t>
  </si>
  <si>
    <t>Al CAMBIO, temor por los cambios físicos que comienzan: andropausia, menopausia. Nido vacío lleva al reencuentro de la pareja. La experiencia ayuda a ser guías.</t>
  </si>
  <si>
    <t>SEGURIDAD, el tener da seguridad afuera: en lo material, el éxito; acción dirigida al trabajo para llenar vacíos. Pero el SER da seguridad en la plenitud personal. Amistad.</t>
  </si>
  <si>
    <t>El AIRE, incentivar la vida al aire libre. Vivir sin fronteras, liberarse de las emociones.</t>
  </si>
  <si>
    <t>EXISTENCIAL. El tener lleva a caer en la crítica, el pesimismo. El SER implica momento de cambios auténticos. Persona positiva que colabora y participa por el bien.</t>
  </si>
  <si>
    <t>TACTO. Momento de sacar a la luz hobbies latentes. Masajes. Abrazos. Redescubrir el amor en la pareja.</t>
  </si>
  <si>
    <t>De 56 a 63 Años</t>
  </si>
  <si>
    <t>A la CERCANÍA A LOS OTROS, a robos, a sufrir violencia. Lleva a la persona a encerrase, no salir. Miedo a lo que puede pasar a los hijos y nietos.</t>
  </si>
  <si>
    <t>AUTONOMÍA. No dejar de tomar recaudos, pero abrirse a la vida. Participar del "bien común"</t>
  </si>
  <si>
    <t>El FUEGO le aporta vitalidad renovadora. El asado, lo culinario, cocinar para los demás con amor.</t>
  </si>
  <si>
    <t>SOCIAL. Servicio social a través de lo experimentado. Solidaridad y participación. No caer en la amargura y la desesperanza</t>
  </si>
  <si>
    <t>VISTA. Ejercitar la capacidad de asombro. Aprender cosas nuevas. Ser visionarios.</t>
  </si>
  <si>
    <t>De 63 a 70 Años</t>
  </si>
  <si>
    <t>A la DISTANCIA, a sentirse inútil, sensación de abandono. Reclama presencia, tiempo y energía.</t>
  </si>
  <si>
    <t>PRESENCIA. Acompañamiento, presencia y servicio no invasivos, no tóxicos. Sabiduría en límites sanos.</t>
  </si>
  <si>
    <t>El AGUA disuelve el miedo. Es sanante. Alarma de problemas psicológicos si hay rechazo a la higiene.</t>
  </si>
  <si>
    <t>YO. Si se afirma el ego = Tóxico, si se afirma la conciencia = Sabio. Autoestima sana.</t>
  </si>
  <si>
    <t>GUSTO. Saborear = sabiduría. Cuidarse y comer bien. En sombra hipocondríacos.</t>
  </si>
  <si>
    <t>De  70 en adelante</t>
  </si>
  <si>
    <t>A PERDER, a la muerte. La muerte como final o como paso a la trascendencia.</t>
  </si>
  <si>
    <t>SER. Momento de confirmar las decisiones fundamentales de la vida. Durar o madurar. Servir.</t>
  </si>
  <si>
    <t>La LUZ, tomar contacto con el sol. Los ojos son las ventanas del alma. Ser faros que iluminan. (una cosa es querer brillar y otra ser luz).</t>
  </si>
  <si>
    <t>UNIDAD. La casa de los abuelos es el corazón de la familia. Tener gratitud y alegría.</t>
  </si>
  <si>
    <t>OÍDO. Ser expertos en el arte de escuchar. En la sombra hablar de sí, criticar y dar consejos que no le piden.</t>
  </si>
  <si>
    <t>Ciclo</t>
  </si>
  <si>
    <t>CICLO</t>
  </si>
  <si>
    <t>Años</t>
  </si>
  <si>
    <t>YO. Afianzar el yo personal. Poner límites claros y precisos sin mayores explicaciones. Sólo en esta etapa funciona el "premio - castigo".</t>
  </si>
  <si>
    <t>GUSTO. Es importante variar su alimentación para que sepa que existe lo dulce, lo salado y lo amargo. Aprende que no todo lo que le gusta es nutritivo.</t>
  </si>
  <si>
    <t xml:space="preserve"> (Corregir el cálculo automático si es necesario)</t>
  </si>
  <si>
    <r>
      <t>Por favor escribir según corresponda:</t>
    </r>
    <r>
      <rPr>
        <b/>
        <sz val="10"/>
        <rFont val="Arial"/>
        <family val="2"/>
      </rPr>
      <t xml:space="preserve"> FEMENINO </t>
    </r>
    <r>
      <rPr>
        <sz val="10"/>
        <rFont val="Arial"/>
        <family val="2"/>
      </rPr>
      <t xml:space="preserve">/ </t>
    </r>
    <r>
      <rPr>
        <b/>
        <sz val="10"/>
        <rFont val="Arial"/>
        <family val="2"/>
      </rPr>
      <t>MASCULINO</t>
    </r>
  </si>
  <si>
    <r>
      <t>Por favor escribir según corresponda:</t>
    </r>
    <r>
      <rPr>
        <b/>
        <sz val="10"/>
        <rFont val="Arial"/>
        <family val="2"/>
      </rPr>
      <t xml:space="preserve"> SOLTERO</t>
    </r>
    <r>
      <rPr>
        <sz val="10"/>
        <rFont val="Arial"/>
        <family val="2"/>
      </rPr>
      <t xml:space="preserve"> /</t>
    </r>
    <r>
      <rPr>
        <b/>
        <sz val="10"/>
        <rFont val="Arial"/>
        <family val="2"/>
      </rPr>
      <t xml:space="preserve"> CASADO</t>
    </r>
    <r>
      <rPr>
        <sz val="10"/>
        <rFont val="Arial"/>
        <family val="2"/>
      </rPr>
      <t xml:space="preserve"> / </t>
    </r>
    <r>
      <rPr>
        <b/>
        <sz val="10"/>
        <rFont val="Arial"/>
        <family val="2"/>
      </rPr>
      <t>EN PAREJA</t>
    </r>
    <r>
      <rPr>
        <sz val="10"/>
        <rFont val="Arial"/>
        <family val="2"/>
      </rPr>
      <t xml:space="preserve"> / </t>
    </r>
    <r>
      <rPr>
        <b/>
        <sz val="10"/>
        <rFont val="Arial"/>
        <family val="2"/>
      </rPr>
      <t>DE NOVIO</t>
    </r>
    <r>
      <rPr>
        <sz val="10"/>
        <rFont val="Arial"/>
        <family val="2"/>
      </rPr>
      <t xml:space="preserve"> / </t>
    </r>
    <r>
      <rPr>
        <b/>
        <sz val="10"/>
        <rFont val="Arial"/>
        <family val="2"/>
      </rPr>
      <t>VIUDO</t>
    </r>
  </si>
  <si>
    <r>
      <rPr>
        <b/>
        <u/>
        <sz val="10"/>
        <color indexed="10"/>
        <rFont val="Arial"/>
        <family val="2"/>
      </rPr>
      <t>CONSIGNA 1</t>
    </r>
    <r>
      <rPr>
        <b/>
        <sz val="10"/>
        <color indexed="10"/>
        <rFont val="Arial"/>
        <family val="2"/>
      </rPr>
      <t>:</t>
    </r>
  </si>
  <si>
    <t>POR FAVOR COMPLETA LOS SIGUIENTES DATOS PERSONALES</t>
  </si>
  <si>
    <r>
      <rPr>
        <b/>
        <u/>
        <sz val="10"/>
        <color indexed="10"/>
        <rFont val="Arial"/>
        <family val="2"/>
      </rPr>
      <t>CONSIGNA 2</t>
    </r>
    <r>
      <rPr>
        <b/>
        <sz val="10"/>
        <color indexed="10"/>
        <rFont val="Arial"/>
        <family val="2"/>
      </rPr>
      <t>:</t>
    </r>
  </si>
  <si>
    <r>
      <rPr>
        <b/>
        <u/>
        <sz val="10"/>
        <color indexed="10"/>
        <rFont val="Arial"/>
        <family val="2"/>
      </rPr>
      <t>CONSIGNA 3</t>
    </r>
    <r>
      <rPr>
        <b/>
        <sz val="10"/>
        <color indexed="10"/>
        <rFont val="Arial"/>
        <family val="2"/>
      </rPr>
      <t>:</t>
    </r>
  </si>
  <si>
    <r>
      <t>Por favor poner en números: día (</t>
    </r>
    <r>
      <rPr>
        <b/>
        <sz val="10"/>
        <rFont val="Arial"/>
        <family val="2"/>
      </rPr>
      <t>dos cifras</t>
    </r>
    <r>
      <rPr>
        <sz val="10"/>
        <rFont val="Arial"/>
        <family val="2"/>
      </rPr>
      <t>) / mes (</t>
    </r>
    <r>
      <rPr>
        <b/>
        <sz val="10"/>
        <rFont val="Arial"/>
        <family val="2"/>
      </rPr>
      <t>dos cifras</t>
    </r>
    <r>
      <rPr>
        <sz val="10"/>
        <rFont val="Arial"/>
        <family val="2"/>
      </rPr>
      <t>) / año (</t>
    </r>
    <r>
      <rPr>
        <b/>
        <sz val="10"/>
        <rFont val="Arial"/>
        <family val="2"/>
      </rPr>
      <t>cuatro cifras</t>
    </r>
    <r>
      <rPr>
        <sz val="10"/>
        <rFont val="Arial"/>
        <family val="2"/>
      </rPr>
      <t>)</t>
    </r>
  </si>
  <si>
    <r>
      <t>recuadros del costado izquierdo de las mismas con los números 1</t>
    </r>
    <r>
      <rPr>
        <sz val="10"/>
        <rFont val="Arial"/>
        <family val="2"/>
      </rPr>
      <t xml:space="preserve">,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y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por el </t>
    </r>
    <r>
      <rPr>
        <b/>
        <sz val="10"/>
        <rFont val="Arial"/>
        <family val="2"/>
      </rPr>
      <t>orden de importancia</t>
    </r>
    <r>
      <rPr>
        <sz val="10"/>
        <rFont val="Arial"/>
        <family val="2"/>
      </rPr>
      <t xml:space="preserve"> que tienen para vos. (Deben quedar </t>
    </r>
    <r>
      <rPr>
        <b/>
        <sz val="10"/>
        <rFont val="Arial"/>
        <family val="2"/>
      </rPr>
      <t xml:space="preserve">tres </t>
    </r>
  </si>
  <si>
    <r>
      <t xml:space="preserve">A continuación encontrarás una serie de afirmaciones, si te identificas con la afirmación debes  </t>
    </r>
    <r>
      <rPr>
        <b/>
        <sz val="10"/>
        <rFont val="Arial"/>
        <family val="2"/>
      </rPr>
      <t xml:space="preserve">escribir el N° "1" </t>
    </r>
    <r>
      <rPr>
        <sz val="10"/>
        <rFont val="Arial"/>
        <family val="2"/>
      </rPr>
      <t>en el recuadro en blanco a la</t>
    </r>
  </si>
  <si>
    <r>
      <t xml:space="preserve">izquierda de la misma; si no te identificas con la afirmación debes </t>
    </r>
    <r>
      <rPr>
        <b/>
        <sz val="10"/>
        <rFont val="Arial"/>
        <family val="2"/>
      </rPr>
      <t>dejar el recuadro en blanco</t>
    </r>
    <r>
      <rPr>
        <sz val="10"/>
        <rFont val="Arial"/>
        <family val="2"/>
      </rPr>
      <t>.</t>
    </r>
  </si>
  <si>
    <r>
      <t xml:space="preserve">ENEAGRAMA: </t>
    </r>
    <r>
      <rPr>
        <i/>
        <sz val="14"/>
        <color indexed="18"/>
        <rFont val="Arial"/>
        <family val="2"/>
      </rPr>
      <t>Mapa de autoidentificación personal.</t>
    </r>
  </si>
  <si>
    <t>Tipo:</t>
  </si>
  <si>
    <t>A perder Libertad por estructuras o situaciones que me asfixian.</t>
  </si>
  <si>
    <t>A abrirme afectivamente para no sufrir.</t>
  </si>
  <si>
    <t>A fracasar, no hace lo que tiene que hacer para su desarrollo personal.</t>
  </si>
  <si>
    <t xml:space="preserve">A mirarme por algo que no me gusta o no puedo cambiar. </t>
  </si>
  <si>
    <t>Eneagramor 07.13</t>
  </si>
  <si>
    <t>A sufrir por algo que no quiero o no puedo ver o aceptar.</t>
  </si>
  <si>
    <t>A perder Libertad por obligaciones o compromisos que me he creado.</t>
  </si>
  <si>
    <t>A disfrutar por exceso de responsabilidades o temor a perder control.</t>
  </si>
  <si>
    <t>A parar, por no poder delegar o por adicción a la actividad.</t>
  </si>
  <si>
    <t>SOCIAL. Dignidad: Palabra sagrada. Evitar la burla. Nace la verdadera solidaridad que disuelve el miedo al otro. Enseñarle a valorarse y el valor del otro.</t>
  </si>
  <si>
    <t>SEGURIDAD. Dejarlo actuar, pero estar cuando lo necesite. Ser un referente  o "faro". Que sepa que "puede contar con uno". Mostrarle coherencia y consistencia.</t>
  </si>
  <si>
    <t>Parámetro para cálculo de eje de equilibrio: si la media es hasta 13, hay eje con diferencia en extremos de hasta 2 puntos, si la media es  mayor que 13, hay eje con diferencia en extremos de hasta 3 puntos.</t>
  </si>
  <si>
    <t>A tomar una decisión o poner límites por temor a consecuencias.</t>
  </si>
  <si>
    <t>Expresión de la Personalidad actual</t>
  </si>
  <si>
    <t>Me duele mucho cuando mis amistades se reúnen y no me participan.</t>
  </si>
  <si>
    <t>Me gusta liderar, defender, luchar y proteger.</t>
  </si>
  <si>
    <t>Generalmente, y hasta tener todo pensado, me lleva bastante tiempo empezar o hacer algo.</t>
  </si>
  <si>
    <t>No creo que yo haga algo extraordinario, soy una persona común.</t>
  </si>
  <si>
    <t>Jamás podría dar un paso al costado pensando que alguien pueda dirigir un grupo mejor que yo.</t>
  </si>
  <si>
    <t>Suelen acusarme de ser una persona distante, arrogante, desvalorizadora.</t>
  </si>
  <si>
    <t>Evito cualquier tipo de irresponsabilidad.</t>
  </si>
  <si>
    <t>Vincularidad</t>
  </si>
  <si>
    <t>Operatividad</t>
  </si>
  <si>
    <t>ANÁLISIS DE LA PERSONALIDAD POR TRÍADAS:</t>
  </si>
  <si>
    <t>ETAPA DE LA VIDA</t>
  </si>
  <si>
    <t>MIEDOS CIRCUNSTANCIALES</t>
  </si>
  <si>
    <t>EJES  DE OPUESTOS COMPLEMENTARIOS Y DILEMAS</t>
  </si>
  <si>
    <t>MEDIA:</t>
  </si>
  <si>
    <t>VALOR DE LOS ATRIBUTOS:</t>
  </si>
  <si>
    <r>
      <t xml:space="preserve">Por favor </t>
    </r>
    <r>
      <rPr>
        <b/>
        <sz val="10"/>
        <rFont val="Arial"/>
        <family val="2"/>
      </rPr>
      <t>imprime</t>
    </r>
    <r>
      <rPr>
        <sz val="10"/>
        <rFont val="Arial"/>
        <family val="2"/>
      </rPr>
      <t xml:space="preserve"> las dos hojas de </t>
    </r>
    <r>
      <rPr>
        <b/>
        <sz val="10"/>
        <rFont val="Arial"/>
        <family val="2"/>
      </rPr>
      <t>RESPUESTAS</t>
    </r>
    <r>
      <rPr>
        <sz val="10"/>
        <rFont val="Arial"/>
        <family val="2"/>
      </rPr>
      <t xml:space="preserve"> para trabajar en la lectura de tu </t>
    </r>
    <r>
      <rPr>
        <b/>
        <sz val="10"/>
        <rFont val="Arial"/>
        <family val="2"/>
      </rPr>
      <t>Eneagrama</t>
    </r>
    <r>
      <rPr>
        <sz val="10"/>
        <rFont val="Arial"/>
        <family val="2"/>
      </rPr>
      <t xml:space="preserve">. NO es </t>
    </r>
  </si>
  <si>
    <t>POLARIDAD EN LA PERSONALIDAD:</t>
  </si>
  <si>
    <t>EN LA PERSONALIDAD:</t>
  </si>
  <si>
    <t>Pensamiento</t>
  </si>
  <si>
    <t>Inteligencia</t>
  </si>
  <si>
    <t>EJES DE EQUILIBRIO:</t>
  </si>
  <si>
    <t>DISPERSIÓN DE LOS ATRIBUTOS RESPECTO DE LA MEDIA:</t>
  </si>
  <si>
    <t>Erika Cecilia Ochoa</t>
  </si>
  <si>
    <t>FEMENINO</t>
  </si>
  <si>
    <t>SOLTERO</t>
  </si>
  <si>
    <t>ESTUDIANTE</t>
  </si>
  <si>
    <t>Informe de compatibilidad para eneagrama_deter_tipo3 (3).xls</t>
  </si>
  <si>
    <t>Ejecutar el 16/06/2014 2:13</t>
  </si>
  <si>
    <t>Las siguientes características de este libro no son compatibles con versiones anteriores de Excel. Estas características podrían perderse o degradarse si guarda el libro con un formato de archivo anterior.</t>
  </si>
  <si>
    <t>Pérdida menor de fidelidad</t>
  </si>
  <si>
    <t>Nº de apariciones</t>
  </si>
  <si>
    <t>Algunas celdas o estilos de este libro contienen un formato no admitido en el formato de archivo seleccionado. Estos formatos se convertirán al formato más cercano disponible.</t>
  </si>
</sst>
</file>

<file path=xl/styles.xml><?xml version="1.0" encoding="utf-8"?>
<styleSheet xmlns="http://schemas.openxmlformats.org/spreadsheetml/2006/main">
  <numFmts count="1">
    <numFmt numFmtId="172" formatCode="0.00_ ;[Red]\-0.00\ "/>
  </numFmts>
  <fonts count="32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10"/>
      <name val="Arial"/>
      <family val="2"/>
    </font>
    <font>
      <b/>
      <u val="double"/>
      <sz val="10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sz val="10"/>
      <color indexed="10"/>
      <name val="Arial"/>
      <family val="2"/>
    </font>
    <font>
      <b/>
      <i/>
      <sz val="10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i/>
      <sz val="10"/>
      <name val="Arial"/>
      <family val="2"/>
    </font>
    <font>
      <sz val="24"/>
      <name val="Arial"/>
      <family val="2"/>
    </font>
    <font>
      <sz val="5"/>
      <name val="Arial"/>
      <family val="2"/>
    </font>
    <font>
      <b/>
      <u/>
      <sz val="10"/>
      <color indexed="10"/>
      <name val="Arial"/>
      <family val="2"/>
    </font>
    <font>
      <i/>
      <sz val="14"/>
      <color indexed="1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0070C0"/>
      <name val="Arial"/>
      <family val="2"/>
    </font>
    <font>
      <b/>
      <sz val="10"/>
      <color rgb="FFFF0000"/>
      <name val="Arial"/>
      <family val="2"/>
    </font>
    <font>
      <i/>
      <sz val="24"/>
      <color rgb="FF0070C0"/>
      <name val="Arial"/>
      <family val="2"/>
    </font>
    <font>
      <sz val="18"/>
      <color theme="3" tint="-0.249977111117893"/>
      <name val="Arial"/>
      <family val="2"/>
    </font>
    <font>
      <b/>
      <i/>
      <sz val="12"/>
      <color rgb="FFFF0000"/>
      <name val="Arial"/>
      <family val="2"/>
    </font>
    <font>
      <b/>
      <sz val="10"/>
      <name val="Arial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E8BAC2"/>
        <bgColor indexed="64"/>
      </patternFill>
    </fill>
    <fill>
      <patternFill patternType="solid">
        <fgColor rgb="FF97F490"/>
        <bgColor indexed="64"/>
      </patternFill>
    </fill>
    <fill>
      <patternFill patternType="solid">
        <fgColor rgb="FFBAF1F4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FE6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81FFBA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D5FAD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BD4D9"/>
        <bgColor indexed="64"/>
      </patternFill>
    </fill>
    <fill>
      <patternFill patternType="solid">
        <fgColor rgb="FFBBD3B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9FFB9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rgb="FF00FFFF"/>
        <bgColor indexed="64"/>
      </patternFill>
    </fill>
  </fills>
  <borders count="7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646">
    <xf numFmtId="0" fontId="0" fillId="0" borderId="0" xfId="0"/>
    <xf numFmtId="0" fontId="1" fillId="0" borderId="0" xfId="0" applyFont="1" applyAlignment="1">
      <alignment horizontal="justify"/>
    </xf>
    <xf numFmtId="0" fontId="0" fillId="0" borderId="0" xfId="0" applyAlignment="1">
      <alignment vertical="top"/>
    </xf>
    <xf numFmtId="0" fontId="3" fillId="0" borderId="0" xfId="0" applyFont="1" applyAlignment="1">
      <alignment horizontal="center"/>
    </xf>
    <xf numFmtId="0" fontId="0" fillId="2" borderId="0" xfId="0" applyFill="1" applyAlignment="1">
      <alignment vertical="top"/>
    </xf>
    <xf numFmtId="0" fontId="0" fillId="2" borderId="0" xfId="0" applyFill="1"/>
    <xf numFmtId="0" fontId="0" fillId="0" borderId="0" xfId="0" applyBorder="1"/>
    <xf numFmtId="0" fontId="5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6" fillId="2" borderId="0" xfId="0" applyFont="1" applyFill="1"/>
    <xf numFmtId="0" fontId="0" fillId="2" borderId="0" xfId="0" applyFill="1" applyAlignment="1">
      <alignment horizontal="right"/>
    </xf>
    <xf numFmtId="0" fontId="0" fillId="0" borderId="1" xfId="0" applyBorder="1"/>
    <xf numFmtId="0" fontId="1" fillId="2" borderId="0" xfId="0" applyFont="1" applyFill="1" applyAlignment="1">
      <alignment vertical="top"/>
    </xf>
    <xf numFmtId="0" fontId="3" fillId="2" borderId="0" xfId="0" applyFont="1" applyFill="1"/>
    <xf numFmtId="2" fontId="2" fillId="2" borderId="2" xfId="0" applyNumberFormat="1" applyFont="1" applyFill="1" applyBorder="1" applyAlignment="1"/>
    <xf numFmtId="0" fontId="0" fillId="0" borderId="0" xfId="0" applyAlignment="1">
      <alignment horizontal="center" vertical="center" wrapText="1"/>
    </xf>
    <xf numFmtId="0" fontId="3" fillId="0" borderId="0" xfId="0" applyFont="1" applyAlignment="1"/>
    <xf numFmtId="0" fontId="0" fillId="3" borderId="1" xfId="0" applyNumberForma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0" xfId="0" applyFill="1" applyBorder="1"/>
    <xf numFmtId="0" fontId="0" fillId="0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/>
    <xf numFmtId="0" fontId="3" fillId="2" borderId="0" xfId="0" applyFont="1" applyFill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0" xfId="0" applyBorder="1" applyAlignment="1"/>
    <xf numFmtId="0" fontId="3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vertical="top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" fontId="5" fillId="2" borderId="7" xfId="0" applyNumberFormat="1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3" fillId="8" borderId="9" xfId="0" applyFont="1" applyFill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9" borderId="9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8" borderId="13" xfId="0" applyFont="1" applyFill="1" applyBorder="1" applyAlignment="1">
      <alignment horizontal="center" vertical="center"/>
    </xf>
    <xf numFmtId="0" fontId="8" fillId="9" borderId="13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8" fillId="10" borderId="14" xfId="0" applyFont="1" applyFill="1" applyBorder="1" applyAlignment="1">
      <alignment horizontal="center" vertical="center"/>
    </xf>
    <xf numFmtId="0" fontId="8" fillId="11" borderId="14" xfId="0" applyFont="1" applyFill="1" applyBorder="1" applyAlignment="1">
      <alignment horizontal="center" vertical="center"/>
    </xf>
    <xf numFmtId="0" fontId="8" fillId="12" borderId="14" xfId="0" applyFont="1" applyFill="1" applyBorder="1" applyAlignment="1">
      <alignment horizontal="center" vertical="center"/>
    </xf>
    <xf numFmtId="0" fontId="8" fillId="10" borderId="15" xfId="0" applyFont="1" applyFill="1" applyBorder="1" applyAlignment="1">
      <alignment horizontal="center" vertical="center"/>
    </xf>
    <xf numFmtId="0" fontId="8" fillId="11" borderId="16" xfId="0" applyFont="1" applyFill="1" applyBorder="1" applyAlignment="1">
      <alignment horizontal="center" vertical="center"/>
    </xf>
    <xf numFmtId="0" fontId="8" fillId="11" borderId="15" xfId="0" applyFont="1" applyFill="1" applyBorder="1" applyAlignment="1">
      <alignment horizontal="center" vertical="center"/>
    </xf>
    <xf numFmtId="0" fontId="8" fillId="12" borderId="15" xfId="0" applyFont="1" applyFill="1" applyBorder="1" applyAlignment="1">
      <alignment horizontal="center" vertical="center"/>
    </xf>
    <xf numFmtId="0" fontId="8" fillId="12" borderId="16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  <xf numFmtId="0" fontId="7" fillId="12" borderId="9" xfId="0" applyFont="1" applyFill="1" applyBorder="1" applyAlignment="1">
      <alignment horizontal="center" vertical="center"/>
    </xf>
    <xf numFmtId="0" fontId="7" fillId="11" borderId="4" xfId="0" applyFont="1" applyFill="1" applyBorder="1" applyAlignment="1">
      <alignment horizontal="center" vertical="center"/>
    </xf>
    <xf numFmtId="0" fontId="7" fillId="11" borderId="9" xfId="0" applyFont="1" applyFill="1" applyBorder="1" applyAlignment="1">
      <alignment horizontal="center" vertical="center"/>
    </xf>
    <xf numFmtId="0" fontId="7" fillId="10" borderId="9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10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1" fontId="2" fillId="2" borderId="18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0" fontId="16" fillId="2" borderId="19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7" fillId="2" borderId="18" xfId="0" applyFont="1" applyFill="1" applyBorder="1" applyAlignment="1">
      <alignment horizontal="center" vertical="center"/>
    </xf>
    <xf numFmtId="0" fontId="16" fillId="0" borderId="12" xfId="0" applyFont="1" applyFill="1" applyBorder="1" applyAlignment="1">
      <alignment horizontal="center" vertical="center"/>
    </xf>
    <xf numFmtId="0" fontId="26" fillId="0" borderId="17" xfId="0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/>
    </xf>
    <xf numFmtId="0" fontId="15" fillId="10" borderId="20" xfId="0" applyFont="1" applyFill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5" fillId="11" borderId="20" xfId="0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center" vertical="center"/>
    </xf>
    <xf numFmtId="0" fontId="15" fillId="12" borderId="20" xfId="0" applyFont="1" applyFill="1" applyBorder="1" applyAlignment="1">
      <alignment horizontal="center" vertical="center"/>
    </xf>
    <xf numFmtId="0" fontId="0" fillId="0" borderId="0" xfId="0" applyBorder="1" applyAlignment="1">
      <alignment vertical="top"/>
    </xf>
    <xf numFmtId="0" fontId="18" fillId="2" borderId="8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8" fillId="2" borderId="17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2" fontId="5" fillId="0" borderId="17" xfId="0" applyNumberFormat="1" applyFont="1" applyFill="1" applyBorder="1" applyAlignment="1">
      <alignment horizontal="center" vertical="center"/>
    </xf>
    <xf numFmtId="2" fontId="5" fillId="0" borderId="1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10" fontId="3" fillId="0" borderId="23" xfId="1" applyNumberFormat="1" applyFont="1" applyFill="1" applyBorder="1" applyAlignment="1">
      <alignment vertical="center"/>
    </xf>
    <xf numFmtId="0" fontId="16" fillId="0" borderId="15" xfId="0" applyFont="1" applyBorder="1" applyAlignment="1">
      <alignment horizontal="center" vertical="center"/>
    </xf>
    <xf numFmtId="0" fontId="0" fillId="0" borderId="0" xfId="0" applyFill="1" applyBorder="1"/>
    <xf numFmtId="0" fontId="8" fillId="0" borderId="0" xfId="0" applyFont="1" applyAlignment="1">
      <alignment horizontal="center"/>
    </xf>
    <xf numFmtId="0" fontId="1" fillId="10" borderId="8" xfId="0" applyFont="1" applyFill="1" applyBorder="1" applyAlignment="1">
      <alignment horizontal="center" vertical="center"/>
    </xf>
    <xf numFmtId="9" fontId="5" fillId="0" borderId="17" xfId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10" borderId="4" xfId="0" applyFont="1" applyFill="1" applyBorder="1" applyAlignment="1">
      <alignment horizontal="center" vertical="center"/>
    </xf>
    <xf numFmtId="0" fontId="0" fillId="0" borderId="24" xfId="0" applyFill="1" applyBorder="1"/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vertical="center"/>
    </xf>
    <xf numFmtId="0" fontId="7" fillId="9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vertical="center"/>
    </xf>
    <xf numFmtId="0" fontId="7" fillId="9" borderId="10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7" fillId="0" borderId="1" xfId="0" applyFont="1" applyFill="1" applyBorder="1" applyAlignment="1">
      <alignment wrapText="1"/>
    </xf>
    <xf numFmtId="0" fontId="3" fillId="0" borderId="1" xfId="0" applyFont="1" applyBorder="1"/>
    <xf numFmtId="0" fontId="0" fillId="0" borderId="0" xfId="0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8" fillId="3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/>
    </xf>
    <xf numFmtId="0" fontId="0" fillId="13" borderId="1" xfId="0" applyFill="1" applyBorder="1" applyAlignment="1">
      <alignment vertical="top"/>
    </xf>
    <xf numFmtId="0" fontId="5" fillId="13" borderId="1" xfId="0" applyFont="1" applyFill="1" applyBorder="1" applyAlignment="1">
      <alignment horizontal="center"/>
    </xf>
    <xf numFmtId="0" fontId="3" fillId="13" borderId="11" xfId="0" applyFont="1" applyFill="1" applyBorder="1" applyAlignment="1">
      <alignment horizontal="center"/>
    </xf>
    <xf numFmtId="0" fontId="3" fillId="13" borderId="26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6" fillId="0" borderId="27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7" fillId="0" borderId="0" xfId="0" applyFont="1" applyFill="1" applyAlignment="1">
      <alignment vertical="center" wrapText="1"/>
    </xf>
    <xf numFmtId="0" fontId="16" fillId="0" borderId="23" xfId="0" applyFont="1" applyFill="1" applyBorder="1" applyAlignment="1">
      <alignment horizontal="center" vertical="center" wrapText="1"/>
    </xf>
    <xf numFmtId="0" fontId="18" fillId="0" borderId="0" xfId="0" applyFont="1"/>
    <xf numFmtId="0" fontId="16" fillId="0" borderId="28" xfId="0" applyFont="1" applyFill="1" applyBorder="1" applyAlignment="1">
      <alignment horizontal="center" vertical="center" wrapText="1"/>
    </xf>
    <xf numFmtId="2" fontId="2" fillId="9" borderId="29" xfId="0" applyNumberFormat="1" applyFont="1" applyFill="1" applyBorder="1" applyAlignment="1"/>
    <xf numFmtId="0" fontId="4" fillId="0" borderId="22" xfId="0" applyFont="1" applyBorder="1" applyAlignment="1">
      <alignment horizontal="center" vertical="center"/>
    </xf>
    <xf numFmtId="0" fontId="0" fillId="0" borderId="0" xfId="0" applyAlignment="1"/>
    <xf numFmtId="0" fontId="7" fillId="14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7" fillId="14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 vertical="center"/>
    </xf>
    <xf numFmtId="0" fontId="8" fillId="15" borderId="4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7" fillId="15" borderId="10" xfId="0" applyFont="1" applyFill="1" applyBorder="1" applyAlignment="1">
      <alignment horizontal="center" vertical="center"/>
    </xf>
    <xf numFmtId="0" fontId="8" fillId="16" borderId="4" xfId="0" applyFont="1" applyFill="1" applyBorder="1" applyAlignment="1">
      <alignment horizontal="center" vertical="center"/>
    </xf>
    <xf numFmtId="0" fontId="3" fillId="16" borderId="8" xfId="0" applyFont="1" applyFill="1" applyBorder="1" applyAlignment="1">
      <alignment horizontal="center" vertical="center"/>
    </xf>
    <xf numFmtId="0" fontId="3" fillId="16" borderId="9" xfId="0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7" fillId="16" borderId="10" xfId="0" applyFont="1" applyFill="1" applyBorder="1" applyAlignment="1">
      <alignment horizontal="center" vertical="center"/>
    </xf>
    <xf numFmtId="0" fontId="8" fillId="17" borderId="4" xfId="0" applyFont="1" applyFill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7" fillId="17" borderId="10" xfId="0" applyFont="1" applyFill="1" applyBorder="1" applyAlignment="1">
      <alignment horizontal="center" vertical="center"/>
    </xf>
    <xf numFmtId="0" fontId="8" fillId="18" borderId="4" xfId="0" applyFont="1" applyFill="1" applyBorder="1" applyAlignment="1">
      <alignment horizontal="center" vertical="center"/>
    </xf>
    <xf numFmtId="0" fontId="7" fillId="18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7" fillId="18" borderId="10" xfId="0" applyFont="1" applyFill="1" applyBorder="1" applyAlignment="1">
      <alignment horizontal="center" vertical="center"/>
    </xf>
    <xf numFmtId="0" fontId="8" fillId="19" borderId="4" xfId="0" applyFont="1" applyFill="1" applyBorder="1" applyAlignment="1">
      <alignment horizontal="center" vertical="center"/>
    </xf>
    <xf numFmtId="0" fontId="3" fillId="19" borderId="8" xfId="0" applyFont="1" applyFill="1" applyBorder="1" applyAlignment="1">
      <alignment horizontal="center" vertical="center"/>
    </xf>
    <xf numFmtId="0" fontId="3" fillId="19" borderId="9" xfId="0" applyFont="1" applyFill="1" applyBorder="1" applyAlignment="1">
      <alignment horizontal="center" vertical="center"/>
    </xf>
    <xf numFmtId="0" fontId="7" fillId="19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7" fillId="19" borderId="10" xfId="0" applyFont="1" applyFill="1" applyBorder="1" applyAlignment="1">
      <alignment horizontal="center" vertical="center"/>
    </xf>
    <xf numFmtId="0" fontId="15" fillId="14" borderId="8" xfId="0" applyFont="1" applyFill="1" applyBorder="1" applyAlignment="1">
      <alignment horizontal="center" vertical="center"/>
    </xf>
    <xf numFmtId="0" fontId="15" fillId="15" borderId="8" xfId="0" applyFont="1" applyFill="1" applyBorder="1" applyAlignment="1">
      <alignment horizontal="center" vertical="center"/>
    </xf>
    <xf numFmtId="0" fontId="15" fillId="14" borderId="9" xfId="0" applyFont="1" applyFill="1" applyBorder="1" applyAlignment="1">
      <alignment horizontal="center" vertical="center"/>
    </xf>
    <xf numFmtId="0" fontId="15" fillId="15" borderId="9" xfId="0" applyFont="1" applyFill="1" applyBorder="1" applyAlignment="1">
      <alignment horizontal="center" vertical="center"/>
    </xf>
    <xf numFmtId="0" fontId="15" fillId="17" borderId="8" xfId="0" applyFont="1" applyFill="1" applyBorder="1" applyAlignment="1">
      <alignment horizontal="center" vertical="center"/>
    </xf>
    <xf numFmtId="0" fontId="15" fillId="17" borderId="9" xfId="0" applyFont="1" applyFill="1" applyBorder="1" applyAlignment="1">
      <alignment horizontal="center" vertical="center"/>
    </xf>
    <xf numFmtId="0" fontId="15" fillId="18" borderId="8" xfId="0" applyFont="1" applyFill="1" applyBorder="1" applyAlignment="1">
      <alignment horizontal="center" vertical="center"/>
    </xf>
    <xf numFmtId="0" fontId="15" fillId="18" borderId="9" xfId="0" applyFont="1" applyFill="1" applyBorder="1" applyAlignment="1">
      <alignment horizontal="center" vertical="center"/>
    </xf>
    <xf numFmtId="0" fontId="8" fillId="17" borderId="1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8" fillId="0" borderId="0" xfId="0" applyFont="1" applyBorder="1"/>
    <xf numFmtId="0" fontId="3" fillId="0" borderId="0" xfId="0" applyFont="1" applyBorder="1"/>
    <xf numFmtId="0" fontId="7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8" fillId="11" borderId="4" xfId="0" applyFont="1" applyFill="1" applyBorder="1" applyAlignment="1">
      <alignment horizontal="center" vertical="center"/>
    </xf>
    <xf numFmtId="0" fontId="7" fillId="11" borderId="10" xfId="0" applyFont="1" applyFill="1" applyBorder="1" applyAlignment="1">
      <alignment horizontal="center" vertical="center"/>
    </xf>
    <xf numFmtId="0" fontId="8" fillId="12" borderId="4" xfId="0" applyFont="1" applyFill="1" applyBorder="1" applyAlignment="1">
      <alignment horizontal="center" vertical="center"/>
    </xf>
    <xf numFmtId="0" fontId="7" fillId="12" borderId="10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8" fillId="11" borderId="8" xfId="0" applyFont="1" applyFill="1" applyBorder="1" applyAlignment="1">
      <alignment horizontal="center" vertical="center"/>
    </xf>
    <xf numFmtId="0" fontId="8" fillId="11" borderId="9" xfId="0" applyFont="1" applyFill="1" applyBorder="1" applyAlignment="1">
      <alignment horizontal="center" vertical="center"/>
    </xf>
    <xf numFmtId="0" fontId="8" fillId="12" borderId="8" xfId="0" applyFont="1" applyFill="1" applyBorder="1" applyAlignment="1">
      <alignment horizontal="center" vertical="center"/>
    </xf>
    <xf numFmtId="0" fontId="8" fillId="12" borderId="9" xfId="0" applyFont="1" applyFill="1" applyBorder="1" applyAlignment="1">
      <alignment horizontal="center" vertical="center"/>
    </xf>
    <xf numFmtId="0" fontId="8" fillId="17" borderId="8" xfId="0" applyFont="1" applyFill="1" applyBorder="1" applyAlignment="1">
      <alignment horizontal="center" vertical="center"/>
    </xf>
    <xf numFmtId="0" fontId="8" fillId="17" borderId="9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0" fillId="2" borderId="0" xfId="0" applyFill="1" applyAlignment="1">
      <alignment horizontal="right" vertical="center"/>
    </xf>
    <xf numFmtId="14" fontId="3" fillId="2" borderId="0" xfId="0" applyNumberFormat="1" applyFont="1" applyFill="1" applyBorder="1" applyAlignment="1">
      <alignment horizontal="left" vertical="center"/>
    </xf>
    <xf numFmtId="0" fontId="0" fillId="2" borderId="0" xfId="0" applyFill="1" applyBorder="1" applyAlignment="1">
      <alignment horizontal="right"/>
    </xf>
    <xf numFmtId="0" fontId="18" fillId="16" borderId="32" xfId="0" applyFont="1" applyFill="1" applyBorder="1" applyAlignment="1">
      <alignment horizontal="center" vertical="center"/>
    </xf>
    <xf numFmtId="10" fontId="3" fillId="16" borderId="28" xfId="1" applyNumberFormat="1" applyFont="1" applyFill="1" applyBorder="1"/>
    <xf numFmtId="0" fontId="16" fillId="16" borderId="7" xfId="0" applyFont="1" applyFill="1" applyBorder="1" applyAlignment="1">
      <alignment horizontal="center" vertical="center"/>
    </xf>
    <xf numFmtId="0" fontId="18" fillId="16" borderId="33" xfId="0" applyFont="1" applyFill="1" applyBorder="1" applyAlignment="1">
      <alignment horizontal="center" vertical="center"/>
    </xf>
    <xf numFmtId="10" fontId="3" fillId="16" borderId="23" xfId="1" applyNumberFormat="1" applyFont="1" applyFill="1" applyBorder="1"/>
    <xf numFmtId="0" fontId="16" fillId="16" borderId="12" xfId="0" applyFont="1" applyFill="1" applyBorder="1" applyAlignment="1">
      <alignment horizontal="center" vertical="center"/>
    </xf>
    <xf numFmtId="0" fontId="0" fillId="0" borderId="34" xfId="0" applyFill="1" applyBorder="1"/>
    <xf numFmtId="0" fontId="0" fillId="0" borderId="35" xfId="0" applyFill="1" applyBorder="1"/>
    <xf numFmtId="0" fontId="0" fillId="20" borderId="13" xfId="0" applyFill="1" applyBorder="1"/>
    <xf numFmtId="0" fontId="0" fillId="20" borderId="34" xfId="0" applyFill="1" applyBorder="1"/>
    <xf numFmtId="0" fontId="7" fillId="20" borderId="36" xfId="0" applyFont="1" applyFill="1" applyBorder="1" applyAlignment="1">
      <alignment horizontal="center" vertical="center"/>
    </xf>
    <xf numFmtId="0" fontId="0" fillId="20" borderId="0" xfId="0" applyFill="1" applyBorder="1"/>
    <xf numFmtId="9" fontId="3" fillId="20" borderId="36" xfId="1" applyNumberFormat="1" applyFont="1" applyFill="1" applyBorder="1" applyAlignment="1">
      <alignment horizontal="center"/>
    </xf>
    <xf numFmtId="0" fontId="0" fillId="0" borderId="27" xfId="0" applyFill="1" applyBorder="1"/>
    <xf numFmtId="0" fontId="7" fillId="0" borderId="37" xfId="0" applyFont="1" applyFill="1" applyBorder="1" applyAlignment="1">
      <alignment horizontal="center" vertical="center"/>
    </xf>
    <xf numFmtId="9" fontId="3" fillId="0" borderId="37" xfId="1" applyNumberFormat="1" applyFont="1" applyFill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0" borderId="34" xfId="0" applyBorder="1" applyAlignment="1">
      <alignment horizontal="center" vertical="center"/>
    </xf>
    <xf numFmtId="0" fontId="8" fillId="21" borderId="4" xfId="0" applyFont="1" applyFill="1" applyBorder="1" applyAlignment="1">
      <alignment horizontal="center" vertical="center"/>
    </xf>
    <xf numFmtId="0" fontId="8" fillId="21" borderId="8" xfId="0" applyFont="1" applyFill="1" applyBorder="1" applyAlignment="1">
      <alignment horizontal="center" vertical="center"/>
    </xf>
    <xf numFmtId="0" fontId="8" fillId="21" borderId="9" xfId="0" applyFont="1" applyFill="1" applyBorder="1" applyAlignment="1">
      <alignment horizontal="center" vertical="center"/>
    </xf>
    <xf numFmtId="0" fontId="7" fillId="21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0" fontId="7" fillId="21" borderId="10" xfId="0" applyFont="1" applyFill="1" applyBorder="1" applyAlignment="1">
      <alignment horizontal="center" vertical="center"/>
    </xf>
    <xf numFmtId="0" fontId="8" fillId="22" borderId="4" xfId="0" applyFont="1" applyFill="1" applyBorder="1" applyAlignment="1">
      <alignment horizontal="center" vertical="center"/>
    </xf>
    <xf numFmtId="0" fontId="8" fillId="22" borderId="8" xfId="0" applyFont="1" applyFill="1" applyBorder="1" applyAlignment="1">
      <alignment horizontal="center" vertical="center"/>
    </xf>
    <xf numFmtId="0" fontId="8" fillId="22" borderId="9" xfId="0" applyFont="1" applyFill="1" applyBorder="1" applyAlignment="1">
      <alignment horizontal="center" vertical="center"/>
    </xf>
    <xf numFmtId="0" fontId="7" fillId="22" borderId="1" xfId="0" applyFont="1" applyFill="1" applyBorder="1" applyAlignment="1">
      <alignment horizontal="center" vertical="center"/>
    </xf>
    <xf numFmtId="0" fontId="1" fillId="22" borderId="1" xfId="0" applyFont="1" applyFill="1" applyBorder="1" applyAlignment="1">
      <alignment horizontal="center" vertical="center"/>
    </xf>
    <xf numFmtId="0" fontId="7" fillId="22" borderId="10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8" fillId="0" borderId="2" xfId="0" applyFont="1" applyBorder="1" applyAlignment="1">
      <alignment vertical="center" wrapText="1"/>
    </xf>
    <xf numFmtId="0" fontId="0" fillId="0" borderId="0" xfId="0" applyFill="1" applyAlignment="1">
      <alignment vertical="center"/>
    </xf>
    <xf numFmtId="0" fontId="3" fillId="23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1" fontId="9" fillId="0" borderId="1" xfId="0" applyNumberFormat="1" applyFont="1" applyBorder="1" applyAlignment="1">
      <alignment horizontal="center" vertical="center"/>
    </xf>
    <xf numFmtId="1" fontId="3" fillId="2" borderId="0" xfId="0" applyNumberFormat="1" applyFon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8" fillId="0" borderId="0" xfId="0" applyFont="1"/>
    <xf numFmtId="0" fontId="0" fillId="0" borderId="0" xfId="0" applyFont="1"/>
    <xf numFmtId="0" fontId="25" fillId="24" borderId="38" xfId="0" applyFont="1" applyFill="1" applyBorder="1" applyAlignment="1">
      <alignment horizontal="center" vertical="center"/>
    </xf>
    <xf numFmtId="0" fontId="0" fillId="20" borderId="1" xfId="0" applyFont="1" applyFill="1" applyBorder="1" applyAlignment="1">
      <alignment horizontal="center"/>
    </xf>
    <xf numFmtId="0" fontId="25" fillId="20" borderId="1" xfId="0" applyFont="1" applyFill="1" applyBorder="1" applyAlignment="1">
      <alignment horizontal="center" vertical="center" wrapText="1"/>
    </xf>
    <xf numFmtId="0" fontId="0" fillId="20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1" fontId="3" fillId="25" borderId="2" xfId="0" applyNumberFormat="1" applyFont="1" applyFill="1" applyBorder="1" applyAlignment="1">
      <alignment horizontal="center" vertical="center"/>
    </xf>
    <xf numFmtId="1" fontId="8" fillId="25" borderId="2" xfId="0" applyNumberFormat="1" applyFont="1" applyFill="1" applyBorder="1" applyAlignment="1">
      <alignment horizontal="left" vertical="center"/>
    </xf>
    <xf numFmtId="1" fontId="0" fillId="25" borderId="2" xfId="0" applyNumberFormat="1" applyFill="1" applyBorder="1" applyAlignment="1">
      <alignment horizontal="left" vertical="center"/>
    </xf>
    <xf numFmtId="1" fontId="0" fillId="25" borderId="2" xfId="0" applyNumberFormat="1" applyFill="1" applyBorder="1" applyAlignment="1">
      <alignment horizontal="center" vertical="center"/>
    </xf>
    <xf numFmtId="0" fontId="0" fillId="25" borderId="2" xfId="0" applyFill="1" applyBorder="1" applyAlignment="1">
      <alignment horizontal="center" vertical="center"/>
    </xf>
    <xf numFmtId="0" fontId="8" fillId="25" borderId="39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6" fillId="25" borderId="8" xfId="0" applyFont="1" applyFill="1" applyBorder="1" applyAlignment="1">
      <alignment horizontal="center" vertical="center"/>
    </xf>
    <xf numFmtId="0" fontId="16" fillId="25" borderId="1" xfId="0" applyFont="1" applyFill="1" applyBorder="1" applyAlignment="1">
      <alignment horizontal="center" vertical="center"/>
    </xf>
    <xf numFmtId="0" fontId="16" fillId="25" borderId="17" xfId="0" applyFont="1" applyFill="1" applyBorder="1" applyAlignment="1">
      <alignment horizontal="center" vertical="center"/>
    </xf>
    <xf numFmtId="0" fontId="3" fillId="25" borderId="4" xfId="0" applyFont="1" applyFill="1" applyBorder="1" applyAlignment="1">
      <alignment horizontal="right" vertical="center"/>
    </xf>
    <xf numFmtId="0" fontId="3" fillId="25" borderId="6" xfId="0" applyFont="1" applyFill="1" applyBorder="1" applyAlignment="1">
      <alignment horizontal="center" vertical="center"/>
    </xf>
    <xf numFmtId="0" fontId="16" fillId="25" borderId="16" xfId="0" applyFont="1" applyFill="1" applyBorder="1" applyAlignment="1">
      <alignment horizontal="center"/>
    </xf>
    <xf numFmtId="0" fontId="16" fillId="25" borderId="14" xfId="0" applyFont="1" applyFill="1" applyBorder="1" applyAlignment="1">
      <alignment horizontal="center"/>
    </xf>
    <xf numFmtId="0" fontId="16" fillId="25" borderId="15" xfId="0" applyFont="1" applyFill="1" applyBorder="1" applyAlignment="1">
      <alignment horizontal="center"/>
    </xf>
    <xf numFmtId="0" fontId="3" fillId="25" borderId="4" xfId="0" applyFont="1" applyFill="1" applyBorder="1" applyAlignment="1">
      <alignment horizontal="center" vertical="center"/>
    </xf>
    <xf numFmtId="0" fontId="3" fillId="25" borderId="40" xfId="0" applyFont="1" applyFill="1" applyBorder="1" applyAlignment="1">
      <alignment horizontal="center" vertical="center"/>
    </xf>
    <xf numFmtId="0" fontId="3" fillId="25" borderId="41" xfId="0" applyFont="1" applyFill="1" applyBorder="1" applyAlignment="1">
      <alignment horizontal="center" vertical="center"/>
    </xf>
    <xf numFmtId="0" fontId="13" fillId="25" borderId="37" xfId="0" applyFont="1" applyFill="1" applyBorder="1" applyAlignment="1">
      <alignment horizontal="center" vertical="center"/>
    </xf>
    <xf numFmtId="0" fontId="3" fillId="25" borderId="8" xfId="0" applyFont="1" applyFill="1" applyBorder="1" applyAlignment="1">
      <alignment horizontal="center" vertical="center"/>
    </xf>
    <xf numFmtId="0" fontId="3" fillId="25" borderId="1" xfId="0" applyFont="1" applyFill="1" applyBorder="1" applyAlignment="1">
      <alignment horizontal="center" vertical="center"/>
    </xf>
    <xf numFmtId="0" fontId="3" fillId="25" borderId="17" xfId="0" applyFont="1" applyFill="1" applyBorder="1" applyAlignment="1">
      <alignment horizontal="center" vertical="center"/>
    </xf>
    <xf numFmtId="0" fontId="5" fillId="25" borderId="15" xfId="0" applyFont="1" applyFill="1" applyBorder="1" applyAlignment="1">
      <alignment horizontal="center" vertical="center"/>
    </xf>
    <xf numFmtId="0" fontId="20" fillId="25" borderId="13" xfId="0" applyFont="1" applyFill="1" applyBorder="1" applyAlignment="1">
      <alignment horizontal="right" vertical="center"/>
    </xf>
    <xf numFmtId="0" fontId="20" fillId="25" borderId="36" xfId="0" applyFont="1" applyFill="1" applyBorder="1" applyAlignment="1">
      <alignment horizontal="right" vertical="center"/>
    </xf>
    <xf numFmtId="0" fontId="20" fillId="25" borderId="28" xfId="0" applyFont="1" applyFill="1" applyBorder="1" applyAlignment="1">
      <alignment horizontal="right" vertical="center"/>
    </xf>
    <xf numFmtId="14" fontId="3" fillId="2" borderId="0" xfId="0" applyNumberFormat="1" applyFont="1" applyFill="1" applyBorder="1" applyAlignment="1">
      <alignment horizontal="left"/>
    </xf>
    <xf numFmtId="0" fontId="25" fillId="25" borderId="5" xfId="0" applyFont="1" applyFill="1" applyBorder="1" applyAlignment="1">
      <alignment horizontal="center" vertical="center"/>
    </xf>
    <xf numFmtId="2" fontId="8" fillId="0" borderId="0" xfId="0" applyNumberFormat="1" applyFont="1"/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2" borderId="0" xfId="0" applyFont="1" applyFill="1" applyAlignment="1">
      <alignment vertical="top"/>
    </xf>
    <xf numFmtId="172" fontId="3" fillId="0" borderId="9" xfId="0" applyNumberFormat="1" applyFont="1" applyBorder="1" applyAlignment="1">
      <alignment horizontal="center" vertical="center"/>
    </xf>
    <xf numFmtId="172" fontId="3" fillId="0" borderId="10" xfId="0" applyNumberFormat="1" applyFont="1" applyBorder="1" applyAlignment="1">
      <alignment horizontal="center" vertical="center"/>
    </xf>
    <xf numFmtId="172" fontId="3" fillId="0" borderId="12" xfId="0" applyNumberFormat="1" applyFont="1" applyBorder="1" applyAlignment="1">
      <alignment horizontal="center" vertical="center"/>
    </xf>
    <xf numFmtId="0" fontId="4" fillId="25" borderId="4" xfId="0" applyFont="1" applyFill="1" applyBorder="1" applyAlignment="1">
      <alignment horizontal="center" vertical="center"/>
    </xf>
    <xf numFmtId="172" fontId="4" fillId="0" borderId="9" xfId="0" applyNumberFormat="1" applyFont="1" applyBorder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15" fillId="0" borderId="9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8" fillId="26" borderId="4" xfId="0" applyFont="1" applyFill="1" applyBorder="1" applyAlignment="1">
      <alignment horizontal="center" vertical="center"/>
    </xf>
    <xf numFmtId="0" fontId="8" fillId="26" borderId="8" xfId="0" applyFont="1" applyFill="1" applyBorder="1" applyAlignment="1">
      <alignment horizontal="center" vertical="center"/>
    </xf>
    <xf numFmtId="0" fontId="8" fillId="26" borderId="9" xfId="0" applyFont="1" applyFill="1" applyBorder="1" applyAlignment="1">
      <alignment horizontal="center" vertical="center"/>
    </xf>
    <xf numFmtId="0" fontId="7" fillId="26" borderId="1" xfId="0" applyFont="1" applyFill="1" applyBorder="1" applyAlignment="1">
      <alignment horizontal="center" vertical="center"/>
    </xf>
    <xf numFmtId="0" fontId="1" fillId="26" borderId="1" xfId="0" applyFont="1" applyFill="1" applyBorder="1" applyAlignment="1">
      <alignment horizontal="center" vertical="center"/>
    </xf>
    <xf numFmtId="0" fontId="7" fillId="26" borderId="10" xfId="0" applyFont="1" applyFill="1" applyBorder="1" applyAlignment="1">
      <alignment horizontal="center" vertical="center"/>
    </xf>
    <xf numFmtId="0" fontId="3" fillId="25" borderId="42" xfId="0" applyFont="1" applyFill="1" applyBorder="1" applyAlignment="1">
      <alignment vertical="center" wrapText="1"/>
    </xf>
    <xf numFmtId="0" fontId="3" fillId="25" borderId="26" xfId="0" applyFont="1" applyFill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25" borderId="36" xfId="0" applyFill="1" applyBorder="1" applyAlignment="1">
      <alignment vertical="top"/>
    </xf>
    <xf numFmtId="0" fontId="5" fillId="25" borderId="0" xfId="0" applyFont="1" applyFill="1" applyBorder="1" applyAlignment="1">
      <alignment horizontal="center"/>
    </xf>
    <xf numFmtId="0" fontId="0" fillId="25" borderId="0" xfId="0" applyFill="1" applyBorder="1"/>
    <xf numFmtId="0" fontId="1" fillId="25" borderId="0" xfId="0" applyFont="1" applyFill="1" applyBorder="1" applyAlignment="1">
      <alignment horizontal="justify"/>
    </xf>
    <xf numFmtId="0" fontId="0" fillId="25" borderId="24" xfId="0" applyFill="1" applyBorder="1"/>
    <xf numFmtId="0" fontId="27" fillId="15" borderId="33" xfId="0" applyFont="1" applyFill="1" applyBorder="1" applyAlignment="1">
      <alignment horizontal="center" vertical="center"/>
    </xf>
    <xf numFmtId="0" fontId="27" fillId="15" borderId="50" xfId="0" applyFont="1" applyFill="1" applyBorder="1" applyAlignment="1">
      <alignment horizontal="center" vertical="center"/>
    </xf>
    <xf numFmtId="0" fontId="27" fillId="15" borderId="51" xfId="0" applyFont="1" applyFill="1" applyBorder="1" applyAlignment="1">
      <alignment horizontal="center" vertical="center"/>
    </xf>
    <xf numFmtId="0" fontId="29" fillId="25" borderId="33" xfId="0" applyFont="1" applyFill="1" applyBorder="1" applyAlignment="1">
      <alignment horizontal="center" vertical="center"/>
    </xf>
    <xf numFmtId="0" fontId="29" fillId="25" borderId="50" xfId="0" applyFont="1" applyFill="1" applyBorder="1" applyAlignment="1">
      <alignment horizontal="center" vertical="center"/>
    </xf>
    <xf numFmtId="0" fontId="29" fillId="25" borderId="51" xfId="0" applyFont="1" applyFill="1" applyBorder="1" applyAlignment="1">
      <alignment horizontal="center" vertical="center"/>
    </xf>
    <xf numFmtId="0" fontId="3" fillId="15" borderId="32" xfId="0" applyFont="1" applyFill="1" applyBorder="1" applyAlignment="1">
      <alignment vertical="top" wrapText="1"/>
    </xf>
    <xf numFmtId="0" fontId="3" fillId="15" borderId="25" xfId="0" applyFont="1" applyFill="1" applyBorder="1" applyAlignment="1">
      <alignment vertical="top" wrapText="1"/>
    </xf>
    <xf numFmtId="0" fontId="3" fillId="15" borderId="29" xfId="0" applyFont="1" applyFill="1" applyBorder="1" applyAlignment="1">
      <alignment vertical="top" wrapText="1"/>
    </xf>
    <xf numFmtId="0" fontId="8" fillId="15" borderId="13" xfId="0" applyFont="1" applyFill="1" applyBorder="1" applyAlignment="1">
      <alignment horizontal="center" vertical="center"/>
    </xf>
    <xf numFmtId="0" fontId="8" fillId="15" borderId="34" xfId="0" applyFont="1" applyFill="1" applyBorder="1" applyAlignment="1">
      <alignment horizontal="center" vertical="center"/>
    </xf>
    <xf numFmtId="0" fontId="8" fillId="15" borderId="35" xfId="0" applyFont="1" applyFill="1" applyBorder="1" applyAlignment="1">
      <alignment horizontal="center" vertical="center"/>
    </xf>
    <xf numFmtId="0" fontId="8" fillId="15" borderId="32" xfId="0" applyFont="1" applyFill="1" applyBorder="1" applyAlignment="1">
      <alignment horizontal="center" vertical="center"/>
    </xf>
    <xf numFmtId="0" fontId="8" fillId="15" borderId="25" xfId="0" applyFont="1" applyFill="1" applyBorder="1" applyAlignment="1">
      <alignment horizontal="center" vertical="center"/>
    </xf>
    <xf numFmtId="0" fontId="8" fillId="15" borderId="29" xfId="0" applyFont="1" applyFill="1" applyBorder="1" applyAlignment="1">
      <alignment horizontal="center" vertical="center"/>
    </xf>
    <xf numFmtId="0" fontId="8" fillId="25" borderId="42" xfId="0" applyFont="1" applyFill="1" applyBorder="1" applyAlignment="1">
      <alignment horizontal="justify" vertical="center" wrapText="1"/>
    </xf>
    <xf numFmtId="0" fontId="8" fillId="25" borderId="2" xfId="0" applyFont="1" applyFill="1" applyBorder="1" applyAlignment="1">
      <alignment horizontal="justify" vertical="center" wrapText="1"/>
    </xf>
    <xf numFmtId="0" fontId="8" fillId="25" borderId="39" xfId="0" applyFont="1" applyFill="1" applyBorder="1" applyAlignment="1">
      <alignment horizontal="justify" vertical="center" wrapText="1"/>
    </xf>
    <xf numFmtId="0" fontId="30" fillId="27" borderId="33" xfId="0" applyFont="1" applyFill="1" applyBorder="1" applyAlignment="1">
      <alignment horizontal="center" vertical="center" wrapText="1"/>
    </xf>
    <xf numFmtId="0" fontId="30" fillId="27" borderId="50" xfId="0" applyFont="1" applyFill="1" applyBorder="1" applyAlignment="1">
      <alignment horizontal="center" vertical="center" wrapText="1"/>
    </xf>
    <xf numFmtId="0" fontId="30" fillId="27" borderId="51" xfId="0" applyFont="1" applyFill="1" applyBorder="1" applyAlignment="1">
      <alignment horizontal="center" vertical="center" wrapText="1"/>
    </xf>
    <xf numFmtId="0" fontId="3" fillId="25" borderId="42" xfId="0" applyFont="1" applyFill="1" applyBorder="1" applyAlignment="1">
      <alignment vertical="center" wrapText="1"/>
    </xf>
    <xf numFmtId="0" fontId="3" fillId="25" borderId="26" xfId="0" applyFont="1" applyFill="1" applyBorder="1" applyAlignment="1">
      <alignment vertical="center" wrapText="1"/>
    </xf>
    <xf numFmtId="0" fontId="8" fillId="15" borderId="32" xfId="0" applyFont="1" applyFill="1" applyBorder="1" applyAlignment="1">
      <alignment vertical="center" wrapText="1"/>
    </xf>
    <xf numFmtId="0" fontId="8" fillId="15" borderId="25" xfId="0" applyFont="1" applyFill="1" applyBorder="1" applyAlignment="1">
      <alignment vertical="center" wrapText="1"/>
    </xf>
    <xf numFmtId="0" fontId="8" fillId="15" borderId="29" xfId="0" applyFont="1" applyFill="1" applyBorder="1" applyAlignment="1">
      <alignment vertical="center" wrapText="1"/>
    </xf>
    <xf numFmtId="14" fontId="9" fillId="0" borderId="11" xfId="0" applyNumberFormat="1" applyFont="1" applyBorder="1" applyAlignment="1">
      <alignment horizontal="center" vertical="center"/>
    </xf>
    <xf numFmtId="14" fontId="9" fillId="0" borderId="2" xfId="0" applyNumberFormat="1" applyFont="1" applyBorder="1" applyAlignment="1">
      <alignment horizontal="center" vertical="center"/>
    </xf>
    <xf numFmtId="14" fontId="9" fillId="0" borderId="26" xfId="0" applyNumberFormat="1" applyFont="1" applyBorder="1" applyAlignment="1">
      <alignment horizontal="center" vertical="center"/>
    </xf>
    <xf numFmtId="0" fontId="8" fillId="25" borderId="46" xfId="0" applyFont="1" applyFill="1" applyBorder="1" applyAlignment="1">
      <alignment vertical="top" wrapText="1"/>
    </xf>
    <xf numFmtId="0" fontId="8" fillId="25" borderId="47" xfId="0" applyFont="1" applyFill="1" applyBorder="1" applyAlignment="1">
      <alignment vertical="top" wrapText="1"/>
    </xf>
    <xf numFmtId="0" fontId="8" fillId="25" borderId="48" xfId="0" applyFont="1" applyFill="1" applyBorder="1" applyAlignment="1">
      <alignment vertical="top" wrapText="1"/>
    </xf>
    <xf numFmtId="14" fontId="9" fillId="0" borderId="11" xfId="0" applyNumberFormat="1" applyFont="1" applyFill="1" applyBorder="1" applyAlignment="1">
      <alignment horizontal="justify" vertical="center"/>
    </xf>
    <xf numFmtId="14" fontId="9" fillId="0" borderId="2" xfId="0" applyNumberFormat="1" applyFont="1" applyFill="1" applyBorder="1" applyAlignment="1">
      <alignment horizontal="justify" vertical="center"/>
    </xf>
    <xf numFmtId="14" fontId="9" fillId="0" borderId="39" xfId="0" applyNumberFormat="1" applyFont="1" applyFill="1" applyBorder="1" applyAlignment="1">
      <alignment horizontal="justify" vertical="center"/>
    </xf>
    <xf numFmtId="0" fontId="8" fillId="25" borderId="40" xfId="0" applyFont="1" applyFill="1" applyBorder="1" applyAlignment="1">
      <alignment horizontal="left" vertical="center"/>
    </xf>
    <xf numFmtId="0" fontId="8" fillId="25" borderId="47" xfId="0" applyFont="1" applyFill="1" applyBorder="1" applyAlignment="1">
      <alignment horizontal="left" vertical="center"/>
    </xf>
    <xf numFmtId="0" fontId="8" fillId="25" borderId="48" xfId="0" applyFont="1" applyFill="1" applyBorder="1" applyAlignment="1">
      <alignment horizontal="left" vertical="center"/>
    </xf>
    <xf numFmtId="0" fontId="8" fillId="25" borderId="11" xfId="0" applyFont="1" applyFill="1" applyBorder="1" applyAlignment="1">
      <alignment horizontal="left" vertical="center"/>
    </xf>
    <xf numFmtId="0" fontId="8" fillId="25" borderId="2" xfId="0" applyFont="1" applyFill="1" applyBorder="1" applyAlignment="1">
      <alignment horizontal="left" vertical="center"/>
    </xf>
    <xf numFmtId="0" fontId="8" fillId="25" borderId="39" xfId="0" applyFont="1" applyFill="1" applyBorder="1" applyAlignment="1">
      <alignment horizontal="left" vertical="center"/>
    </xf>
    <xf numFmtId="14" fontId="9" fillId="0" borderId="11" xfId="0" applyNumberFormat="1" applyFont="1" applyBorder="1" applyAlignment="1">
      <alignment horizontal="justify" vertical="center"/>
    </xf>
    <xf numFmtId="14" fontId="9" fillId="0" borderId="2" xfId="0" applyNumberFormat="1" applyFont="1" applyBorder="1" applyAlignment="1">
      <alignment horizontal="justify" vertical="center"/>
    </xf>
    <xf numFmtId="14" fontId="9" fillId="0" borderId="39" xfId="0" applyNumberFormat="1" applyFont="1" applyBorder="1" applyAlignment="1">
      <alignment horizontal="justify" vertical="center"/>
    </xf>
    <xf numFmtId="0" fontId="27" fillId="15" borderId="13" xfId="0" applyFont="1" applyFill="1" applyBorder="1" applyAlignment="1">
      <alignment vertical="center" wrapText="1"/>
    </xf>
    <xf numFmtId="0" fontId="27" fillId="15" borderId="34" xfId="0" applyFont="1" applyFill="1" applyBorder="1" applyAlignment="1">
      <alignment vertical="center" wrapText="1"/>
    </xf>
    <xf numFmtId="0" fontId="27" fillId="15" borderId="35" xfId="0" applyFont="1" applyFill="1" applyBorder="1" applyAlignment="1">
      <alignment vertical="center" wrapText="1"/>
    </xf>
    <xf numFmtId="0" fontId="8" fillId="15" borderId="36" xfId="0" applyFont="1" applyFill="1" applyBorder="1" applyAlignment="1">
      <alignment vertical="center" wrapText="1"/>
    </xf>
    <xf numFmtId="0" fontId="8" fillId="15" borderId="0" xfId="0" applyFont="1" applyFill="1" applyBorder="1" applyAlignment="1">
      <alignment vertical="center" wrapText="1"/>
    </xf>
    <xf numFmtId="0" fontId="8" fillId="15" borderId="24" xfId="0" applyFont="1" applyFill="1" applyBorder="1" applyAlignment="1">
      <alignment vertical="center" wrapText="1"/>
    </xf>
    <xf numFmtId="0" fontId="3" fillId="25" borderId="46" xfId="0" applyFont="1" applyFill="1" applyBorder="1" applyAlignment="1">
      <alignment vertical="center" wrapText="1"/>
    </xf>
    <xf numFmtId="0" fontId="3" fillId="25" borderId="49" xfId="0" applyFont="1" applyFill="1" applyBorder="1" applyAlignment="1">
      <alignment vertical="center" wrapText="1"/>
    </xf>
    <xf numFmtId="14" fontId="9" fillId="0" borderId="40" xfId="0" applyNumberFormat="1" applyFont="1" applyBorder="1" applyAlignment="1">
      <alignment horizontal="center" vertical="center"/>
    </xf>
    <xf numFmtId="14" fontId="9" fillId="0" borderId="47" xfId="0" applyNumberFormat="1" applyFont="1" applyBorder="1" applyAlignment="1">
      <alignment horizontal="center" vertical="center"/>
    </xf>
    <xf numFmtId="14" fontId="9" fillId="0" borderId="49" xfId="0" applyNumberFormat="1" applyFont="1" applyBorder="1" applyAlignment="1">
      <alignment horizontal="center" vertical="center"/>
    </xf>
    <xf numFmtId="14" fontId="9" fillId="0" borderId="26" xfId="0" applyNumberFormat="1" applyFont="1" applyFill="1" applyBorder="1" applyAlignment="1">
      <alignment horizontal="justify" vertical="center"/>
    </xf>
    <xf numFmtId="0" fontId="8" fillId="25" borderId="46" xfId="0" applyFont="1" applyFill="1" applyBorder="1" applyAlignment="1">
      <alignment horizontal="justify" vertical="center" wrapText="1"/>
    </xf>
    <xf numFmtId="0" fontId="8" fillId="25" borderId="47" xfId="0" applyFont="1" applyFill="1" applyBorder="1" applyAlignment="1">
      <alignment horizontal="justify" vertical="center" wrapText="1"/>
    </xf>
    <xf numFmtId="0" fontId="8" fillId="25" borderId="48" xfId="0" applyFont="1" applyFill="1" applyBorder="1" applyAlignment="1">
      <alignment horizontal="justify" vertical="center" wrapText="1"/>
    </xf>
    <xf numFmtId="0" fontId="8" fillId="25" borderId="43" xfId="0" applyFont="1" applyFill="1" applyBorder="1" applyAlignment="1">
      <alignment horizontal="justify" vertical="center" wrapText="1"/>
    </xf>
    <xf numFmtId="0" fontId="8" fillId="25" borderId="44" xfId="0" applyFont="1" applyFill="1" applyBorder="1" applyAlignment="1">
      <alignment horizontal="justify" vertical="center" wrapText="1"/>
    </xf>
    <xf numFmtId="0" fontId="8" fillId="25" borderId="45" xfId="0" applyFont="1" applyFill="1" applyBorder="1" applyAlignment="1">
      <alignment horizontal="justify" vertical="center" wrapText="1"/>
    </xf>
    <xf numFmtId="0" fontId="27" fillId="15" borderId="13" xfId="0" applyFont="1" applyFill="1" applyBorder="1" applyAlignment="1">
      <alignment vertical="top" wrapText="1"/>
    </xf>
    <xf numFmtId="0" fontId="27" fillId="15" borderId="34" xfId="0" applyFont="1" applyFill="1" applyBorder="1" applyAlignment="1">
      <alignment vertical="top" wrapText="1"/>
    </xf>
    <xf numFmtId="0" fontId="27" fillId="15" borderId="35" xfId="0" applyFont="1" applyFill="1" applyBorder="1" applyAlignment="1">
      <alignment vertical="top" wrapText="1"/>
    </xf>
    <xf numFmtId="0" fontId="3" fillId="15" borderId="36" xfId="0" applyFont="1" applyFill="1" applyBorder="1" applyAlignment="1">
      <alignment vertical="top" wrapText="1"/>
    </xf>
    <xf numFmtId="0" fontId="3" fillId="15" borderId="0" xfId="0" applyFont="1" applyFill="1" applyBorder="1" applyAlignment="1">
      <alignment vertical="top" wrapText="1"/>
    </xf>
    <xf numFmtId="0" fontId="3" fillId="15" borderId="24" xfId="0" applyFont="1" applyFill="1" applyBorder="1" applyAlignment="1">
      <alignment vertical="top" wrapText="1"/>
    </xf>
    <xf numFmtId="0" fontId="3" fillId="26" borderId="5" xfId="0" applyFont="1" applyFill="1" applyBorder="1" applyAlignment="1">
      <alignment horizontal="center" vertical="center"/>
    </xf>
    <xf numFmtId="0" fontId="0" fillId="26" borderId="6" xfId="0" applyFill="1" applyBorder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16" fillId="2" borderId="57" xfId="0" applyFont="1" applyFill="1" applyBorder="1" applyAlignment="1">
      <alignment horizontal="center" vertical="center"/>
    </xf>
    <xf numFmtId="0" fontId="16" fillId="0" borderId="58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0" fillId="17" borderId="6" xfId="0" applyFill="1" applyBorder="1" applyAlignment="1">
      <alignment horizontal="center" vertical="center"/>
    </xf>
    <xf numFmtId="0" fontId="2" fillId="25" borderId="13" xfId="0" applyFont="1" applyFill="1" applyBorder="1" applyAlignment="1">
      <alignment horizontal="center" vertical="center"/>
    </xf>
    <xf numFmtId="0" fontId="2" fillId="25" borderId="34" xfId="0" applyFont="1" applyFill="1" applyBorder="1" applyAlignment="1">
      <alignment horizontal="center" vertical="center"/>
    </xf>
    <xf numFmtId="0" fontId="2" fillId="25" borderId="35" xfId="0" applyFont="1" applyFill="1" applyBorder="1" applyAlignment="1">
      <alignment horizontal="center" vertical="center"/>
    </xf>
    <xf numFmtId="0" fontId="3" fillId="4" borderId="67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3" fillId="2" borderId="73" xfId="0" applyFont="1" applyFill="1" applyBorder="1" applyAlignment="1">
      <alignment horizontal="center"/>
    </xf>
    <xf numFmtId="0" fontId="3" fillId="0" borderId="74" xfId="0" applyFont="1" applyBorder="1" applyAlignment="1">
      <alignment horizontal="center"/>
    </xf>
    <xf numFmtId="0" fontId="3" fillId="0" borderId="57" xfId="0" applyFont="1" applyBorder="1" applyAlignment="1">
      <alignment horizontal="left" vertical="center" wrapText="1"/>
    </xf>
    <xf numFmtId="0" fontId="3" fillId="0" borderId="70" xfId="0" applyFont="1" applyBorder="1" applyAlignment="1">
      <alignment horizontal="left" vertical="center" wrapText="1"/>
    </xf>
    <xf numFmtId="0" fontId="3" fillId="0" borderId="58" xfId="0" applyFont="1" applyBorder="1" applyAlignment="1">
      <alignment horizontal="left" vertical="center" wrapText="1"/>
    </xf>
    <xf numFmtId="0" fontId="3" fillId="0" borderId="71" xfId="0" applyFont="1" applyBorder="1" applyAlignment="1">
      <alignment horizontal="left" vertical="center" wrapText="1"/>
    </xf>
    <xf numFmtId="0" fontId="3" fillId="0" borderId="72" xfId="0" applyFont="1" applyBorder="1" applyAlignment="1">
      <alignment horizontal="left" vertical="center" wrapText="1"/>
    </xf>
    <xf numFmtId="0" fontId="3" fillId="0" borderId="55" xfId="0" applyFont="1" applyBorder="1" applyAlignment="1">
      <alignment horizontal="left" vertical="center" wrapText="1"/>
    </xf>
    <xf numFmtId="0" fontId="5" fillId="25" borderId="57" xfId="0" applyFont="1" applyFill="1" applyBorder="1" applyAlignment="1">
      <alignment horizontal="center" vertical="center"/>
    </xf>
    <xf numFmtId="0" fontId="12" fillId="25" borderId="58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textRotation="90"/>
    </xf>
    <xf numFmtId="0" fontId="3" fillId="2" borderId="42" xfId="0" applyFont="1" applyFill="1" applyBorder="1" applyAlignment="1">
      <alignment horizontal="center" vertical="center"/>
    </xf>
    <xf numFmtId="0" fontId="3" fillId="2" borderId="39" xfId="0" applyFont="1" applyFill="1" applyBorder="1" applyAlignment="1">
      <alignment horizontal="center" vertical="center"/>
    </xf>
    <xf numFmtId="0" fontId="7" fillId="25" borderId="66" xfId="0" applyFont="1" applyFill="1" applyBorder="1" applyAlignment="1">
      <alignment horizontal="center" vertical="center" wrapText="1"/>
    </xf>
    <xf numFmtId="0" fontId="7" fillId="0" borderId="70" xfId="0" applyFont="1" applyBorder="1" applyAlignment="1">
      <alignment horizontal="center" vertical="center"/>
    </xf>
    <xf numFmtId="0" fontId="7" fillId="0" borderId="63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25" borderId="33" xfId="0" applyFont="1" applyFill="1" applyBorder="1" applyAlignment="1">
      <alignment horizontal="center" vertical="center"/>
    </xf>
    <xf numFmtId="0" fontId="0" fillId="25" borderId="50" xfId="0" applyFill="1" applyBorder="1" applyAlignment="1">
      <alignment horizontal="center" vertical="center"/>
    </xf>
    <xf numFmtId="0" fontId="0" fillId="25" borderId="51" xfId="0" applyFill="1" applyBorder="1" applyAlignment="1">
      <alignment horizontal="center" vertical="center"/>
    </xf>
    <xf numFmtId="0" fontId="2" fillId="9" borderId="32" xfId="0" applyFont="1" applyFill="1" applyBorder="1" applyAlignment="1">
      <alignment horizontal="center" vertical="center" wrapText="1"/>
    </xf>
    <xf numFmtId="0" fontId="0" fillId="0" borderId="25" xfId="0" applyBorder="1"/>
    <xf numFmtId="0" fontId="12" fillId="25" borderId="46" xfId="0" applyFont="1" applyFill="1" applyBorder="1" applyAlignment="1">
      <alignment horizontal="right" vertical="center" wrapText="1"/>
    </xf>
    <xf numFmtId="0" fontId="0" fillId="25" borderId="47" xfId="0" applyFill="1" applyBorder="1" applyAlignment="1">
      <alignment vertical="center"/>
    </xf>
    <xf numFmtId="0" fontId="0" fillId="25" borderId="49" xfId="0" applyFill="1" applyBorder="1" applyAlignment="1">
      <alignment vertical="center"/>
    </xf>
    <xf numFmtId="0" fontId="3" fillId="0" borderId="33" xfId="0" applyFont="1" applyBorder="1" applyAlignment="1">
      <alignment horizontal="center" wrapText="1"/>
    </xf>
    <xf numFmtId="0" fontId="0" fillId="0" borderId="50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2" fillId="25" borderId="40" xfId="0" applyFont="1" applyFill="1" applyBorder="1" applyAlignment="1">
      <alignment horizontal="center" vertical="center"/>
    </xf>
    <xf numFmtId="0" fontId="16" fillId="2" borderId="66" xfId="0" applyFont="1" applyFill="1" applyBorder="1" applyAlignment="1">
      <alignment horizontal="center" vertical="center"/>
    </xf>
    <xf numFmtId="0" fontId="5" fillId="25" borderId="33" xfId="0" applyFont="1" applyFill="1" applyBorder="1" applyAlignment="1">
      <alignment horizontal="center" vertical="center"/>
    </xf>
    <xf numFmtId="0" fontId="5" fillId="25" borderId="32" xfId="0" applyFont="1" applyFill="1" applyBorder="1" applyAlignment="1">
      <alignment vertical="center"/>
    </xf>
    <xf numFmtId="0" fontId="12" fillId="25" borderId="25" xfId="0" applyFont="1" applyFill="1" applyBorder="1" applyAlignment="1">
      <alignment vertical="center"/>
    </xf>
    <xf numFmtId="0" fontId="12" fillId="25" borderId="62" xfId="0" applyFont="1" applyFill="1" applyBorder="1" applyAlignment="1">
      <alignment vertical="center"/>
    </xf>
    <xf numFmtId="0" fontId="2" fillId="25" borderId="46" xfId="0" applyFont="1" applyFill="1" applyBorder="1" applyAlignment="1">
      <alignment horizontal="center" vertical="center"/>
    </xf>
    <xf numFmtId="14" fontId="3" fillId="2" borderId="0" xfId="0" applyNumberFormat="1" applyFont="1" applyFill="1" applyBorder="1" applyAlignment="1">
      <alignment horizontal="center"/>
    </xf>
    <xf numFmtId="0" fontId="25" fillId="24" borderId="40" xfId="0" applyFont="1" applyFill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12" fillId="25" borderId="42" xfId="0" applyFont="1" applyFill="1" applyBorder="1" applyAlignment="1">
      <alignment horizontal="right" vertical="center"/>
    </xf>
    <xf numFmtId="0" fontId="0" fillId="25" borderId="2" xfId="0" applyFill="1" applyBorder="1" applyAlignment="1">
      <alignment vertical="center"/>
    </xf>
    <xf numFmtId="0" fontId="0" fillId="25" borderId="26" xfId="0" applyFill="1" applyBorder="1" applyAlignment="1">
      <alignment vertical="center"/>
    </xf>
    <xf numFmtId="0" fontId="2" fillId="25" borderId="46" xfId="0" applyFont="1" applyFill="1" applyBorder="1" applyAlignment="1">
      <alignment horizontal="center"/>
    </xf>
    <xf numFmtId="0" fontId="0" fillId="25" borderId="47" xfId="0" applyFill="1" applyBorder="1"/>
    <xf numFmtId="0" fontId="0" fillId="25" borderId="48" xfId="0" applyFill="1" applyBorder="1"/>
    <xf numFmtId="0" fontId="9" fillId="2" borderId="0" xfId="0" applyFont="1" applyFill="1" applyBorder="1" applyAlignment="1">
      <alignment horizontal="center" vertical="center"/>
    </xf>
    <xf numFmtId="49" fontId="19" fillId="2" borderId="0" xfId="0" applyNumberFormat="1" applyFont="1" applyFill="1" applyBorder="1" applyAlignment="1">
      <alignment horizontal="left" vertical="center" wrapText="1"/>
    </xf>
    <xf numFmtId="49" fontId="0" fillId="0" borderId="0" xfId="0" applyNumberFormat="1" applyBorder="1" applyAlignment="1"/>
    <xf numFmtId="0" fontId="25" fillId="20" borderId="11" xfId="0" applyFont="1" applyFill="1" applyBorder="1" applyAlignment="1">
      <alignment horizontal="center" vertical="top" wrapText="1"/>
    </xf>
    <xf numFmtId="0" fontId="0" fillId="0" borderId="26" xfId="0" applyBorder="1" applyAlignment="1">
      <alignment horizontal="center" vertical="top" wrapText="1"/>
    </xf>
    <xf numFmtId="0" fontId="2" fillId="13" borderId="1" xfId="0" applyFont="1" applyFill="1" applyBorder="1" applyAlignment="1">
      <alignment horizontal="center"/>
    </xf>
    <xf numFmtId="0" fontId="2" fillId="13" borderId="11" xfId="0" applyFont="1" applyFill="1" applyBorder="1" applyAlignment="1">
      <alignment horizontal="center"/>
    </xf>
    <xf numFmtId="0" fontId="0" fillId="13" borderId="2" xfId="0" applyFill="1" applyBorder="1" applyAlignment="1"/>
    <xf numFmtId="0" fontId="0" fillId="13" borderId="26" xfId="0" applyFill="1" applyBorder="1" applyAlignment="1"/>
    <xf numFmtId="0" fontId="4" fillId="13" borderId="26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left" vertical="center" wrapText="1"/>
    </xf>
    <xf numFmtId="0" fontId="8" fillId="13" borderId="1" xfId="0" applyFont="1" applyFill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13" borderId="2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left" vertical="center" wrapText="1"/>
    </xf>
    <xf numFmtId="14" fontId="3" fillId="2" borderId="0" xfId="0" applyNumberFormat="1" applyFont="1" applyFill="1" applyBorder="1" applyAlignment="1">
      <alignment horizontal="left" vertical="center"/>
    </xf>
    <xf numFmtId="2" fontId="2" fillId="2" borderId="11" xfId="0" applyNumberFormat="1" applyFont="1" applyFill="1" applyBorder="1" applyAlignment="1"/>
    <xf numFmtId="0" fontId="0" fillId="0" borderId="26" xfId="0" applyBorder="1"/>
    <xf numFmtId="2" fontId="2" fillId="2" borderId="2" xfId="0" applyNumberFormat="1" applyFont="1" applyFill="1" applyBorder="1" applyAlignment="1"/>
    <xf numFmtId="0" fontId="3" fillId="0" borderId="15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0" fillId="13" borderId="1" xfId="0" applyFill="1" applyBorder="1" applyAlignment="1"/>
    <xf numFmtId="0" fontId="3" fillId="25" borderId="11" xfId="0" applyFont="1" applyFill="1" applyBorder="1" applyAlignment="1">
      <alignment horizontal="center" vertical="center"/>
    </xf>
    <xf numFmtId="0" fontId="8" fillId="25" borderId="2" xfId="0" applyFont="1" applyFill="1" applyBorder="1" applyAlignment="1">
      <alignment vertical="center"/>
    </xf>
    <xf numFmtId="0" fontId="8" fillId="25" borderId="26" xfId="0" applyFont="1" applyFill="1" applyBorder="1" applyAlignment="1">
      <alignment vertical="center"/>
    </xf>
    <xf numFmtId="0" fontId="3" fillId="25" borderId="19" xfId="0" applyFont="1" applyFill="1" applyBorder="1" applyAlignment="1">
      <alignment horizontal="center" vertical="center"/>
    </xf>
    <xf numFmtId="0" fontId="8" fillId="25" borderId="44" xfId="0" applyFont="1" applyFill="1" applyBorder="1" applyAlignment="1">
      <alignment vertical="center"/>
    </xf>
    <xf numFmtId="0" fontId="8" fillId="25" borderId="3" xfId="0" applyFont="1" applyFill="1" applyBorder="1" applyAlignment="1">
      <alignment vertical="center"/>
    </xf>
    <xf numFmtId="0" fontId="3" fillId="0" borderId="61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3" fillId="0" borderId="62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26" fillId="0" borderId="2" xfId="0" applyFont="1" applyBorder="1" applyAlignment="1">
      <alignment vertical="center"/>
    </xf>
    <xf numFmtId="0" fontId="26" fillId="0" borderId="26" xfId="0" applyFont="1" applyBorder="1" applyAlignment="1">
      <alignment vertical="center"/>
    </xf>
    <xf numFmtId="0" fontId="23" fillId="25" borderId="38" xfId="0" applyFont="1" applyFill="1" applyBorder="1" applyAlignment="1">
      <alignment horizontal="center" vertical="center" textRotation="90" wrapText="1"/>
    </xf>
    <xf numFmtId="0" fontId="23" fillId="0" borderId="68" xfId="0" applyFont="1" applyBorder="1" applyAlignment="1"/>
    <xf numFmtId="0" fontId="23" fillId="0" borderId="69" xfId="0" applyFont="1" applyBorder="1" applyAlignment="1"/>
    <xf numFmtId="0" fontId="23" fillId="25" borderId="33" xfId="0" applyFont="1" applyFill="1" applyBorder="1" applyAlignment="1">
      <alignment horizontal="center" vertical="center"/>
    </xf>
    <xf numFmtId="0" fontId="24" fillId="25" borderId="50" xfId="0" applyFont="1" applyFill="1" applyBorder="1" applyAlignment="1"/>
    <xf numFmtId="0" fontId="0" fillId="0" borderId="50" xfId="0" applyBorder="1" applyAlignment="1"/>
    <xf numFmtId="0" fontId="0" fillId="0" borderId="51" xfId="0" applyBorder="1" applyAlignment="1"/>
    <xf numFmtId="0" fontId="3" fillId="0" borderId="67" xfId="0" applyFont="1" applyFill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3" fillId="0" borderId="6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0" fillId="25" borderId="47" xfId="0" applyFill="1" applyBorder="1" applyAlignment="1">
      <alignment horizontal="center" vertical="center"/>
    </xf>
    <xf numFmtId="0" fontId="0" fillId="25" borderId="48" xfId="0" applyFill="1" applyBorder="1" applyAlignment="1">
      <alignment horizontal="center" vertical="center"/>
    </xf>
    <xf numFmtId="0" fontId="16" fillId="25" borderId="16" xfId="0" applyFont="1" applyFill="1" applyBorder="1" applyAlignment="1">
      <alignment horizontal="center" vertical="center" wrapText="1"/>
    </xf>
    <xf numFmtId="0" fontId="16" fillId="25" borderId="64" xfId="0" applyFont="1" applyFill="1" applyBorder="1" applyAlignment="1">
      <alignment horizontal="center" vertical="center" wrapText="1"/>
    </xf>
    <xf numFmtId="0" fontId="16" fillId="25" borderId="69" xfId="0" applyFont="1" applyFill="1" applyBorder="1" applyAlignment="1">
      <alignment horizontal="center" vertical="center" wrapText="1"/>
    </xf>
    <xf numFmtId="0" fontId="25" fillId="25" borderId="5" xfId="0" applyFont="1" applyFill="1" applyBorder="1" applyAlignment="1">
      <alignment horizontal="center" vertical="center"/>
    </xf>
    <xf numFmtId="0" fontId="3" fillId="25" borderId="5" xfId="0" applyFont="1" applyFill="1" applyBorder="1" applyAlignment="1"/>
    <xf numFmtId="0" fontId="0" fillId="25" borderId="34" xfId="0" applyFill="1" applyBorder="1" applyAlignment="1">
      <alignment vertical="center"/>
    </xf>
    <xf numFmtId="0" fontId="0" fillId="25" borderId="35" xfId="0" applyFill="1" applyBorder="1" applyAlignment="1">
      <alignment vertical="center"/>
    </xf>
    <xf numFmtId="14" fontId="3" fillId="2" borderId="0" xfId="0" applyNumberFormat="1" applyFont="1" applyFill="1" applyBorder="1" applyAlignment="1">
      <alignment horizontal="left"/>
    </xf>
    <xf numFmtId="0" fontId="0" fillId="0" borderId="0" xfId="0" applyBorder="1" applyAlignment="1"/>
    <xf numFmtId="0" fontId="3" fillId="8" borderId="40" xfId="0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5" fillId="25" borderId="66" xfId="0" applyFont="1" applyFill="1" applyBorder="1" applyAlignment="1">
      <alignment horizontal="center" vertical="center"/>
    </xf>
    <xf numFmtId="0" fontId="5" fillId="25" borderId="63" xfId="0" applyFont="1" applyFill="1" applyBorder="1" applyAlignment="1">
      <alignment horizontal="center" vertical="center"/>
    </xf>
    <xf numFmtId="0" fontId="16" fillId="2" borderId="32" xfId="0" applyFont="1" applyFill="1" applyBorder="1" applyAlignment="1">
      <alignment horizontal="center" vertical="center"/>
    </xf>
    <xf numFmtId="0" fontId="27" fillId="0" borderId="19" xfId="0" applyFont="1" applyBorder="1" applyAlignment="1">
      <alignment horizontal="center" vertical="center" wrapText="1"/>
    </xf>
    <xf numFmtId="0" fontId="27" fillId="0" borderId="44" xfId="0" applyFont="1" applyBorder="1" applyAlignment="1">
      <alignment vertical="center"/>
    </xf>
    <xf numFmtId="0" fontId="27" fillId="0" borderId="3" xfId="0" applyFont="1" applyBorder="1" applyAlignment="1">
      <alignment vertical="center"/>
    </xf>
    <xf numFmtId="0" fontId="16" fillId="2" borderId="13" xfId="0" applyFont="1" applyFill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 textRotation="90" wrapText="1"/>
    </xf>
    <xf numFmtId="0" fontId="0" fillId="0" borderId="30" xfId="0" applyBorder="1" applyAlignment="1"/>
    <xf numFmtId="0" fontId="0" fillId="0" borderId="65" xfId="0" applyBorder="1" applyAlignment="1"/>
    <xf numFmtId="0" fontId="25" fillId="0" borderId="14" xfId="0" applyFont="1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3" fillId="7" borderId="40" xfId="0" applyFont="1" applyFill="1" applyBorder="1" applyAlignment="1">
      <alignment horizontal="center" vertical="center"/>
    </xf>
    <xf numFmtId="0" fontId="0" fillId="0" borderId="47" xfId="0" applyBorder="1" applyAlignment="1">
      <alignment vertical="center"/>
    </xf>
    <xf numFmtId="0" fontId="0" fillId="0" borderId="48" xfId="0" applyBorder="1" applyAlignment="1">
      <alignment vertical="center"/>
    </xf>
    <xf numFmtId="0" fontId="0" fillId="25" borderId="50" xfId="0" applyFill="1" applyBorder="1" applyAlignment="1">
      <alignment vertical="center"/>
    </xf>
    <xf numFmtId="0" fontId="0" fillId="25" borderId="51" xfId="0" applyFill="1" applyBorder="1" applyAlignment="1">
      <alignment vertical="center"/>
    </xf>
    <xf numFmtId="0" fontId="3" fillId="5" borderId="40" xfId="0" applyFont="1" applyFill="1" applyBorder="1" applyAlignment="1">
      <alignment horizontal="center" vertical="center" wrapText="1"/>
    </xf>
    <xf numFmtId="0" fontId="3" fillId="9" borderId="40" xfId="0" applyFont="1" applyFill="1" applyBorder="1" applyAlignment="1">
      <alignment horizontal="center" vertical="center" wrapText="1"/>
    </xf>
    <xf numFmtId="0" fontId="3" fillId="11" borderId="64" xfId="0" applyFont="1" applyFill="1" applyBorder="1" applyAlignment="1">
      <alignment horizontal="center" vertical="center"/>
    </xf>
    <xf numFmtId="0" fontId="0" fillId="0" borderId="31" xfId="0" applyBorder="1" applyAlignment="1">
      <alignment vertical="center"/>
    </xf>
    <xf numFmtId="0" fontId="0" fillId="0" borderId="22" xfId="0" applyBorder="1" applyAlignment="1">
      <alignment vertical="center"/>
    </xf>
    <xf numFmtId="0" fontId="3" fillId="0" borderId="33" xfId="0" applyFont="1" applyBorder="1" applyAlignment="1">
      <alignment horizontal="center" vertical="center" wrapText="1"/>
    </xf>
    <xf numFmtId="0" fontId="8" fillId="0" borderId="50" xfId="0" applyFont="1" applyBorder="1" applyAlignment="1">
      <alignment horizontal="center" vertical="center" wrapText="1"/>
    </xf>
    <xf numFmtId="0" fontId="8" fillId="0" borderId="51" xfId="0" applyFont="1" applyBorder="1" applyAlignment="1">
      <alignment horizontal="center" vertical="center" wrapText="1"/>
    </xf>
    <xf numFmtId="0" fontId="5" fillId="25" borderId="42" xfId="0" applyFont="1" applyFill="1" applyBorder="1" applyAlignment="1">
      <alignment horizontal="center" vertical="center"/>
    </xf>
    <xf numFmtId="0" fontId="5" fillId="25" borderId="39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10" borderId="64" xfId="0" applyFont="1" applyFill="1" applyBorder="1" applyAlignment="1">
      <alignment horizontal="center" vertical="center"/>
    </xf>
    <xf numFmtId="0" fontId="0" fillId="0" borderId="22" xfId="0" applyBorder="1" applyAlignment="1"/>
    <xf numFmtId="0" fontId="0" fillId="0" borderId="0" xfId="0" applyAlignment="1">
      <alignment horizontal="left"/>
    </xf>
    <xf numFmtId="0" fontId="25" fillId="0" borderId="57" xfId="0" applyFont="1" applyFill="1" applyBorder="1" applyAlignment="1">
      <alignment horizontal="center" vertical="center" wrapText="1"/>
    </xf>
    <xf numFmtId="0" fontId="0" fillId="0" borderId="58" xfId="0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0" fontId="0" fillId="0" borderId="60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2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25" borderId="48" xfId="0" applyFill="1" applyBorder="1" applyAlignment="1">
      <alignment vertical="center"/>
    </xf>
    <xf numFmtId="0" fontId="12" fillId="25" borderId="43" xfId="0" applyFont="1" applyFill="1" applyBorder="1" applyAlignment="1">
      <alignment horizontal="right" vertical="center"/>
    </xf>
    <xf numFmtId="0" fontId="0" fillId="25" borderId="44" xfId="0" applyFill="1" applyBorder="1" applyAlignment="1">
      <alignment vertical="center"/>
    </xf>
    <xf numFmtId="0" fontId="0" fillId="25" borderId="3" xfId="0" applyFill="1" applyBorder="1" applyAlignment="1">
      <alignment vertical="center"/>
    </xf>
    <xf numFmtId="0" fontId="3" fillId="16" borderId="13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2" fillId="25" borderId="32" xfId="0" applyFont="1" applyFill="1" applyBorder="1" applyAlignment="1">
      <alignment horizontal="center" vertical="center" wrapText="1"/>
    </xf>
    <xf numFmtId="0" fontId="0" fillId="25" borderId="25" xfId="0" applyFill="1" applyBorder="1" applyAlignment="1">
      <alignment wrapText="1"/>
    </xf>
    <xf numFmtId="0" fontId="0" fillId="25" borderId="29" xfId="0" applyFill="1" applyBorder="1" applyAlignment="1"/>
    <xf numFmtId="0" fontId="3" fillId="16" borderId="5" xfId="0" applyFont="1" applyFill="1" applyBorder="1" applyAlignment="1">
      <alignment horizontal="center" vertical="center"/>
    </xf>
    <xf numFmtId="0" fontId="0" fillId="16" borderId="5" xfId="0" applyFill="1" applyBorder="1" applyAlignment="1">
      <alignment vertical="center"/>
    </xf>
    <xf numFmtId="0" fontId="0" fillId="16" borderId="6" xfId="0" applyFill="1" applyBorder="1" applyAlignment="1">
      <alignment vertical="center"/>
    </xf>
    <xf numFmtId="0" fontId="2" fillId="25" borderId="38" xfId="0" applyFont="1" applyFill="1" applyBorder="1" applyAlignment="1">
      <alignment horizontal="center" vertical="center"/>
    </xf>
    <xf numFmtId="0" fontId="0" fillId="25" borderId="54" xfId="0" applyFill="1" applyBorder="1" applyAlignment="1">
      <alignment vertical="center"/>
    </xf>
    <xf numFmtId="0" fontId="0" fillId="25" borderId="56" xfId="0" applyFill="1" applyBorder="1" applyAlignment="1">
      <alignment vertical="center"/>
    </xf>
    <xf numFmtId="0" fontId="0" fillId="17" borderId="5" xfId="0" applyFill="1" applyBorder="1" applyAlignment="1">
      <alignment vertical="center"/>
    </xf>
    <xf numFmtId="0" fontId="0" fillId="17" borderId="6" xfId="0" applyFill="1" applyBorder="1" applyAlignment="1">
      <alignment vertical="center"/>
    </xf>
    <xf numFmtId="0" fontId="3" fillId="15" borderId="5" xfId="0" applyFont="1" applyFill="1" applyBorder="1" applyAlignment="1">
      <alignment horizontal="center" vertical="center" wrapText="1"/>
    </xf>
    <xf numFmtId="0" fontId="0" fillId="15" borderId="5" xfId="0" applyFill="1" applyBorder="1" applyAlignment="1">
      <alignment vertical="center"/>
    </xf>
    <xf numFmtId="0" fontId="0" fillId="15" borderId="6" xfId="0" applyFill="1" applyBorder="1" applyAlignment="1">
      <alignment vertical="center"/>
    </xf>
    <xf numFmtId="0" fontId="3" fillId="14" borderId="5" xfId="0" applyFont="1" applyFill="1" applyBorder="1" applyAlignment="1">
      <alignment horizontal="center" vertical="center"/>
    </xf>
    <xf numFmtId="0" fontId="0" fillId="14" borderId="5" xfId="0" applyFill="1" applyBorder="1" applyAlignment="1">
      <alignment vertical="center"/>
    </xf>
    <xf numFmtId="0" fontId="0" fillId="14" borderId="6" xfId="0" applyFill="1" applyBorder="1" applyAlignment="1">
      <alignment vertical="center"/>
    </xf>
    <xf numFmtId="0" fontId="3" fillId="6" borderId="40" xfId="0" applyFont="1" applyFill="1" applyBorder="1" applyAlignment="1">
      <alignment horizontal="center" vertical="center"/>
    </xf>
    <xf numFmtId="0" fontId="3" fillId="12" borderId="64" xfId="0" applyFont="1" applyFill="1" applyBorder="1" applyAlignment="1">
      <alignment horizontal="center" vertical="center"/>
    </xf>
    <xf numFmtId="0" fontId="3" fillId="22" borderId="13" xfId="0" applyFont="1" applyFill="1" applyBorder="1" applyAlignment="1">
      <alignment horizontal="center" vertical="center"/>
    </xf>
    <xf numFmtId="0" fontId="3" fillId="22" borderId="34" xfId="0" applyFont="1" applyFill="1" applyBorder="1" applyAlignment="1">
      <alignment horizontal="center" vertical="center"/>
    </xf>
    <xf numFmtId="0" fontId="0" fillId="22" borderId="35" xfId="0" applyFill="1" applyBorder="1" applyAlignment="1">
      <alignment horizontal="center" vertical="center"/>
    </xf>
    <xf numFmtId="0" fontId="3" fillId="21" borderId="46" xfId="0" applyFont="1" applyFill="1" applyBorder="1" applyAlignment="1">
      <alignment horizontal="center" vertical="center"/>
    </xf>
    <xf numFmtId="0" fontId="3" fillId="21" borderId="47" xfId="0" applyFont="1" applyFill="1" applyBorder="1" applyAlignment="1">
      <alignment horizontal="center" vertical="center"/>
    </xf>
    <xf numFmtId="0" fontId="0" fillId="21" borderId="48" xfId="0" applyFill="1" applyBorder="1" applyAlignment="1">
      <alignment horizontal="center" vertical="center"/>
    </xf>
    <xf numFmtId="0" fontId="0" fillId="25" borderId="5" xfId="0" applyFill="1" applyBorder="1" applyAlignment="1"/>
    <xf numFmtId="0" fontId="3" fillId="18" borderId="5" xfId="0" applyFont="1" applyFill="1" applyBorder="1" applyAlignment="1">
      <alignment horizontal="center" vertical="center" wrapText="1"/>
    </xf>
    <xf numFmtId="0" fontId="0" fillId="18" borderId="5" xfId="0" applyFill="1" applyBorder="1" applyAlignment="1">
      <alignment vertical="center"/>
    </xf>
    <xf numFmtId="0" fontId="0" fillId="18" borderId="6" xfId="0" applyFill="1" applyBorder="1" applyAlignment="1">
      <alignment vertical="center"/>
    </xf>
    <xf numFmtId="0" fontId="3" fillId="19" borderId="5" xfId="0" applyFont="1" applyFill="1" applyBorder="1" applyAlignment="1">
      <alignment horizontal="center" vertical="center"/>
    </xf>
    <xf numFmtId="0" fontId="0" fillId="19" borderId="5" xfId="0" applyFill="1" applyBorder="1" applyAlignment="1">
      <alignment vertical="center"/>
    </xf>
    <xf numFmtId="0" fontId="0" fillId="19" borderId="6" xfId="0" applyFill="1" applyBorder="1" applyAlignment="1">
      <alignment vertical="center"/>
    </xf>
    <xf numFmtId="0" fontId="0" fillId="0" borderId="34" xfId="0" applyBorder="1" applyAlignment="1"/>
    <xf numFmtId="0" fontId="0" fillId="0" borderId="35" xfId="0" applyBorder="1" applyAlignment="1"/>
    <xf numFmtId="0" fontId="15" fillId="16" borderId="20" xfId="0" applyFont="1" applyFill="1" applyBorder="1" applyAlignment="1">
      <alignment horizontal="center" vertical="center"/>
    </xf>
    <xf numFmtId="0" fontId="15" fillId="16" borderId="52" xfId="0" applyFont="1" applyFill="1" applyBorder="1" applyAlignment="1">
      <alignment horizontal="center" vertical="center"/>
    </xf>
    <xf numFmtId="0" fontId="8" fillId="25" borderId="32" xfId="0" applyFont="1" applyFill="1" applyBorder="1" applyAlignment="1">
      <alignment horizontal="center" vertical="center" wrapText="1"/>
    </xf>
    <xf numFmtId="0" fontId="0" fillId="25" borderId="25" xfId="0" applyFill="1" applyBorder="1" applyAlignment="1">
      <alignment horizontal="center" vertical="center" wrapText="1"/>
    </xf>
    <xf numFmtId="0" fontId="0" fillId="25" borderId="53" xfId="0" applyFill="1" applyBorder="1" applyAlignment="1">
      <alignment horizontal="center" vertical="center" wrapText="1"/>
    </xf>
    <xf numFmtId="0" fontId="8" fillId="25" borderId="33" xfId="0" applyFont="1" applyFill="1" applyBorder="1" applyAlignment="1">
      <alignment horizontal="center" vertical="center" wrapText="1"/>
    </xf>
    <xf numFmtId="0" fontId="0" fillId="25" borderId="50" xfId="0" applyFill="1" applyBorder="1" applyAlignment="1">
      <alignment horizontal="center" vertical="center" wrapText="1"/>
    </xf>
    <xf numFmtId="0" fontId="0" fillId="25" borderId="6" xfId="0" applyFill="1" applyBorder="1" applyAlignment="1"/>
    <xf numFmtId="0" fontId="8" fillId="4" borderId="54" xfId="0" applyFont="1" applyFill="1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3" fillId="16" borderId="34" xfId="0" applyFont="1" applyFill="1" applyBorder="1" applyAlignment="1">
      <alignment horizontal="center" vertical="center" wrapText="1"/>
    </xf>
    <xf numFmtId="0" fontId="3" fillId="16" borderId="35" xfId="0" applyFont="1" applyFill="1" applyBorder="1" applyAlignment="1">
      <alignment horizontal="center" vertical="center" wrapText="1"/>
    </xf>
    <xf numFmtId="0" fontId="3" fillId="16" borderId="32" xfId="0" applyFont="1" applyFill="1" applyBorder="1" applyAlignment="1">
      <alignment horizontal="center" vertical="center" wrapText="1"/>
    </xf>
    <xf numFmtId="0" fontId="3" fillId="16" borderId="25" xfId="0" applyFont="1" applyFill="1" applyBorder="1" applyAlignment="1">
      <alignment horizontal="center" vertical="center" wrapText="1"/>
    </xf>
    <xf numFmtId="0" fontId="3" fillId="16" borderId="29" xfId="0" applyFont="1" applyFill="1" applyBorder="1" applyAlignment="1">
      <alignment horizontal="center" vertical="center" wrapText="1"/>
    </xf>
    <xf numFmtId="0" fontId="31" fillId="0" borderId="0" xfId="0" applyNumberFormat="1" applyFont="1" applyAlignment="1">
      <alignment vertical="top" wrapText="1"/>
    </xf>
    <xf numFmtId="0" fontId="3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76" xfId="0" applyNumberFormat="1" applyBorder="1" applyAlignment="1">
      <alignment vertical="top" wrapText="1"/>
    </xf>
    <xf numFmtId="0" fontId="0" fillId="0" borderId="77" xfId="0" applyBorder="1" applyAlignment="1">
      <alignment vertical="top" wrapText="1"/>
    </xf>
    <xf numFmtId="0" fontId="3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1" fillId="0" borderId="0" xfId="0" applyNumberFormat="1" applyFont="1" applyAlignment="1">
      <alignment horizontal="center" vertical="top" wrapText="1"/>
    </xf>
    <xf numFmtId="0" fontId="0" fillId="0" borderId="77" xfId="0" applyBorder="1" applyAlignment="1">
      <alignment horizontal="center" vertical="top" wrapText="1"/>
    </xf>
    <xf numFmtId="0" fontId="0" fillId="0" borderId="78" xfId="0" applyBorder="1" applyAlignment="1">
      <alignment horizontal="center" vertical="top" wrapText="1"/>
    </xf>
  </cellXfs>
  <cellStyles count="2">
    <cellStyle name="Normal" xfId="0" builtinId="0"/>
    <cellStyle name="Porcentual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style val="7"/>
  <c:chart>
    <c:title>
      <c:tx>
        <c:rich>
          <a:bodyPr/>
          <a:lstStyle/>
          <a:p>
            <a:pPr>
              <a:defRPr sz="1400"/>
            </a:pPr>
            <a:r>
              <a:rPr lang="en-US" sz="1100">
                <a:latin typeface="Arial" pitchFamily="34" charset="0"/>
                <a:cs typeface="Arial" pitchFamily="34" charset="0"/>
              </a:rPr>
              <a:t>Gráfico</a:t>
            </a:r>
            <a:r>
              <a:rPr lang="en-US" sz="1100" baseline="0">
                <a:latin typeface="Arial" pitchFamily="34" charset="0"/>
                <a:cs typeface="Arial" pitchFamily="34" charset="0"/>
              </a:rPr>
              <a:t> de D</a:t>
            </a:r>
            <a:r>
              <a:rPr lang="en-US" sz="1100">
                <a:latin typeface="Arial" pitchFamily="34" charset="0"/>
                <a:cs typeface="Arial" pitchFamily="34" charset="0"/>
              </a:rPr>
              <a:t>ispersión de Atributos respecto</a:t>
            </a:r>
            <a:r>
              <a:rPr lang="en-US" sz="1100" baseline="0">
                <a:latin typeface="Arial" pitchFamily="34" charset="0"/>
                <a:cs typeface="Arial" pitchFamily="34" charset="0"/>
              </a:rPr>
              <a:t> de</a:t>
            </a:r>
            <a:r>
              <a:rPr lang="en-US" sz="1100">
                <a:latin typeface="Arial" pitchFamily="34" charset="0"/>
                <a:cs typeface="Arial" pitchFamily="34" charset="0"/>
              </a:rPr>
              <a:t> la Media</a:t>
            </a:r>
            <a:r>
              <a:rPr lang="en-US" sz="1100" baseline="0">
                <a:latin typeface="Arial" pitchFamily="34" charset="0"/>
                <a:cs typeface="Arial" pitchFamily="34" charset="0"/>
              </a:rPr>
              <a:t>:</a:t>
            </a:r>
            <a:endParaRPr lang="en-US" sz="1100"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3.5630049167830629E-4"/>
          <c:y val="0"/>
        </c:manualLayout>
      </c:layout>
      <c:spPr>
        <a:solidFill>
          <a:srgbClr val="B9FFB9"/>
        </a:solidFill>
        <a:ln w="12700" cap="sq" cmpd="sng">
          <a:solidFill>
            <a:schemeClr val="tx1"/>
          </a:solidFill>
          <a:prstDash val="solid"/>
        </a:ln>
      </c:spPr>
    </c:title>
    <c:plotArea>
      <c:layout>
        <c:manualLayout>
          <c:layoutTarget val="inner"/>
          <c:xMode val="edge"/>
          <c:yMode val="edge"/>
          <c:x val="9.6312306761111688E-2"/>
          <c:y val="0.18780999910263549"/>
          <c:w val="0.88843817991460206"/>
          <c:h val="0.58521967107463557"/>
        </c:manualLayout>
      </c:layout>
      <c:barChart>
        <c:barDir val="col"/>
        <c:grouping val="clustered"/>
        <c:ser>
          <c:idx val="0"/>
          <c:order val="0"/>
          <c:tx>
            <c:v>Dispersión</c:v>
          </c:tx>
          <c:val>
            <c:numRef>
              <c:f>RESPUESTAS!$B$207:$J$207</c:f>
              <c:numCache>
                <c:formatCode>0.00_ ;[Red]\-0.00\ </c:formatCode>
                <c:ptCount val="9"/>
                <c:pt idx="0">
                  <c:v>5.5</c:v>
                </c:pt>
                <c:pt idx="1">
                  <c:v>-8.5</c:v>
                </c:pt>
                <c:pt idx="2">
                  <c:v>-4.5</c:v>
                </c:pt>
                <c:pt idx="3">
                  <c:v>1.5</c:v>
                </c:pt>
                <c:pt idx="4">
                  <c:v>9.5</c:v>
                </c:pt>
                <c:pt idx="5">
                  <c:v>7.5</c:v>
                </c:pt>
                <c:pt idx="6">
                  <c:v>-9.5</c:v>
                </c:pt>
                <c:pt idx="7">
                  <c:v>-1.5</c:v>
                </c:pt>
                <c:pt idx="8">
                  <c:v>4.5</c:v>
                </c:pt>
              </c:numCache>
            </c:numRef>
          </c:val>
        </c:ser>
        <c:axId val="65721472"/>
        <c:axId val="65723008"/>
      </c:barChart>
      <c:catAx>
        <c:axId val="65721472"/>
        <c:scaling>
          <c:orientation val="minMax"/>
        </c:scaling>
        <c:axPos val="b"/>
        <c:numFmt formatCode="General" sourceLinked="1"/>
        <c:tickLblPos val="nextTo"/>
        <c:crossAx val="65723008"/>
        <c:crosses val="autoZero"/>
        <c:auto val="1"/>
        <c:lblAlgn val="ctr"/>
        <c:lblOffset val="100"/>
      </c:catAx>
      <c:valAx>
        <c:axId val="65723008"/>
        <c:scaling>
          <c:orientation val="minMax"/>
        </c:scaling>
        <c:axPos val="l"/>
        <c:majorGridlines/>
        <c:numFmt formatCode="0.00_ ;[Red]\-0.00\ " sourceLinked="1"/>
        <c:tickLblPos val="nextTo"/>
        <c:crossAx val="65721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434073664768515"/>
          <c:y val="0.86121590779413448"/>
          <c:w val="0.15527149749556157"/>
          <c:h val="0.11709231998174141"/>
        </c:manualLayout>
      </c:layout>
      <c:overlay val="1"/>
    </c:legend>
    <c:plotVisOnly val="1"/>
    <c:dispBlanksAs val="gap"/>
  </c:chart>
  <c:spPr>
    <a:ln w="19050">
      <a:solidFill>
        <a:schemeClr val="tx1"/>
      </a:solidFill>
    </a:ln>
  </c:spPr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371475</xdr:colOff>
      <xdr:row>128</xdr:row>
      <xdr:rowOff>133350</xdr:rowOff>
    </xdr:from>
    <xdr:to>
      <xdr:col>15</xdr:col>
      <xdr:colOff>190500</xdr:colOff>
      <xdr:row>157</xdr:row>
      <xdr:rowOff>152400</xdr:rowOff>
    </xdr:to>
    <xdr:pic>
      <xdr:nvPicPr>
        <xdr:cNvPr id="1031" name="3 Imagen" descr="C:\Users\oalfonso\AppData\Local\Microsoft\Windows\Temporary Internet Files\Content.IE5\NK67NJ1O\Eneagrama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5092" t="3056" r="3598" b="2885"/>
        <a:stretch>
          <a:fillRect/>
        </a:stretch>
      </xdr:blipFill>
      <xdr:spPr bwMode="auto">
        <a:xfrm>
          <a:off x="3295650" y="4886325"/>
          <a:ext cx="5400675" cy="5400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752475</xdr:colOff>
      <xdr:row>208</xdr:row>
      <xdr:rowOff>9525</xdr:rowOff>
    </xdr:from>
    <xdr:to>
      <xdr:col>9</xdr:col>
      <xdr:colOff>542925</xdr:colOff>
      <xdr:row>217</xdr:row>
      <xdr:rowOff>0</xdr:rowOff>
    </xdr:to>
    <xdr:graphicFrame macro="">
      <xdr:nvGraphicFramePr>
        <xdr:cNvPr id="1032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228600</xdr:colOff>
      <xdr:row>224</xdr:row>
      <xdr:rowOff>19050</xdr:rowOff>
    </xdr:from>
    <xdr:to>
      <xdr:col>15</xdr:col>
      <xdr:colOff>371475</xdr:colOff>
      <xdr:row>233</xdr:row>
      <xdr:rowOff>0</xdr:rowOff>
    </xdr:to>
    <xdr:pic>
      <xdr:nvPicPr>
        <xdr:cNvPr id="1033" name="4 Imagen" descr="C:\Users\oalfonso\AppData\Local\Microsoft\Windows\Temporary Internet Files\Content.IE5\NK67NJ1O\Eneagrama.jp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-276" t="-2412" r="-1192" b="-3773"/>
        <a:stretch>
          <a:fillRect/>
        </a:stretch>
      </xdr:blipFill>
      <xdr:spPr bwMode="auto">
        <a:xfrm>
          <a:off x="6991350" y="22621875"/>
          <a:ext cx="1885950" cy="1952625"/>
        </a:xfrm>
        <a:prstGeom prst="rect">
          <a:avLst/>
        </a:prstGeom>
        <a:noFill/>
        <a:ln w="19050" cap="sq">
          <a:solidFill>
            <a:srgbClr val="000000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O317"/>
  <sheetViews>
    <sheetView topLeftCell="A295" zoomScale="120" workbookViewId="0">
      <selection activeCell="B308" sqref="B308"/>
    </sheetView>
  </sheetViews>
  <sheetFormatPr baseColWidth="10" defaultRowHeight="15"/>
  <cols>
    <col min="1" max="1" width="8.140625" style="2" customWidth="1"/>
    <col min="2" max="2" width="4" style="7" customWidth="1"/>
    <col min="3" max="3" width="4.5703125" customWidth="1"/>
    <col min="4" max="4" width="14.140625" customWidth="1"/>
    <col min="5" max="5" width="11.42578125" customWidth="1"/>
    <col min="6" max="6" width="3.7109375" customWidth="1"/>
    <col min="7" max="7" width="11.42578125" customWidth="1"/>
    <col min="8" max="8" width="3.7109375" customWidth="1"/>
    <col min="9" max="9" width="11.42578125" style="1" customWidth="1"/>
    <col min="10" max="10" width="3.7109375" customWidth="1"/>
    <col min="11" max="11" width="11.42578125" customWidth="1"/>
    <col min="13" max="13" width="27.140625" customWidth="1"/>
    <col min="14" max="14" width="11.42578125" hidden="1" customWidth="1"/>
    <col min="15" max="15" width="0" hidden="1" customWidth="1"/>
  </cols>
  <sheetData>
    <row r="1" spans="1:223" ht="24" thickBot="1">
      <c r="A1" s="331" t="s">
        <v>455</v>
      </c>
      <c r="B1" s="332"/>
      <c r="C1" s="332"/>
      <c r="D1" s="332"/>
      <c r="E1" s="332"/>
      <c r="F1" s="332"/>
      <c r="G1" s="332"/>
      <c r="H1" s="332"/>
      <c r="I1" s="332"/>
      <c r="J1" s="332"/>
      <c r="K1" s="332"/>
      <c r="L1" s="332"/>
      <c r="M1" s="333"/>
      <c r="HO1" s="263">
        <f>(+C3-C5)/365.25</f>
        <v>27.419575633127995</v>
      </c>
    </row>
    <row r="2" spans="1:223" s="260" customFormat="1" ht="25.5" customHeight="1" thickBot="1">
      <c r="A2" s="328" t="s">
        <v>448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30"/>
      <c r="N2" s="261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262"/>
      <c r="AH2" s="262"/>
      <c r="AI2" s="262"/>
      <c r="AJ2" s="262"/>
      <c r="AK2" s="262"/>
    </row>
    <row r="3" spans="1:223" ht="27.75" customHeight="1">
      <c r="A3" s="378" t="s">
        <v>65</v>
      </c>
      <c r="B3" s="379"/>
      <c r="C3" s="380">
        <v>41806</v>
      </c>
      <c r="D3" s="381"/>
      <c r="E3" s="382"/>
      <c r="F3" s="363" t="s">
        <v>451</v>
      </c>
      <c r="G3" s="364"/>
      <c r="H3" s="364"/>
      <c r="I3" s="364"/>
      <c r="J3" s="364"/>
      <c r="K3" s="364"/>
      <c r="L3" s="364"/>
      <c r="M3" s="365"/>
      <c r="N3" s="258"/>
      <c r="O3" s="258"/>
    </row>
    <row r="4" spans="1:223" ht="27.75" customHeight="1">
      <c r="A4" s="349" t="s">
        <v>59</v>
      </c>
      <c r="B4" s="350"/>
      <c r="C4" s="369" t="s">
        <v>493</v>
      </c>
      <c r="D4" s="370"/>
      <c r="E4" s="370"/>
      <c r="F4" s="370"/>
      <c r="G4" s="370"/>
      <c r="H4" s="370"/>
      <c r="I4" s="370"/>
      <c r="J4" s="370"/>
      <c r="K4" s="370"/>
      <c r="L4" s="370"/>
      <c r="M4" s="371"/>
      <c r="N4" s="322"/>
      <c r="O4" s="322"/>
    </row>
    <row r="5" spans="1:223" ht="27.75" customHeight="1">
      <c r="A5" s="349" t="s">
        <v>373</v>
      </c>
      <c r="B5" s="350"/>
      <c r="C5" s="354">
        <v>31791</v>
      </c>
      <c r="D5" s="355"/>
      <c r="E5" s="356"/>
      <c r="F5" s="366" t="s">
        <v>451</v>
      </c>
      <c r="G5" s="367"/>
      <c r="H5" s="367"/>
      <c r="I5" s="367"/>
      <c r="J5" s="367"/>
      <c r="K5" s="367"/>
      <c r="L5" s="367"/>
      <c r="M5" s="368"/>
      <c r="N5" s="258"/>
      <c r="O5" s="258"/>
    </row>
    <row r="6" spans="1:223" ht="27.75" customHeight="1">
      <c r="A6" s="320" t="s">
        <v>60</v>
      </c>
      <c r="B6" s="321"/>
      <c r="C6" s="263">
        <f>+ROUND(HO1,0)</f>
        <v>27</v>
      </c>
      <c r="D6" s="273" t="s">
        <v>441</v>
      </c>
      <c r="E6" s="274" t="s">
        <v>444</v>
      </c>
      <c r="F6" s="275"/>
      <c r="G6" s="275"/>
      <c r="H6" s="276"/>
      <c r="I6" s="277"/>
      <c r="J6" s="277"/>
      <c r="K6" s="277"/>
      <c r="L6" s="277"/>
      <c r="M6" s="278"/>
      <c r="N6" s="259"/>
      <c r="O6" s="259"/>
    </row>
    <row r="7" spans="1:223" ht="27.75" customHeight="1">
      <c r="A7" s="349" t="s">
        <v>61</v>
      </c>
      <c r="B7" s="350"/>
      <c r="C7" s="360" t="s">
        <v>494</v>
      </c>
      <c r="D7" s="383"/>
      <c r="E7" s="366" t="s">
        <v>445</v>
      </c>
      <c r="F7" s="367"/>
      <c r="G7" s="367"/>
      <c r="H7" s="367"/>
      <c r="I7" s="367"/>
      <c r="J7" s="367"/>
      <c r="K7" s="367"/>
      <c r="L7" s="367"/>
      <c r="M7" s="368"/>
      <c r="N7" s="322"/>
      <c r="O7" s="322"/>
    </row>
    <row r="8" spans="1:223" ht="27.75" customHeight="1">
      <c r="A8" s="349" t="s">
        <v>62</v>
      </c>
      <c r="B8" s="350"/>
      <c r="C8" s="360" t="s">
        <v>495</v>
      </c>
      <c r="D8" s="383"/>
      <c r="E8" s="366" t="s">
        <v>446</v>
      </c>
      <c r="F8" s="367"/>
      <c r="G8" s="367"/>
      <c r="H8" s="367"/>
      <c r="I8" s="367"/>
      <c r="J8" s="367"/>
      <c r="K8" s="367"/>
      <c r="L8" s="367"/>
      <c r="M8" s="368"/>
      <c r="N8" s="322"/>
      <c r="O8" s="322"/>
    </row>
    <row r="9" spans="1:223" ht="27.75" customHeight="1" thickBot="1">
      <c r="A9" s="349" t="s">
        <v>63</v>
      </c>
      <c r="B9" s="350"/>
      <c r="C9" s="360" t="s">
        <v>496</v>
      </c>
      <c r="D9" s="361"/>
      <c r="E9" s="361"/>
      <c r="F9" s="361"/>
      <c r="G9" s="361"/>
      <c r="H9" s="361"/>
      <c r="I9" s="361"/>
      <c r="J9" s="361"/>
      <c r="K9" s="361"/>
      <c r="L9" s="361"/>
      <c r="M9" s="362"/>
      <c r="N9" s="322"/>
      <c r="O9" s="322"/>
    </row>
    <row r="10" spans="1:223" s="158" customFormat="1" ht="23.25" customHeight="1" thickBot="1">
      <c r="A10" s="346" t="s">
        <v>364</v>
      </c>
      <c r="B10" s="347"/>
      <c r="C10" s="347"/>
      <c r="D10" s="347"/>
      <c r="E10" s="347"/>
      <c r="F10" s="347"/>
      <c r="G10" s="347"/>
      <c r="H10" s="347"/>
      <c r="I10" s="347"/>
      <c r="J10" s="347"/>
      <c r="K10" s="347"/>
      <c r="L10" s="347"/>
      <c r="M10" s="348"/>
    </row>
    <row r="11" spans="1:223" s="279" customFormat="1" ht="15.75" customHeight="1">
      <c r="A11" s="372" t="s">
        <v>447</v>
      </c>
      <c r="B11" s="373"/>
      <c r="C11" s="373"/>
      <c r="D11" s="373"/>
      <c r="E11" s="373"/>
      <c r="F11" s="373"/>
      <c r="G11" s="373"/>
      <c r="H11" s="373"/>
      <c r="I11" s="373"/>
      <c r="J11" s="373"/>
      <c r="K11" s="373"/>
      <c r="L11" s="373"/>
      <c r="M11" s="374"/>
    </row>
    <row r="12" spans="1:223" s="57" customFormat="1" ht="15.75" customHeight="1">
      <c r="A12" s="375" t="s">
        <v>453</v>
      </c>
      <c r="B12" s="376"/>
      <c r="C12" s="376"/>
      <c r="D12" s="376"/>
      <c r="E12" s="376"/>
      <c r="F12" s="376"/>
      <c r="G12" s="376"/>
      <c r="H12" s="376"/>
      <c r="I12" s="376"/>
      <c r="J12" s="376"/>
      <c r="K12" s="376"/>
      <c r="L12" s="376"/>
      <c r="M12" s="377"/>
    </row>
    <row r="13" spans="1:223" s="57" customFormat="1" ht="15.75" customHeight="1">
      <c r="A13" s="375" t="s">
        <v>454</v>
      </c>
      <c r="B13" s="376"/>
      <c r="C13" s="376"/>
      <c r="D13" s="376"/>
      <c r="E13" s="376"/>
      <c r="F13" s="376"/>
      <c r="G13" s="376"/>
      <c r="H13" s="376"/>
      <c r="I13" s="376"/>
      <c r="J13" s="376"/>
      <c r="K13" s="376"/>
      <c r="L13" s="376"/>
      <c r="M13" s="377"/>
    </row>
    <row r="14" spans="1:223" s="57" customFormat="1" ht="15.75" customHeight="1">
      <c r="A14" s="375" t="s">
        <v>355</v>
      </c>
      <c r="B14" s="376"/>
      <c r="C14" s="376"/>
      <c r="D14" s="376"/>
      <c r="E14" s="376"/>
      <c r="F14" s="376"/>
      <c r="G14" s="376"/>
      <c r="H14" s="376"/>
      <c r="I14" s="376"/>
      <c r="J14" s="376"/>
      <c r="K14" s="376"/>
      <c r="L14" s="376"/>
      <c r="M14" s="377"/>
    </row>
    <row r="15" spans="1:223" s="57" customFormat="1" ht="15.75" customHeight="1">
      <c r="A15" s="375" t="s">
        <v>103</v>
      </c>
      <c r="B15" s="376"/>
      <c r="C15" s="376"/>
      <c r="D15" s="376"/>
      <c r="E15" s="376"/>
      <c r="F15" s="376"/>
      <c r="G15" s="376"/>
      <c r="H15" s="376"/>
      <c r="I15" s="376"/>
      <c r="J15" s="376"/>
      <c r="K15" s="376"/>
      <c r="L15" s="376"/>
      <c r="M15" s="377"/>
    </row>
    <row r="16" spans="1:223" s="57" customFormat="1" ht="15.75" customHeight="1">
      <c r="A16" s="375" t="s">
        <v>360</v>
      </c>
      <c r="B16" s="376"/>
      <c r="C16" s="376"/>
      <c r="D16" s="376"/>
      <c r="E16" s="376"/>
      <c r="F16" s="376"/>
      <c r="G16" s="376"/>
      <c r="H16" s="376"/>
      <c r="I16" s="376"/>
      <c r="J16" s="376"/>
      <c r="K16" s="376"/>
      <c r="L16" s="376"/>
      <c r="M16" s="377"/>
    </row>
    <row r="17" spans="1:14" s="57" customFormat="1" ht="15.75" customHeight="1" thickBot="1">
      <c r="A17" s="351" t="s">
        <v>359</v>
      </c>
      <c r="B17" s="352"/>
      <c r="C17" s="352"/>
      <c r="D17" s="352"/>
      <c r="E17" s="352"/>
      <c r="F17" s="352"/>
      <c r="G17" s="352"/>
      <c r="H17" s="352"/>
      <c r="I17" s="352"/>
      <c r="J17" s="352"/>
      <c r="K17" s="352"/>
      <c r="L17" s="352"/>
      <c r="M17" s="353"/>
    </row>
    <row r="18" spans="1:14" s="260" customFormat="1" ht="13.5" customHeight="1" thickBot="1">
      <c r="A18" s="296">
        <v>1</v>
      </c>
      <c r="B18" s="159">
        <v>1</v>
      </c>
      <c r="C18" s="357" t="s">
        <v>15</v>
      </c>
      <c r="D18" s="358"/>
      <c r="E18" s="358"/>
      <c r="F18" s="358"/>
      <c r="G18" s="358"/>
      <c r="H18" s="358"/>
      <c r="I18" s="358"/>
      <c r="J18" s="358"/>
      <c r="K18" s="358"/>
      <c r="L18" s="358"/>
      <c r="M18" s="359"/>
      <c r="N18" s="156">
        <v>8</v>
      </c>
    </row>
    <row r="19" spans="1:14" s="260" customFormat="1" ht="13.5" customHeight="1" thickBot="1">
      <c r="A19" s="297">
        <v>2</v>
      </c>
      <c r="B19" s="157">
        <v>1</v>
      </c>
      <c r="C19" s="343" t="s">
        <v>141</v>
      </c>
      <c r="D19" s="344"/>
      <c r="E19" s="344"/>
      <c r="F19" s="344"/>
      <c r="G19" s="344"/>
      <c r="H19" s="344"/>
      <c r="I19" s="344"/>
      <c r="J19" s="344"/>
      <c r="K19" s="344"/>
      <c r="L19" s="344"/>
      <c r="M19" s="345"/>
      <c r="N19" s="156">
        <v>6</v>
      </c>
    </row>
    <row r="20" spans="1:14" s="260" customFormat="1" ht="13.5" customHeight="1" thickBot="1">
      <c r="A20" s="297">
        <v>3</v>
      </c>
      <c r="B20" s="157"/>
      <c r="C20" s="343" t="s">
        <v>142</v>
      </c>
      <c r="D20" s="344"/>
      <c r="E20" s="344"/>
      <c r="F20" s="344"/>
      <c r="G20" s="344"/>
      <c r="H20" s="344"/>
      <c r="I20" s="344"/>
      <c r="J20" s="344"/>
      <c r="K20" s="344"/>
      <c r="L20" s="344"/>
      <c r="M20" s="345"/>
      <c r="N20" s="156">
        <v>9</v>
      </c>
    </row>
    <row r="21" spans="1:14" s="260" customFormat="1" ht="13.5" customHeight="1" thickBot="1">
      <c r="A21" s="297">
        <v>4</v>
      </c>
      <c r="B21" s="157">
        <v>1</v>
      </c>
      <c r="C21" s="343" t="s">
        <v>143</v>
      </c>
      <c r="D21" s="344"/>
      <c r="E21" s="344"/>
      <c r="F21" s="344"/>
      <c r="G21" s="344"/>
      <c r="H21" s="344"/>
      <c r="I21" s="344"/>
      <c r="J21" s="344"/>
      <c r="K21" s="344"/>
      <c r="L21" s="344"/>
      <c r="M21" s="345"/>
      <c r="N21" s="156">
        <v>3</v>
      </c>
    </row>
    <row r="22" spans="1:14" s="260" customFormat="1" ht="13.5" customHeight="1" thickBot="1">
      <c r="A22" s="297">
        <v>5</v>
      </c>
      <c r="B22" s="157"/>
      <c r="C22" s="343" t="s">
        <v>471</v>
      </c>
      <c r="D22" s="344"/>
      <c r="E22" s="344"/>
      <c r="F22" s="344"/>
      <c r="G22" s="344"/>
      <c r="H22" s="344"/>
      <c r="I22" s="344"/>
      <c r="J22" s="344"/>
      <c r="K22" s="344"/>
      <c r="L22" s="344"/>
      <c r="M22" s="345"/>
      <c r="N22" s="156">
        <v>2</v>
      </c>
    </row>
    <row r="23" spans="1:14" s="260" customFormat="1" ht="13.5" customHeight="1" thickBot="1">
      <c r="A23" s="297">
        <v>6</v>
      </c>
      <c r="B23" s="157"/>
      <c r="C23" s="343" t="s">
        <v>144</v>
      </c>
      <c r="D23" s="344"/>
      <c r="E23" s="344"/>
      <c r="F23" s="344"/>
      <c r="G23" s="344"/>
      <c r="H23" s="344"/>
      <c r="I23" s="344"/>
      <c r="J23" s="344"/>
      <c r="K23" s="344"/>
      <c r="L23" s="344"/>
      <c r="M23" s="345"/>
      <c r="N23" s="156">
        <v>5</v>
      </c>
    </row>
    <row r="24" spans="1:14" s="260" customFormat="1" ht="13.5" customHeight="1" thickBot="1">
      <c r="A24" s="297">
        <v>7</v>
      </c>
      <c r="B24" s="157">
        <v>1</v>
      </c>
      <c r="C24" s="343" t="s">
        <v>145</v>
      </c>
      <c r="D24" s="344"/>
      <c r="E24" s="344"/>
      <c r="F24" s="344"/>
      <c r="G24" s="344"/>
      <c r="H24" s="344"/>
      <c r="I24" s="344"/>
      <c r="J24" s="344"/>
      <c r="K24" s="344"/>
      <c r="L24" s="344"/>
      <c r="M24" s="345"/>
      <c r="N24" s="156">
        <v>7</v>
      </c>
    </row>
    <row r="25" spans="1:14" s="260" customFormat="1" ht="13.5" customHeight="1" thickBot="1">
      <c r="A25" s="297">
        <v>8</v>
      </c>
      <c r="B25" s="157">
        <v>1</v>
      </c>
      <c r="C25" s="343" t="s">
        <v>146</v>
      </c>
      <c r="D25" s="344"/>
      <c r="E25" s="344"/>
      <c r="F25" s="344"/>
      <c r="G25" s="344"/>
      <c r="H25" s="344"/>
      <c r="I25" s="344"/>
      <c r="J25" s="344"/>
      <c r="K25" s="344"/>
      <c r="L25" s="344"/>
      <c r="M25" s="345"/>
      <c r="N25" s="156">
        <v>4</v>
      </c>
    </row>
    <row r="26" spans="1:14" s="260" customFormat="1" ht="13.5" customHeight="1" thickBot="1">
      <c r="A26" s="297">
        <v>9</v>
      </c>
      <c r="B26" s="157"/>
      <c r="C26" s="343" t="s">
        <v>147</v>
      </c>
      <c r="D26" s="344"/>
      <c r="E26" s="344"/>
      <c r="F26" s="344"/>
      <c r="G26" s="344"/>
      <c r="H26" s="344"/>
      <c r="I26" s="344"/>
      <c r="J26" s="344"/>
      <c r="K26" s="344"/>
      <c r="L26" s="344"/>
      <c r="M26" s="345"/>
      <c r="N26" s="156">
        <v>1</v>
      </c>
    </row>
    <row r="27" spans="1:14" s="260" customFormat="1" ht="13.5" customHeight="1" thickBot="1">
      <c r="A27" s="297">
        <v>10</v>
      </c>
      <c r="B27" s="157">
        <v>1</v>
      </c>
      <c r="C27" s="343" t="s">
        <v>148</v>
      </c>
      <c r="D27" s="344"/>
      <c r="E27" s="344"/>
      <c r="F27" s="344"/>
      <c r="G27" s="344"/>
      <c r="H27" s="344"/>
      <c r="I27" s="344"/>
      <c r="J27" s="344"/>
      <c r="K27" s="344"/>
      <c r="L27" s="344"/>
      <c r="M27" s="345"/>
      <c r="N27" s="156">
        <v>9</v>
      </c>
    </row>
    <row r="28" spans="1:14" s="260" customFormat="1" ht="13.5" customHeight="1" thickBot="1">
      <c r="A28" s="297">
        <v>11</v>
      </c>
      <c r="B28" s="157">
        <v>1</v>
      </c>
      <c r="C28" s="343" t="s">
        <v>36</v>
      </c>
      <c r="D28" s="344"/>
      <c r="E28" s="344"/>
      <c r="F28" s="344"/>
      <c r="G28" s="344"/>
      <c r="H28" s="344"/>
      <c r="I28" s="344"/>
      <c r="J28" s="344"/>
      <c r="K28" s="344"/>
      <c r="L28" s="344"/>
      <c r="M28" s="345"/>
      <c r="N28" s="156">
        <v>4</v>
      </c>
    </row>
    <row r="29" spans="1:14" s="260" customFormat="1" ht="13.5" customHeight="1" thickBot="1">
      <c r="A29" s="297">
        <v>12</v>
      </c>
      <c r="B29" s="157">
        <v>1</v>
      </c>
      <c r="C29" s="343" t="s">
        <v>149</v>
      </c>
      <c r="D29" s="344"/>
      <c r="E29" s="344"/>
      <c r="F29" s="344"/>
      <c r="G29" s="344"/>
      <c r="H29" s="344"/>
      <c r="I29" s="344"/>
      <c r="J29" s="344"/>
      <c r="K29" s="344"/>
      <c r="L29" s="344"/>
      <c r="M29" s="345"/>
      <c r="N29" s="156">
        <v>7</v>
      </c>
    </row>
    <row r="30" spans="1:14" s="260" customFormat="1" ht="13.5" customHeight="1" thickBot="1">
      <c r="A30" s="297">
        <v>13</v>
      </c>
      <c r="B30" s="157"/>
      <c r="C30" s="343" t="s">
        <v>150</v>
      </c>
      <c r="D30" s="344"/>
      <c r="E30" s="344"/>
      <c r="F30" s="344"/>
      <c r="G30" s="344"/>
      <c r="H30" s="344"/>
      <c r="I30" s="344"/>
      <c r="J30" s="344"/>
      <c r="K30" s="344"/>
      <c r="L30" s="344"/>
      <c r="M30" s="345"/>
      <c r="N30" s="156">
        <v>8</v>
      </c>
    </row>
    <row r="31" spans="1:14" s="260" customFormat="1" ht="13.5" customHeight="1" thickBot="1">
      <c r="A31" s="297">
        <v>14</v>
      </c>
      <c r="B31" s="157">
        <v>1</v>
      </c>
      <c r="C31" s="343" t="s">
        <v>151</v>
      </c>
      <c r="D31" s="344"/>
      <c r="E31" s="344"/>
      <c r="F31" s="344"/>
      <c r="G31" s="344"/>
      <c r="H31" s="344"/>
      <c r="I31" s="344"/>
      <c r="J31" s="344"/>
      <c r="K31" s="344"/>
      <c r="L31" s="344"/>
      <c r="M31" s="345"/>
      <c r="N31" s="156">
        <v>3</v>
      </c>
    </row>
    <row r="32" spans="1:14" s="260" customFormat="1" ht="13.5" customHeight="1" thickBot="1">
      <c r="A32" s="297">
        <v>15</v>
      </c>
      <c r="B32" s="157"/>
      <c r="C32" s="343" t="s">
        <v>152</v>
      </c>
      <c r="D32" s="344"/>
      <c r="E32" s="344"/>
      <c r="F32" s="344"/>
      <c r="G32" s="344"/>
      <c r="H32" s="344"/>
      <c r="I32" s="344"/>
      <c r="J32" s="344"/>
      <c r="K32" s="344"/>
      <c r="L32" s="344"/>
      <c r="M32" s="345"/>
      <c r="N32" s="156">
        <v>1</v>
      </c>
    </row>
    <row r="33" spans="1:14" s="260" customFormat="1" ht="13.5" customHeight="1" thickBot="1">
      <c r="A33" s="297">
        <v>16</v>
      </c>
      <c r="B33" s="157">
        <v>1</v>
      </c>
      <c r="C33" s="343" t="s">
        <v>153</v>
      </c>
      <c r="D33" s="344"/>
      <c r="E33" s="344"/>
      <c r="F33" s="344"/>
      <c r="G33" s="344"/>
      <c r="H33" s="344"/>
      <c r="I33" s="344"/>
      <c r="J33" s="344"/>
      <c r="K33" s="344"/>
      <c r="L33" s="344"/>
      <c r="M33" s="345"/>
      <c r="N33" s="156">
        <v>6</v>
      </c>
    </row>
    <row r="34" spans="1:14" s="260" customFormat="1" ht="13.5" customHeight="1" thickBot="1">
      <c r="A34" s="297">
        <v>17</v>
      </c>
      <c r="B34" s="157"/>
      <c r="C34" s="343" t="s">
        <v>154</v>
      </c>
      <c r="D34" s="344"/>
      <c r="E34" s="344"/>
      <c r="F34" s="344"/>
      <c r="G34" s="344"/>
      <c r="H34" s="344"/>
      <c r="I34" s="344"/>
      <c r="J34" s="344"/>
      <c r="K34" s="344"/>
      <c r="L34" s="344"/>
      <c r="M34" s="345"/>
      <c r="N34" s="156">
        <v>2</v>
      </c>
    </row>
    <row r="35" spans="1:14" s="260" customFormat="1" ht="13.5" customHeight="1" thickBot="1">
      <c r="A35" s="297">
        <v>18</v>
      </c>
      <c r="B35" s="157">
        <v>1</v>
      </c>
      <c r="C35" s="343" t="s">
        <v>41</v>
      </c>
      <c r="D35" s="344"/>
      <c r="E35" s="344"/>
      <c r="F35" s="344"/>
      <c r="G35" s="344"/>
      <c r="H35" s="344"/>
      <c r="I35" s="344"/>
      <c r="J35" s="344"/>
      <c r="K35" s="344"/>
      <c r="L35" s="344"/>
      <c r="M35" s="345"/>
      <c r="N35" s="156">
        <v>5</v>
      </c>
    </row>
    <row r="36" spans="1:14" s="260" customFormat="1" ht="13.5" customHeight="1" thickBot="1">
      <c r="A36" s="297">
        <v>19</v>
      </c>
      <c r="B36" s="157"/>
      <c r="C36" s="343" t="s">
        <v>155</v>
      </c>
      <c r="D36" s="344"/>
      <c r="E36" s="344"/>
      <c r="F36" s="344"/>
      <c r="G36" s="344"/>
      <c r="H36" s="344"/>
      <c r="I36" s="344"/>
      <c r="J36" s="344"/>
      <c r="K36" s="344"/>
      <c r="L36" s="344"/>
      <c r="M36" s="345"/>
      <c r="N36" s="156">
        <v>8</v>
      </c>
    </row>
    <row r="37" spans="1:14" s="260" customFormat="1" ht="13.5" customHeight="1" thickBot="1">
      <c r="A37" s="297">
        <v>20</v>
      </c>
      <c r="B37" s="157">
        <v>1</v>
      </c>
      <c r="C37" s="343" t="s">
        <v>156</v>
      </c>
      <c r="D37" s="344"/>
      <c r="E37" s="344"/>
      <c r="F37" s="344"/>
      <c r="G37" s="344"/>
      <c r="H37" s="344"/>
      <c r="I37" s="344"/>
      <c r="J37" s="344"/>
      <c r="K37" s="344"/>
      <c r="L37" s="344"/>
      <c r="M37" s="345"/>
      <c r="N37" s="156">
        <v>5</v>
      </c>
    </row>
    <row r="38" spans="1:14" s="260" customFormat="1" ht="13.5" customHeight="1" thickBot="1">
      <c r="A38" s="297">
        <v>21</v>
      </c>
      <c r="B38" s="157">
        <v>1</v>
      </c>
      <c r="C38" s="343" t="s">
        <v>157</v>
      </c>
      <c r="D38" s="344"/>
      <c r="E38" s="344"/>
      <c r="F38" s="344"/>
      <c r="G38" s="344"/>
      <c r="H38" s="344"/>
      <c r="I38" s="344"/>
      <c r="J38" s="344"/>
      <c r="K38" s="344"/>
      <c r="L38" s="344"/>
      <c r="M38" s="345"/>
      <c r="N38" s="156">
        <v>2</v>
      </c>
    </row>
    <row r="39" spans="1:14" s="260" customFormat="1" ht="13.5" customHeight="1" thickBot="1">
      <c r="A39" s="297">
        <v>22</v>
      </c>
      <c r="B39" s="157">
        <v>1</v>
      </c>
      <c r="C39" s="343" t="s">
        <v>158</v>
      </c>
      <c r="D39" s="344"/>
      <c r="E39" s="344"/>
      <c r="F39" s="344"/>
      <c r="G39" s="344"/>
      <c r="H39" s="344"/>
      <c r="I39" s="344"/>
      <c r="J39" s="344"/>
      <c r="K39" s="344"/>
      <c r="L39" s="344"/>
      <c r="M39" s="345"/>
      <c r="N39" s="156">
        <v>4</v>
      </c>
    </row>
    <row r="40" spans="1:14" s="260" customFormat="1" ht="13.5" customHeight="1" thickBot="1">
      <c r="A40" s="297">
        <v>23</v>
      </c>
      <c r="B40" s="157"/>
      <c r="C40" s="343" t="s">
        <v>159</v>
      </c>
      <c r="D40" s="344"/>
      <c r="E40" s="344"/>
      <c r="F40" s="344"/>
      <c r="G40" s="344"/>
      <c r="H40" s="344"/>
      <c r="I40" s="344"/>
      <c r="J40" s="344"/>
      <c r="K40" s="344"/>
      <c r="L40" s="344"/>
      <c r="M40" s="345"/>
      <c r="N40" s="156">
        <v>7</v>
      </c>
    </row>
    <row r="41" spans="1:14" s="260" customFormat="1" ht="13.5" customHeight="1" thickBot="1">
      <c r="A41" s="297">
        <v>24</v>
      </c>
      <c r="B41" s="157">
        <v>1</v>
      </c>
      <c r="C41" s="343" t="s">
        <v>26</v>
      </c>
      <c r="D41" s="344"/>
      <c r="E41" s="344"/>
      <c r="F41" s="344"/>
      <c r="G41" s="344"/>
      <c r="H41" s="344"/>
      <c r="I41" s="344"/>
      <c r="J41" s="344"/>
      <c r="K41" s="344"/>
      <c r="L41" s="344"/>
      <c r="M41" s="345"/>
      <c r="N41" s="156">
        <v>1</v>
      </c>
    </row>
    <row r="42" spans="1:14" s="260" customFormat="1" ht="13.5" customHeight="1" thickBot="1">
      <c r="A42" s="297">
        <v>25</v>
      </c>
      <c r="B42" s="157">
        <v>1</v>
      </c>
      <c r="C42" s="343" t="s">
        <v>160</v>
      </c>
      <c r="D42" s="344"/>
      <c r="E42" s="344"/>
      <c r="F42" s="344"/>
      <c r="G42" s="344"/>
      <c r="H42" s="344"/>
      <c r="I42" s="344"/>
      <c r="J42" s="344"/>
      <c r="K42" s="344"/>
      <c r="L42" s="344"/>
      <c r="M42" s="345"/>
      <c r="N42" s="156">
        <v>9</v>
      </c>
    </row>
    <row r="43" spans="1:14" s="260" customFormat="1" ht="13.5" customHeight="1" thickBot="1">
      <c r="A43" s="297">
        <v>26</v>
      </c>
      <c r="B43" s="157">
        <v>1</v>
      </c>
      <c r="C43" s="343" t="s">
        <v>161</v>
      </c>
      <c r="D43" s="344"/>
      <c r="E43" s="344"/>
      <c r="F43" s="344"/>
      <c r="G43" s="344"/>
      <c r="H43" s="344"/>
      <c r="I43" s="344"/>
      <c r="J43" s="344"/>
      <c r="K43" s="344"/>
      <c r="L43" s="344"/>
      <c r="M43" s="345"/>
      <c r="N43" s="156">
        <v>3</v>
      </c>
    </row>
    <row r="44" spans="1:14" s="260" customFormat="1" ht="13.5" customHeight="1" thickBot="1">
      <c r="A44" s="297">
        <v>27</v>
      </c>
      <c r="B44" s="157">
        <v>1</v>
      </c>
      <c r="C44" s="343" t="s">
        <v>162</v>
      </c>
      <c r="D44" s="344"/>
      <c r="E44" s="344"/>
      <c r="F44" s="344"/>
      <c r="G44" s="344"/>
      <c r="H44" s="344"/>
      <c r="I44" s="344"/>
      <c r="J44" s="344"/>
      <c r="K44" s="344"/>
      <c r="L44" s="344"/>
      <c r="M44" s="345"/>
      <c r="N44" s="156">
        <v>6</v>
      </c>
    </row>
    <row r="45" spans="1:14" s="260" customFormat="1" ht="13.5" customHeight="1" thickBot="1">
      <c r="A45" s="297">
        <v>28</v>
      </c>
      <c r="B45" s="157">
        <v>1</v>
      </c>
      <c r="C45" s="343" t="s">
        <v>163</v>
      </c>
      <c r="D45" s="344"/>
      <c r="E45" s="344"/>
      <c r="F45" s="344"/>
      <c r="G45" s="344"/>
      <c r="H45" s="344"/>
      <c r="I45" s="344"/>
      <c r="J45" s="344"/>
      <c r="K45" s="344"/>
      <c r="L45" s="344"/>
      <c r="M45" s="345"/>
      <c r="N45" s="156">
        <v>2</v>
      </c>
    </row>
    <row r="46" spans="1:14" s="260" customFormat="1" ht="13.5" customHeight="1" thickBot="1">
      <c r="A46" s="297">
        <v>29</v>
      </c>
      <c r="B46" s="157">
        <v>1</v>
      </c>
      <c r="C46" s="343" t="s">
        <v>164</v>
      </c>
      <c r="D46" s="344"/>
      <c r="E46" s="344"/>
      <c r="F46" s="344"/>
      <c r="G46" s="344"/>
      <c r="H46" s="344"/>
      <c r="I46" s="344"/>
      <c r="J46" s="344"/>
      <c r="K46" s="344"/>
      <c r="L46" s="344"/>
      <c r="M46" s="345"/>
      <c r="N46" s="156">
        <v>3</v>
      </c>
    </row>
    <row r="47" spans="1:14" s="260" customFormat="1" ht="13.5" customHeight="1" thickBot="1">
      <c r="A47" s="297">
        <v>30</v>
      </c>
      <c r="B47" s="157">
        <v>1</v>
      </c>
      <c r="C47" s="343" t="s">
        <v>472</v>
      </c>
      <c r="D47" s="344"/>
      <c r="E47" s="344"/>
      <c r="F47" s="344"/>
      <c r="G47" s="344"/>
      <c r="H47" s="344"/>
      <c r="I47" s="344"/>
      <c r="J47" s="344"/>
      <c r="K47" s="344"/>
      <c r="L47" s="344"/>
      <c r="M47" s="345"/>
      <c r="N47" s="156">
        <v>8</v>
      </c>
    </row>
    <row r="48" spans="1:14" s="260" customFormat="1" ht="13.5" customHeight="1" thickBot="1">
      <c r="A48" s="297">
        <v>31</v>
      </c>
      <c r="B48" s="157">
        <v>1</v>
      </c>
      <c r="C48" s="343" t="s">
        <v>165</v>
      </c>
      <c r="D48" s="344"/>
      <c r="E48" s="344"/>
      <c r="F48" s="344"/>
      <c r="G48" s="344"/>
      <c r="H48" s="344"/>
      <c r="I48" s="344"/>
      <c r="J48" s="344"/>
      <c r="K48" s="344"/>
      <c r="L48" s="344"/>
      <c r="M48" s="345"/>
      <c r="N48" s="156">
        <v>5</v>
      </c>
    </row>
    <row r="49" spans="1:14" s="260" customFormat="1" ht="13.5" customHeight="1" thickBot="1">
      <c r="A49" s="297">
        <v>32</v>
      </c>
      <c r="B49" s="157"/>
      <c r="C49" s="343" t="s">
        <v>24</v>
      </c>
      <c r="D49" s="344"/>
      <c r="E49" s="344"/>
      <c r="F49" s="344"/>
      <c r="G49" s="344"/>
      <c r="H49" s="344"/>
      <c r="I49" s="344"/>
      <c r="J49" s="344"/>
      <c r="K49" s="344"/>
      <c r="L49" s="344"/>
      <c r="M49" s="345"/>
      <c r="N49" s="156">
        <v>1</v>
      </c>
    </row>
    <row r="50" spans="1:14" s="260" customFormat="1" ht="13.5" customHeight="1" thickBot="1">
      <c r="A50" s="297">
        <v>33</v>
      </c>
      <c r="B50" s="157">
        <v>1</v>
      </c>
      <c r="C50" s="343" t="s">
        <v>166</v>
      </c>
      <c r="D50" s="344"/>
      <c r="E50" s="344"/>
      <c r="F50" s="344"/>
      <c r="G50" s="344"/>
      <c r="H50" s="344"/>
      <c r="I50" s="344"/>
      <c r="J50" s="344"/>
      <c r="K50" s="344"/>
      <c r="L50" s="344"/>
      <c r="M50" s="345"/>
      <c r="N50" s="156">
        <v>6</v>
      </c>
    </row>
    <row r="51" spans="1:14" s="260" customFormat="1" ht="13.5" customHeight="1" thickBot="1">
      <c r="A51" s="297">
        <v>34</v>
      </c>
      <c r="B51" s="157"/>
      <c r="C51" s="343" t="s">
        <v>20</v>
      </c>
      <c r="D51" s="344"/>
      <c r="E51" s="344"/>
      <c r="F51" s="344"/>
      <c r="G51" s="344"/>
      <c r="H51" s="344"/>
      <c r="I51" s="344"/>
      <c r="J51" s="344"/>
      <c r="K51" s="344"/>
      <c r="L51" s="344"/>
      <c r="M51" s="345"/>
      <c r="N51" s="156">
        <v>9</v>
      </c>
    </row>
    <row r="52" spans="1:14" s="260" customFormat="1" ht="13.5" customHeight="1" thickBot="1">
      <c r="A52" s="297">
        <v>35</v>
      </c>
      <c r="B52" s="157"/>
      <c r="C52" s="343" t="s">
        <v>22</v>
      </c>
      <c r="D52" s="344"/>
      <c r="E52" s="344"/>
      <c r="F52" s="344"/>
      <c r="G52" s="344"/>
      <c r="H52" s="344"/>
      <c r="I52" s="344"/>
      <c r="J52" s="344"/>
      <c r="K52" s="344"/>
      <c r="L52" s="344"/>
      <c r="M52" s="345"/>
      <c r="N52" s="156">
        <v>4</v>
      </c>
    </row>
    <row r="53" spans="1:14" s="260" customFormat="1" ht="13.5" customHeight="1" thickBot="1">
      <c r="A53" s="297">
        <v>36</v>
      </c>
      <c r="B53" s="157"/>
      <c r="C53" s="343" t="s">
        <v>167</v>
      </c>
      <c r="D53" s="344"/>
      <c r="E53" s="344"/>
      <c r="F53" s="344"/>
      <c r="G53" s="344"/>
      <c r="H53" s="344"/>
      <c r="I53" s="344"/>
      <c r="J53" s="344"/>
      <c r="K53" s="344"/>
      <c r="L53" s="344"/>
      <c r="M53" s="345"/>
      <c r="N53" s="156">
        <v>7</v>
      </c>
    </row>
    <row r="54" spans="1:14" s="260" customFormat="1" ht="13.5" customHeight="1" thickBot="1">
      <c r="A54" s="297">
        <v>37</v>
      </c>
      <c r="B54" s="157">
        <v>1</v>
      </c>
      <c r="C54" s="343" t="s">
        <v>168</v>
      </c>
      <c r="D54" s="344"/>
      <c r="E54" s="344"/>
      <c r="F54" s="344"/>
      <c r="G54" s="344"/>
      <c r="H54" s="344"/>
      <c r="I54" s="344"/>
      <c r="J54" s="344"/>
      <c r="K54" s="344"/>
      <c r="L54" s="344"/>
      <c r="M54" s="345"/>
      <c r="N54" s="156">
        <v>4</v>
      </c>
    </row>
    <row r="55" spans="1:14" s="260" customFormat="1" ht="13.5" customHeight="1" thickBot="1">
      <c r="A55" s="297">
        <v>38</v>
      </c>
      <c r="B55" s="157">
        <v>1</v>
      </c>
      <c r="C55" s="343" t="s">
        <v>473</v>
      </c>
      <c r="D55" s="344"/>
      <c r="E55" s="344"/>
      <c r="F55" s="344"/>
      <c r="G55" s="344"/>
      <c r="H55" s="344"/>
      <c r="I55" s="344"/>
      <c r="J55" s="344"/>
      <c r="K55" s="344"/>
      <c r="L55" s="344"/>
      <c r="M55" s="345"/>
      <c r="N55" s="156">
        <v>5</v>
      </c>
    </row>
    <row r="56" spans="1:14" s="260" customFormat="1" ht="13.5" customHeight="1" thickBot="1">
      <c r="A56" s="297">
        <v>39</v>
      </c>
      <c r="B56" s="157">
        <v>1</v>
      </c>
      <c r="C56" s="343" t="s">
        <v>25</v>
      </c>
      <c r="D56" s="344"/>
      <c r="E56" s="344"/>
      <c r="F56" s="344"/>
      <c r="G56" s="344"/>
      <c r="H56" s="344"/>
      <c r="I56" s="344"/>
      <c r="J56" s="344"/>
      <c r="K56" s="344"/>
      <c r="L56" s="344"/>
      <c r="M56" s="345"/>
      <c r="N56" s="156">
        <v>1</v>
      </c>
    </row>
    <row r="57" spans="1:14" s="260" customFormat="1" ht="13.5" customHeight="1" thickBot="1">
      <c r="A57" s="297">
        <v>40</v>
      </c>
      <c r="B57" s="157">
        <v>1</v>
      </c>
      <c r="C57" s="343" t="s">
        <v>169</v>
      </c>
      <c r="D57" s="344"/>
      <c r="E57" s="344"/>
      <c r="F57" s="344"/>
      <c r="G57" s="344"/>
      <c r="H57" s="344"/>
      <c r="I57" s="344"/>
      <c r="J57" s="344"/>
      <c r="K57" s="344"/>
      <c r="L57" s="344"/>
      <c r="M57" s="345"/>
      <c r="N57" s="156">
        <v>2</v>
      </c>
    </row>
    <row r="58" spans="1:14" s="260" customFormat="1" ht="13.5" customHeight="1" thickBot="1">
      <c r="A58" s="297">
        <v>41</v>
      </c>
      <c r="B58" s="157"/>
      <c r="C58" s="343" t="s">
        <v>170</v>
      </c>
      <c r="D58" s="344"/>
      <c r="E58" s="344"/>
      <c r="F58" s="344"/>
      <c r="G58" s="344"/>
      <c r="H58" s="344"/>
      <c r="I58" s="344"/>
      <c r="J58" s="344"/>
      <c r="K58" s="344"/>
      <c r="L58" s="344"/>
      <c r="M58" s="345"/>
      <c r="N58" s="156">
        <v>8</v>
      </c>
    </row>
    <row r="59" spans="1:14" s="260" customFormat="1" ht="13.5" customHeight="1" thickBot="1">
      <c r="A59" s="297">
        <v>42</v>
      </c>
      <c r="B59" s="157">
        <v>1</v>
      </c>
      <c r="C59" s="343" t="s">
        <v>171</v>
      </c>
      <c r="D59" s="344"/>
      <c r="E59" s="344"/>
      <c r="F59" s="344"/>
      <c r="G59" s="344"/>
      <c r="H59" s="344"/>
      <c r="I59" s="344"/>
      <c r="J59" s="344"/>
      <c r="K59" s="344"/>
      <c r="L59" s="344"/>
      <c r="M59" s="345"/>
      <c r="N59" s="156">
        <v>7</v>
      </c>
    </row>
    <row r="60" spans="1:14" s="260" customFormat="1" ht="13.5" customHeight="1" thickBot="1">
      <c r="A60" s="297">
        <v>43</v>
      </c>
      <c r="B60" s="157"/>
      <c r="C60" s="343" t="s">
        <v>19</v>
      </c>
      <c r="D60" s="344"/>
      <c r="E60" s="344"/>
      <c r="F60" s="344"/>
      <c r="G60" s="344"/>
      <c r="H60" s="344"/>
      <c r="I60" s="344"/>
      <c r="J60" s="344"/>
      <c r="K60" s="344"/>
      <c r="L60" s="344"/>
      <c r="M60" s="345"/>
      <c r="N60" s="156">
        <v>9</v>
      </c>
    </row>
    <row r="61" spans="1:14" s="260" customFormat="1" ht="13.5" customHeight="1" thickBot="1">
      <c r="A61" s="297">
        <v>44</v>
      </c>
      <c r="B61" s="157"/>
      <c r="C61" s="343" t="s">
        <v>172</v>
      </c>
      <c r="D61" s="344"/>
      <c r="E61" s="344"/>
      <c r="F61" s="344"/>
      <c r="G61" s="344"/>
      <c r="H61" s="344"/>
      <c r="I61" s="344"/>
      <c r="J61" s="344"/>
      <c r="K61" s="344"/>
      <c r="L61" s="344"/>
      <c r="M61" s="345"/>
      <c r="N61" s="156">
        <v>3</v>
      </c>
    </row>
    <row r="62" spans="1:14" s="260" customFormat="1" ht="13.5" customHeight="1" thickBot="1">
      <c r="A62" s="297">
        <v>45</v>
      </c>
      <c r="B62" s="157">
        <v>1</v>
      </c>
      <c r="C62" s="343" t="s">
        <v>173</v>
      </c>
      <c r="D62" s="344"/>
      <c r="E62" s="344"/>
      <c r="F62" s="344"/>
      <c r="G62" s="344"/>
      <c r="H62" s="344"/>
      <c r="I62" s="344"/>
      <c r="J62" s="344"/>
      <c r="K62" s="344"/>
      <c r="L62" s="344"/>
      <c r="M62" s="345"/>
      <c r="N62" s="156">
        <v>6</v>
      </c>
    </row>
    <row r="63" spans="1:14" s="260" customFormat="1" ht="13.5" customHeight="1" thickBot="1">
      <c r="A63" s="297">
        <v>46</v>
      </c>
      <c r="B63" s="157"/>
      <c r="C63" s="343" t="s">
        <v>174</v>
      </c>
      <c r="D63" s="344"/>
      <c r="E63" s="344"/>
      <c r="F63" s="344"/>
      <c r="G63" s="344"/>
      <c r="H63" s="344"/>
      <c r="I63" s="344"/>
      <c r="J63" s="344"/>
      <c r="K63" s="344"/>
      <c r="L63" s="344"/>
      <c r="M63" s="345"/>
      <c r="N63" s="156">
        <v>2</v>
      </c>
    </row>
    <row r="64" spans="1:14" s="260" customFormat="1" ht="13.5" customHeight="1" thickBot="1">
      <c r="A64" s="297">
        <v>47</v>
      </c>
      <c r="B64" s="157">
        <v>1</v>
      </c>
      <c r="C64" s="343" t="s">
        <v>44</v>
      </c>
      <c r="D64" s="344"/>
      <c r="E64" s="344"/>
      <c r="F64" s="344"/>
      <c r="G64" s="344"/>
      <c r="H64" s="344"/>
      <c r="I64" s="344"/>
      <c r="J64" s="344"/>
      <c r="K64" s="344"/>
      <c r="L64" s="344"/>
      <c r="M64" s="345"/>
      <c r="N64" s="156">
        <v>5</v>
      </c>
    </row>
    <row r="65" spans="1:14" s="260" customFormat="1" ht="13.5" customHeight="1" thickBot="1">
      <c r="A65" s="297">
        <v>48</v>
      </c>
      <c r="B65" s="157">
        <v>1</v>
      </c>
      <c r="C65" s="343" t="s">
        <v>175</v>
      </c>
      <c r="D65" s="344"/>
      <c r="E65" s="344"/>
      <c r="F65" s="344"/>
      <c r="G65" s="344"/>
      <c r="H65" s="344"/>
      <c r="I65" s="344"/>
      <c r="J65" s="344"/>
      <c r="K65" s="344"/>
      <c r="L65" s="344"/>
      <c r="M65" s="345"/>
      <c r="N65" s="156">
        <v>9</v>
      </c>
    </row>
    <row r="66" spans="1:14" s="260" customFormat="1" ht="13.5" customHeight="1" thickBot="1">
      <c r="A66" s="297">
        <v>49</v>
      </c>
      <c r="B66" s="157"/>
      <c r="C66" s="343" t="s">
        <v>176</v>
      </c>
      <c r="D66" s="344"/>
      <c r="E66" s="344"/>
      <c r="F66" s="344"/>
      <c r="G66" s="344"/>
      <c r="H66" s="344"/>
      <c r="I66" s="344"/>
      <c r="J66" s="344"/>
      <c r="K66" s="344"/>
      <c r="L66" s="344"/>
      <c r="M66" s="345"/>
      <c r="N66" s="156">
        <v>8</v>
      </c>
    </row>
    <row r="67" spans="1:14" s="260" customFormat="1" ht="13.5" customHeight="1" thickBot="1">
      <c r="A67" s="297">
        <v>50</v>
      </c>
      <c r="B67" s="157"/>
      <c r="C67" s="343" t="s">
        <v>177</v>
      </c>
      <c r="D67" s="344"/>
      <c r="E67" s="344"/>
      <c r="F67" s="344"/>
      <c r="G67" s="344"/>
      <c r="H67" s="344"/>
      <c r="I67" s="344"/>
      <c r="J67" s="344"/>
      <c r="K67" s="344"/>
      <c r="L67" s="344"/>
      <c r="M67" s="345"/>
      <c r="N67" s="156">
        <v>3</v>
      </c>
    </row>
    <row r="68" spans="1:14" s="260" customFormat="1" ht="13.5" customHeight="1" thickBot="1">
      <c r="A68" s="297">
        <v>51</v>
      </c>
      <c r="B68" s="157"/>
      <c r="C68" s="343" t="s">
        <v>35</v>
      </c>
      <c r="D68" s="344"/>
      <c r="E68" s="344"/>
      <c r="F68" s="344"/>
      <c r="G68" s="344"/>
      <c r="H68" s="344"/>
      <c r="I68" s="344"/>
      <c r="J68" s="344"/>
      <c r="K68" s="344"/>
      <c r="L68" s="344"/>
      <c r="M68" s="345"/>
      <c r="N68" s="156">
        <v>4</v>
      </c>
    </row>
    <row r="69" spans="1:14" s="260" customFormat="1" ht="13.5" customHeight="1" thickBot="1">
      <c r="A69" s="297">
        <v>52</v>
      </c>
      <c r="B69" s="157"/>
      <c r="C69" s="343" t="s">
        <v>178</v>
      </c>
      <c r="D69" s="344"/>
      <c r="E69" s="344"/>
      <c r="F69" s="344"/>
      <c r="G69" s="344"/>
      <c r="H69" s="344"/>
      <c r="I69" s="344"/>
      <c r="J69" s="344"/>
      <c r="K69" s="344"/>
      <c r="L69" s="344"/>
      <c r="M69" s="345"/>
      <c r="N69" s="156">
        <v>7</v>
      </c>
    </row>
    <row r="70" spans="1:14" s="260" customFormat="1" ht="13.5" customHeight="1" thickBot="1">
      <c r="A70" s="297">
        <v>53</v>
      </c>
      <c r="B70" s="157">
        <v>1</v>
      </c>
      <c r="C70" s="343" t="s">
        <v>23</v>
      </c>
      <c r="D70" s="344"/>
      <c r="E70" s="344"/>
      <c r="F70" s="344"/>
      <c r="G70" s="344"/>
      <c r="H70" s="344"/>
      <c r="I70" s="344"/>
      <c r="J70" s="344"/>
      <c r="K70" s="344"/>
      <c r="L70" s="344"/>
      <c r="M70" s="345"/>
      <c r="N70" s="156">
        <v>1</v>
      </c>
    </row>
    <row r="71" spans="1:14" s="260" customFormat="1" ht="13.5" customHeight="1" thickBot="1">
      <c r="A71" s="297">
        <v>54</v>
      </c>
      <c r="B71" s="157">
        <v>1</v>
      </c>
      <c r="C71" s="343" t="s">
        <v>179</v>
      </c>
      <c r="D71" s="344"/>
      <c r="E71" s="344"/>
      <c r="F71" s="344"/>
      <c r="G71" s="344"/>
      <c r="H71" s="344"/>
      <c r="I71" s="344"/>
      <c r="J71" s="344"/>
      <c r="K71" s="344"/>
      <c r="L71" s="344"/>
      <c r="M71" s="345"/>
      <c r="N71" s="156">
        <v>6</v>
      </c>
    </row>
    <row r="72" spans="1:14" s="260" customFormat="1" ht="13.5" customHeight="1" thickBot="1">
      <c r="A72" s="297">
        <v>55</v>
      </c>
      <c r="B72" s="157">
        <v>1</v>
      </c>
      <c r="C72" s="343" t="s">
        <v>180</v>
      </c>
      <c r="D72" s="344"/>
      <c r="E72" s="344"/>
      <c r="F72" s="344"/>
      <c r="G72" s="344"/>
      <c r="H72" s="344"/>
      <c r="I72" s="344"/>
      <c r="J72" s="344"/>
      <c r="K72" s="344"/>
      <c r="L72" s="344"/>
      <c r="M72" s="345"/>
      <c r="N72" s="156">
        <v>2</v>
      </c>
    </row>
    <row r="73" spans="1:14" s="260" customFormat="1" ht="13.5" customHeight="1" thickBot="1">
      <c r="A73" s="297">
        <v>56</v>
      </c>
      <c r="B73" s="157"/>
      <c r="C73" s="343" t="s">
        <v>6</v>
      </c>
      <c r="D73" s="344"/>
      <c r="E73" s="344"/>
      <c r="F73" s="344"/>
      <c r="G73" s="344"/>
      <c r="H73" s="344"/>
      <c r="I73" s="344"/>
      <c r="J73" s="344"/>
      <c r="K73" s="344"/>
      <c r="L73" s="344"/>
      <c r="M73" s="345"/>
      <c r="N73" s="156">
        <v>7</v>
      </c>
    </row>
    <row r="74" spans="1:14" s="260" customFormat="1" ht="13.5" customHeight="1" thickBot="1">
      <c r="A74" s="297">
        <v>57</v>
      </c>
      <c r="B74" s="157"/>
      <c r="C74" s="343" t="s">
        <v>181</v>
      </c>
      <c r="D74" s="344"/>
      <c r="E74" s="344"/>
      <c r="F74" s="344"/>
      <c r="G74" s="344"/>
      <c r="H74" s="344"/>
      <c r="I74" s="344"/>
      <c r="J74" s="344"/>
      <c r="K74" s="344"/>
      <c r="L74" s="344"/>
      <c r="M74" s="345"/>
      <c r="N74" s="156">
        <v>3</v>
      </c>
    </row>
    <row r="75" spans="1:14" s="260" customFormat="1" ht="13.5" customHeight="1" thickBot="1">
      <c r="A75" s="297">
        <v>58</v>
      </c>
      <c r="B75" s="157">
        <v>1</v>
      </c>
      <c r="C75" s="343" t="s">
        <v>182</v>
      </c>
      <c r="D75" s="344"/>
      <c r="E75" s="344"/>
      <c r="F75" s="344"/>
      <c r="G75" s="344"/>
      <c r="H75" s="344"/>
      <c r="I75" s="344"/>
      <c r="J75" s="344"/>
      <c r="K75" s="344"/>
      <c r="L75" s="344"/>
      <c r="M75" s="345"/>
      <c r="N75" s="156">
        <v>5</v>
      </c>
    </row>
    <row r="76" spans="1:14" s="260" customFormat="1" ht="13.5" customHeight="1" thickBot="1">
      <c r="A76" s="297">
        <v>59</v>
      </c>
      <c r="B76" s="157">
        <v>1</v>
      </c>
      <c r="C76" s="343" t="s">
        <v>183</v>
      </c>
      <c r="D76" s="344"/>
      <c r="E76" s="344"/>
      <c r="F76" s="344"/>
      <c r="G76" s="344"/>
      <c r="H76" s="344"/>
      <c r="I76" s="344"/>
      <c r="J76" s="344"/>
      <c r="K76" s="344"/>
      <c r="L76" s="344"/>
      <c r="M76" s="345"/>
      <c r="N76" s="156">
        <v>4</v>
      </c>
    </row>
    <row r="77" spans="1:14" s="260" customFormat="1" ht="13.5" customHeight="1" thickBot="1">
      <c r="A77" s="297">
        <v>60</v>
      </c>
      <c r="B77" s="157"/>
      <c r="C77" s="343" t="s">
        <v>45</v>
      </c>
      <c r="D77" s="344"/>
      <c r="E77" s="344"/>
      <c r="F77" s="344"/>
      <c r="G77" s="344"/>
      <c r="H77" s="344"/>
      <c r="I77" s="344"/>
      <c r="J77" s="344"/>
      <c r="K77" s="344"/>
      <c r="L77" s="344"/>
      <c r="M77" s="345"/>
      <c r="N77" s="156">
        <v>6</v>
      </c>
    </row>
    <row r="78" spans="1:14" s="260" customFormat="1" ht="13.5" customHeight="1" thickBot="1">
      <c r="A78" s="297">
        <v>61</v>
      </c>
      <c r="B78" s="157"/>
      <c r="C78" s="343" t="s">
        <v>184</v>
      </c>
      <c r="D78" s="344"/>
      <c r="E78" s="344"/>
      <c r="F78" s="344"/>
      <c r="G78" s="344"/>
      <c r="H78" s="344"/>
      <c r="I78" s="344"/>
      <c r="J78" s="344"/>
      <c r="K78" s="344"/>
      <c r="L78" s="344"/>
      <c r="M78" s="345"/>
      <c r="N78" s="156">
        <v>8</v>
      </c>
    </row>
    <row r="79" spans="1:14" s="260" customFormat="1" ht="13.5" customHeight="1" thickBot="1">
      <c r="A79" s="297">
        <v>62</v>
      </c>
      <c r="B79" s="157">
        <v>1</v>
      </c>
      <c r="C79" s="343" t="s">
        <v>185</v>
      </c>
      <c r="D79" s="344"/>
      <c r="E79" s="344"/>
      <c r="F79" s="344"/>
      <c r="G79" s="344"/>
      <c r="H79" s="344"/>
      <c r="I79" s="344"/>
      <c r="J79" s="344"/>
      <c r="K79" s="344"/>
      <c r="L79" s="344"/>
      <c r="M79" s="345"/>
      <c r="N79" s="156">
        <v>1</v>
      </c>
    </row>
    <row r="80" spans="1:14" s="260" customFormat="1" ht="13.5" customHeight="1" thickBot="1">
      <c r="A80" s="297">
        <v>63</v>
      </c>
      <c r="B80" s="157">
        <v>1</v>
      </c>
      <c r="C80" s="343" t="s">
        <v>186</v>
      </c>
      <c r="D80" s="344"/>
      <c r="E80" s="344"/>
      <c r="F80" s="344"/>
      <c r="G80" s="344"/>
      <c r="H80" s="344"/>
      <c r="I80" s="344"/>
      <c r="J80" s="344"/>
      <c r="K80" s="344"/>
      <c r="L80" s="344"/>
      <c r="M80" s="345"/>
      <c r="N80" s="156">
        <v>9</v>
      </c>
    </row>
    <row r="81" spans="1:14" s="260" customFormat="1" ht="13.5" customHeight="1" thickBot="1">
      <c r="A81" s="297">
        <v>64</v>
      </c>
      <c r="B81" s="157"/>
      <c r="C81" s="343" t="s">
        <v>187</v>
      </c>
      <c r="D81" s="344"/>
      <c r="E81" s="344"/>
      <c r="F81" s="344"/>
      <c r="G81" s="344"/>
      <c r="H81" s="344"/>
      <c r="I81" s="344"/>
      <c r="J81" s="344"/>
      <c r="K81" s="344"/>
      <c r="L81" s="344"/>
      <c r="M81" s="345"/>
      <c r="N81" s="156">
        <v>2</v>
      </c>
    </row>
    <row r="82" spans="1:14" s="260" customFormat="1" ht="13.5" customHeight="1" thickBot="1">
      <c r="A82" s="297">
        <v>65</v>
      </c>
      <c r="B82" s="157">
        <v>1</v>
      </c>
      <c r="C82" s="343" t="s">
        <v>188</v>
      </c>
      <c r="D82" s="344"/>
      <c r="E82" s="344"/>
      <c r="F82" s="344"/>
      <c r="G82" s="344"/>
      <c r="H82" s="344"/>
      <c r="I82" s="344"/>
      <c r="J82" s="344"/>
      <c r="K82" s="344"/>
      <c r="L82" s="344"/>
      <c r="M82" s="345"/>
      <c r="N82" s="156">
        <v>4</v>
      </c>
    </row>
    <row r="83" spans="1:14" s="260" customFormat="1" ht="13.5" customHeight="1" thickBot="1">
      <c r="A83" s="297">
        <v>66</v>
      </c>
      <c r="B83" s="157">
        <v>1</v>
      </c>
      <c r="C83" s="343" t="s">
        <v>46</v>
      </c>
      <c r="D83" s="344"/>
      <c r="E83" s="344"/>
      <c r="F83" s="344"/>
      <c r="G83" s="344"/>
      <c r="H83" s="344"/>
      <c r="I83" s="344"/>
      <c r="J83" s="344"/>
      <c r="K83" s="344"/>
      <c r="L83" s="344"/>
      <c r="M83" s="345"/>
      <c r="N83" s="156">
        <v>6</v>
      </c>
    </row>
    <row r="84" spans="1:14" s="260" customFormat="1" ht="13.5" customHeight="1" thickBot="1">
      <c r="A84" s="297">
        <v>67</v>
      </c>
      <c r="B84" s="157">
        <v>1</v>
      </c>
      <c r="C84" s="343" t="s">
        <v>189</v>
      </c>
      <c r="D84" s="344"/>
      <c r="E84" s="344"/>
      <c r="F84" s="344"/>
      <c r="G84" s="344"/>
      <c r="H84" s="344"/>
      <c r="I84" s="344"/>
      <c r="J84" s="344"/>
      <c r="K84" s="344"/>
      <c r="L84" s="344"/>
      <c r="M84" s="345"/>
      <c r="N84" s="156">
        <v>5</v>
      </c>
    </row>
    <row r="85" spans="1:14" s="260" customFormat="1" ht="13.5" customHeight="1" thickBot="1">
      <c r="A85" s="297">
        <v>68</v>
      </c>
      <c r="B85" s="157">
        <v>1</v>
      </c>
      <c r="C85" s="343" t="s">
        <v>190</v>
      </c>
      <c r="D85" s="344"/>
      <c r="E85" s="344"/>
      <c r="F85" s="344"/>
      <c r="G85" s="344"/>
      <c r="H85" s="344"/>
      <c r="I85" s="344"/>
      <c r="J85" s="344"/>
      <c r="K85" s="344"/>
      <c r="L85" s="344"/>
      <c r="M85" s="345"/>
      <c r="N85" s="156">
        <v>9</v>
      </c>
    </row>
    <row r="86" spans="1:14" s="260" customFormat="1" ht="13.5" customHeight="1" thickBot="1">
      <c r="A86" s="297">
        <v>69</v>
      </c>
      <c r="B86" s="157">
        <v>1</v>
      </c>
      <c r="C86" s="343" t="s">
        <v>191</v>
      </c>
      <c r="D86" s="344"/>
      <c r="E86" s="344"/>
      <c r="F86" s="344"/>
      <c r="G86" s="344"/>
      <c r="H86" s="344"/>
      <c r="I86" s="344"/>
      <c r="J86" s="344"/>
      <c r="K86" s="344"/>
      <c r="L86" s="344"/>
      <c r="M86" s="345"/>
      <c r="N86" s="156">
        <v>3</v>
      </c>
    </row>
    <row r="87" spans="1:14" s="260" customFormat="1" ht="13.5" customHeight="1" thickBot="1">
      <c r="A87" s="297">
        <v>70</v>
      </c>
      <c r="B87" s="157">
        <v>1</v>
      </c>
      <c r="C87" s="343" t="s">
        <v>192</v>
      </c>
      <c r="D87" s="344"/>
      <c r="E87" s="344"/>
      <c r="F87" s="344"/>
      <c r="G87" s="344"/>
      <c r="H87" s="344"/>
      <c r="I87" s="344"/>
      <c r="J87" s="344"/>
      <c r="K87" s="344"/>
      <c r="L87" s="344"/>
      <c r="M87" s="345"/>
      <c r="N87" s="156">
        <v>1</v>
      </c>
    </row>
    <row r="88" spans="1:14" s="260" customFormat="1" ht="13.5" customHeight="1" thickBot="1">
      <c r="A88" s="297">
        <v>71</v>
      </c>
      <c r="B88" s="157"/>
      <c r="C88" s="343" t="s">
        <v>0</v>
      </c>
      <c r="D88" s="344"/>
      <c r="E88" s="344"/>
      <c r="F88" s="344"/>
      <c r="G88" s="344"/>
      <c r="H88" s="344"/>
      <c r="I88" s="344"/>
      <c r="J88" s="344"/>
      <c r="K88" s="344"/>
      <c r="L88" s="344"/>
      <c r="M88" s="345"/>
      <c r="N88" s="156">
        <v>7</v>
      </c>
    </row>
    <row r="89" spans="1:14" s="260" customFormat="1" ht="13.5" customHeight="1" thickBot="1">
      <c r="A89" s="297">
        <v>72</v>
      </c>
      <c r="B89" s="157">
        <v>1</v>
      </c>
      <c r="C89" s="343" t="s">
        <v>193</v>
      </c>
      <c r="D89" s="344"/>
      <c r="E89" s="344"/>
      <c r="F89" s="344"/>
      <c r="G89" s="344"/>
      <c r="H89" s="344"/>
      <c r="I89" s="344"/>
      <c r="J89" s="344"/>
      <c r="K89" s="344"/>
      <c r="L89" s="344"/>
      <c r="M89" s="345"/>
      <c r="N89" s="156">
        <v>8</v>
      </c>
    </row>
    <row r="90" spans="1:14" s="260" customFormat="1" ht="13.5" customHeight="1" thickBot="1">
      <c r="A90" s="297">
        <v>73</v>
      </c>
      <c r="B90" s="157">
        <v>1</v>
      </c>
      <c r="C90" s="343" t="s">
        <v>194</v>
      </c>
      <c r="D90" s="344"/>
      <c r="E90" s="344"/>
      <c r="F90" s="344"/>
      <c r="G90" s="344"/>
      <c r="H90" s="344"/>
      <c r="I90" s="344"/>
      <c r="J90" s="344"/>
      <c r="K90" s="344"/>
      <c r="L90" s="344"/>
      <c r="M90" s="345"/>
      <c r="N90" s="156">
        <v>1</v>
      </c>
    </row>
    <row r="91" spans="1:14" s="260" customFormat="1" ht="13.5" customHeight="1" thickBot="1">
      <c r="A91" s="297">
        <v>74</v>
      </c>
      <c r="B91" s="157">
        <v>1</v>
      </c>
      <c r="C91" s="343" t="s">
        <v>195</v>
      </c>
      <c r="D91" s="344"/>
      <c r="E91" s="344"/>
      <c r="F91" s="344"/>
      <c r="G91" s="344"/>
      <c r="H91" s="344"/>
      <c r="I91" s="344"/>
      <c r="J91" s="344"/>
      <c r="K91" s="344"/>
      <c r="L91" s="344"/>
      <c r="M91" s="345"/>
      <c r="N91" s="156">
        <v>3</v>
      </c>
    </row>
    <row r="92" spans="1:14" s="260" customFormat="1" ht="13.5" customHeight="1" thickBot="1">
      <c r="A92" s="297">
        <v>75</v>
      </c>
      <c r="B92" s="157">
        <v>1</v>
      </c>
      <c r="C92" s="343" t="s">
        <v>49</v>
      </c>
      <c r="D92" s="344"/>
      <c r="E92" s="344"/>
      <c r="F92" s="344"/>
      <c r="G92" s="344"/>
      <c r="H92" s="344"/>
      <c r="I92" s="344"/>
      <c r="J92" s="344"/>
      <c r="K92" s="344"/>
      <c r="L92" s="344"/>
      <c r="M92" s="345"/>
      <c r="N92" s="156">
        <v>6</v>
      </c>
    </row>
    <row r="93" spans="1:14" s="260" customFormat="1" ht="13.5" customHeight="1" thickBot="1">
      <c r="A93" s="297">
        <v>76</v>
      </c>
      <c r="B93" s="157"/>
      <c r="C93" s="343" t="s">
        <v>196</v>
      </c>
      <c r="D93" s="344"/>
      <c r="E93" s="344"/>
      <c r="F93" s="344"/>
      <c r="G93" s="344"/>
      <c r="H93" s="344"/>
      <c r="I93" s="344"/>
      <c r="J93" s="344"/>
      <c r="K93" s="344"/>
      <c r="L93" s="344"/>
      <c r="M93" s="345"/>
      <c r="N93" s="156">
        <v>9</v>
      </c>
    </row>
    <row r="94" spans="1:14" s="260" customFormat="1" ht="13.5" customHeight="1" thickBot="1">
      <c r="A94" s="297">
        <v>77</v>
      </c>
      <c r="B94" s="157"/>
      <c r="C94" s="343" t="s">
        <v>197</v>
      </c>
      <c r="D94" s="344"/>
      <c r="E94" s="344"/>
      <c r="F94" s="344"/>
      <c r="G94" s="344"/>
      <c r="H94" s="344"/>
      <c r="I94" s="344"/>
      <c r="J94" s="344"/>
      <c r="K94" s="344"/>
      <c r="L94" s="344"/>
      <c r="M94" s="345"/>
      <c r="N94" s="156">
        <v>4</v>
      </c>
    </row>
    <row r="95" spans="1:14" s="260" customFormat="1" ht="13.5" customHeight="1" thickBot="1">
      <c r="A95" s="297">
        <v>78</v>
      </c>
      <c r="B95" s="157"/>
      <c r="C95" s="343" t="s">
        <v>8</v>
      </c>
      <c r="D95" s="344"/>
      <c r="E95" s="344"/>
      <c r="F95" s="344"/>
      <c r="G95" s="344"/>
      <c r="H95" s="344"/>
      <c r="I95" s="344"/>
      <c r="J95" s="344"/>
      <c r="K95" s="344"/>
      <c r="L95" s="344"/>
      <c r="M95" s="345"/>
      <c r="N95" s="156">
        <v>7</v>
      </c>
    </row>
    <row r="96" spans="1:14" s="260" customFormat="1" ht="13.5" customHeight="1" thickBot="1">
      <c r="A96" s="297">
        <v>79</v>
      </c>
      <c r="B96" s="157"/>
      <c r="C96" s="343" t="s">
        <v>198</v>
      </c>
      <c r="D96" s="344"/>
      <c r="E96" s="344"/>
      <c r="F96" s="344"/>
      <c r="G96" s="344"/>
      <c r="H96" s="344"/>
      <c r="I96" s="344"/>
      <c r="J96" s="344"/>
      <c r="K96" s="344"/>
      <c r="L96" s="344"/>
      <c r="M96" s="345"/>
      <c r="N96" s="156">
        <v>5</v>
      </c>
    </row>
    <row r="97" spans="1:14" s="260" customFormat="1" ht="13.5" customHeight="1" thickBot="1">
      <c r="A97" s="297">
        <v>80</v>
      </c>
      <c r="B97" s="157"/>
      <c r="C97" s="343" t="s">
        <v>199</v>
      </c>
      <c r="D97" s="344"/>
      <c r="E97" s="344"/>
      <c r="F97" s="344"/>
      <c r="G97" s="344"/>
      <c r="H97" s="344"/>
      <c r="I97" s="344"/>
      <c r="J97" s="344"/>
      <c r="K97" s="344"/>
      <c r="L97" s="344"/>
      <c r="M97" s="345"/>
      <c r="N97" s="156">
        <v>8</v>
      </c>
    </row>
    <row r="98" spans="1:14" s="260" customFormat="1" ht="13.5" customHeight="1" thickBot="1">
      <c r="A98" s="297">
        <v>81</v>
      </c>
      <c r="B98" s="157">
        <v>1</v>
      </c>
      <c r="C98" s="343" t="s">
        <v>200</v>
      </c>
      <c r="D98" s="344"/>
      <c r="E98" s="344"/>
      <c r="F98" s="344"/>
      <c r="G98" s="344"/>
      <c r="H98" s="344"/>
      <c r="I98" s="344"/>
      <c r="J98" s="344"/>
      <c r="K98" s="344"/>
      <c r="L98" s="344"/>
      <c r="M98" s="345"/>
      <c r="N98" s="156">
        <v>2</v>
      </c>
    </row>
    <row r="99" spans="1:14" s="260" customFormat="1" ht="13.5" customHeight="1" thickBot="1">
      <c r="A99" s="297">
        <v>82</v>
      </c>
      <c r="B99" s="157">
        <v>1</v>
      </c>
      <c r="C99" s="343" t="s">
        <v>201</v>
      </c>
      <c r="D99" s="344"/>
      <c r="E99" s="344"/>
      <c r="F99" s="344"/>
      <c r="G99" s="344"/>
      <c r="H99" s="344"/>
      <c r="I99" s="344"/>
      <c r="J99" s="344"/>
      <c r="K99" s="344"/>
      <c r="L99" s="344"/>
      <c r="M99" s="345"/>
      <c r="N99" s="156">
        <v>5</v>
      </c>
    </row>
    <row r="100" spans="1:14" s="260" customFormat="1" ht="13.5" customHeight="1" thickBot="1">
      <c r="A100" s="297">
        <v>83</v>
      </c>
      <c r="B100" s="157">
        <v>1</v>
      </c>
      <c r="C100" s="343" t="s">
        <v>47</v>
      </c>
      <c r="D100" s="344"/>
      <c r="E100" s="344"/>
      <c r="F100" s="344"/>
      <c r="G100" s="344"/>
      <c r="H100" s="344"/>
      <c r="I100" s="344"/>
      <c r="J100" s="344"/>
      <c r="K100" s="344"/>
      <c r="L100" s="344"/>
      <c r="M100" s="345"/>
      <c r="N100" s="156">
        <v>6</v>
      </c>
    </row>
    <row r="101" spans="1:14" s="260" customFormat="1" ht="13.5" customHeight="1" thickBot="1">
      <c r="A101" s="297">
        <v>84</v>
      </c>
      <c r="B101" s="157"/>
      <c r="C101" s="343" t="s">
        <v>202</v>
      </c>
      <c r="D101" s="344"/>
      <c r="E101" s="344"/>
      <c r="F101" s="344"/>
      <c r="G101" s="344"/>
      <c r="H101" s="344"/>
      <c r="I101" s="344"/>
      <c r="J101" s="344"/>
      <c r="K101" s="344"/>
      <c r="L101" s="344"/>
      <c r="M101" s="345"/>
      <c r="N101" s="156">
        <v>3</v>
      </c>
    </row>
    <row r="102" spans="1:14" s="260" customFormat="1" ht="13.5" customHeight="1" thickBot="1">
      <c r="A102" s="297">
        <v>85</v>
      </c>
      <c r="B102" s="157">
        <v>1</v>
      </c>
      <c r="C102" s="343" t="s">
        <v>203</v>
      </c>
      <c r="D102" s="344"/>
      <c r="E102" s="344"/>
      <c r="F102" s="344"/>
      <c r="G102" s="344"/>
      <c r="H102" s="344"/>
      <c r="I102" s="344"/>
      <c r="J102" s="344"/>
      <c r="K102" s="344"/>
      <c r="L102" s="344"/>
      <c r="M102" s="345"/>
      <c r="N102" s="156">
        <v>1</v>
      </c>
    </row>
    <row r="103" spans="1:14" s="260" customFormat="1" ht="13.5" customHeight="1" thickBot="1">
      <c r="A103" s="297">
        <v>86</v>
      </c>
      <c r="B103" s="157">
        <v>1</v>
      </c>
      <c r="C103" s="343" t="s">
        <v>204</v>
      </c>
      <c r="D103" s="344"/>
      <c r="E103" s="344"/>
      <c r="F103" s="344"/>
      <c r="G103" s="344"/>
      <c r="H103" s="344"/>
      <c r="I103" s="344"/>
      <c r="J103" s="344"/>
      <c r="K103" s="344"/>
      <c r="L103" s="344"/>
      <c r="M103" s="345"/>
      <c r="N103" s="156">
        <v>4</v>
      </c>
    </row>
    <row r="104" spans="1:14" s="260" customFormat="1" ht="13.5" customHeight="1" thickBot="1">
      <c r="A104" s="297">
        <v>87</v>
      </c>
      <c r="B104" s="157"/>
      <c r="C104" s="343" t="s">
        <v>205</v>
      </c>
      <c r="D104" s="344"/>
      <c r="E104" s="344"/>
      <c r="F104" s="344"/>
      <c r="G104" s="344"/>
      <c r="H104" s="344"/>
      <c r="I104" s="344"/>
      <c r="J104" s="344"/>
      <c r="K104" s="344"/>
      <c r="L104" s="344"/>
      <c r="M104" s="345"/>
      <c r="N104" s="156">
        <v>2</v>
      </c>
    </row>
    <row r="105" spans="1:14" s="260" customFormat="1" ht="13.5" customHeight="1" thickBot="1">
      <c r="A105" s="297">
        <v>88</v>
      </c>
      <c r="B105" s="157">
        <v>1</v>
      </c>
      <c r="C105" s="343" t="s">
        <v>206</v>
      </c>
      <c r="D105" s="344"/>
      <c r="E105" s="344"/>
      <c r="F105" s="344"/>
      <c r="G105" s="344"/>
      <c r="H105" s="344"/>
      <c r="I105" s="344"/>
      <c r="J105" s="344"/>
      <c r="K105" s="344"/>
      <c r="L105" s="344"/>
      <c r="M105" s="345"/>
      <c r="N105" s="156">
        <v>9</v>
      </c>
    </row>
    <row r="106" spans="1:14" s="260" customFormat="1" ht="13.5" customHeight="1" thickBot="1">
      <c r="A106" s="297">
        <v>89</v>
      </c>
      <c r="B106" s="157"/>
      <c r="C106" s="343" t="s">
        <v>4</v>
      </c>
      <c r="D106" s="344"/>
      <c r="E106" s="344"/>
      <c r="F106" s="344"/>
      <c r="G106" s="344"/>
      <c r="H106" s="344"/>
      <c r="I106" s="344"/>
      <c r="J106" s="344"/>
      <c r="K106" s="344"/>
      <c r="L106" s="344"/>
      <c r="M106" s="345"/>
      <c r="N106" s="156">
        <v>7</v>
      </c>
    </row>
    <row r="107" spans="1:14" s="260" customFormat="1" ht="13.5" customHeight="1" thickBot="1">
      <c r="A107" s="297">
        <v>90</v>
      </c>
      <c r="B107" s="157">
        <v>1</v>
      </c>
      <c r="C107" s="343" t="s">
        <v>207</v>
      </c>
      <c r="D107" s="344"/>
      <c r="E107" s="344"/>
      <c r="F107" s="344"/>
      <c r="G107" s="344"/>
      <c r="H107" s="344"/>
      <c r="I107" s="344"/>
      <c r="J107" s="344"/>
      <c r="K107" s="344"/>
      <c r="L107" s="344"/>
      <c r="M107" s="345"/>
      <c r="N107" s="156">
        <v>8</v>
      </c>
    </row>
    <row r="108" spans="1:14" s="260" customFormat="1" ht="13.5" customHeight="1" thickBot="1">
      <c r="A108" s="297">
        <v>91</v>
      </c>
      <c r="B108" s="157">
        <v>1</v>
      </c>
      <c r="C108" s="343" t="s">
        <v>40</v>
      </c>
      <c r="D108" s="344"/>
      <c r="E108" s="344"/>
      <c r="F108" s="344"/>
      <c r="G108" s="344"/>
      <c r="H108" s="344"/>
      <c r="I108" s="344"/>
      <c r="J108" s="344"/>
      <c r="K108" s="344"/>
      <c r="L108" s="344"/>
      <c r="M108" s="345"/>
      <c r="N108" s="156">
        <v>5</v>
      </c>
    </row>
    <row r="109" spans="1:14" s="260" customFormat="1" ht="13.5" customHeight="1" thickBot="1">
      <c r="A109" s="297">
        <v>92</v>
      </c>
      <c r="B109" s="157">
        <v>1</v>
      </c>
      <c r="C109" s="343" t="s">
        <v>208</v>
      </c>
      <c r="D109" s="344"/>
      <c r="E109" s="344"/>
      <c r="F109" s="344"/>
      <c r="G109" s="344"/>
      <c r="H109" s="344"/>
      <c r="I109" s="344"/>
      <c r="J109" s="344"/>
      <c r="K109" s="344"/>
      <c r="L109" s="344"/>
      <c r="M109" s="345"/>
      <c r="N109" s="156">
        <v>7</v>
      </c>
    </row>
    <row r="110" spans="1:14" s="260" customFormat="1" ht="13.5" customHeight="1" thickBot="1">
      <c r="A110" s="297">
        <v>93</v>
      </c>
      <c r="B110" s="157">
        <v>1</v>
      </c>
      <c r="C110" s="343" t="s">
        <v>209</v>
      </c>
      <c r="D110" s="344"/>
      <c r="E110" s="344"/>
      <c r="F110" s="344"/>
      <c r="G110" s="344"/>
      <c r="H110" s="344"/>
      <c r="I110" s="344"/>
      <c r="J110" s="344"/>
      <c r="K110" s="344"/>
      <c r="L110" s="344"/>
      <c r="M110" s="345"/>
      <c r="N110" s="156">
        <v>9</v>
      </c>
    </row>
    <row r="111" spans="1:14" s="260" customFormat="1" ht="13.5" customHeight="1" thickBot="1">
      <c r="A111" s="297">
        <v>94</v>
      </c>
      <c r="B111" s="157">
        <v>1</v>
      </c>
      <c r="C111" s="343" t="s">
        <v>210</v>
      </c>
      <c r="D111" s="344"/>
      <c r="E111" s="344"/>
      <c r="F111" s="344"/>
      <c r="G111" s="344"/>
      <c r="H111" s="344"/>
      <c r="I111" s="344"/>
      <c r="J111" s="344"/>
      <c r="K111" s="344"/>
      <c r="L111" s="344"/>
      <c r="M111" s="345"/>
      <c r="N111" s="156">
        <v>6</v>
      </c>
    </row>
    <row r="112" spans="1:14" s="260" customFormat="1" ht="13.5" customHeight="1" thickBot="1">
      <c r="A112" s="297">
        <v>95</v>
      </c>
      <c r="B112" s="157">
        <v>1</v>
      </c>
      <c r="C112" s="343" t="s">
        <v>211</v>
      </c>
      <c r="D112" s="344"/>
      <c r="E112" s="344"/>
      <c r="F112" s="344"/>
      <c r="G112" s="344"/>
      <c r="H112" s="344"/>
      <c r="I112" s="344"/>
      <c r="J112" s="344"/>
      <c r="K112" s="344"/>
      <c r="L112" s="344"/>
      <c r="M112" s="345"/>
      <c r="N112" s="156">
        <v>8</v>
      </c>
    </row>
    <row r="113" spans="1:14" s="260" customFormat="1" ht="13.5" customHeight="1" thickBot="1">
      <c r="A113" s="297">
        <v>96</v>
      </c>
      <c r="B113" s="157">
        <v>1</v>
      </c>
      <c r="C113" s="343" t="s">
        <v>212</v>
      </c>
      <c r="D113" s="344"/>
      <c r="E113" s="344"/>
      <c r="F113" s="344"/>
      <c r="G113" s="344"/>
      <c r="H113" s="344"/>
      <c r="I113" s="344"/>
      <c r="J113" s="344"/>
      <c r="K113" s="344"/>
      <c r="L113" s="344"/>
      <c r="M113" s="345"/>
      <c r="N113" s="156">
        <v>3</v>
      </c>
    </row>
    <row r="114" spans="1:14" s="260" customFormat="1" ht="13.5" customHeight="1" thickBot="1">
      <c r="A114" s="297">
        <v>97</v>
      </c>
      <c r="B114" s="157">
        <v>1</v>
      </c>
      <c r="C114" s="343" t="s">
        <v>27</v>
      </c>
      <c r="D114" s="344"/>
      <c r="E114" s="344"/>
      <c r="F114" s="344"/>
      <c r="G114" s="344"/>
      <c r="H114" s="344"/>
      <c r="I114" s="344"/>
      <c r="J114" s="344"/>
      <c r="K114" s="344"/>
      <c r="L114" s="344"/>
      <c r="M114" s="345"/>
      <c r="N114" s="156">
        <v>1</v>
      </c>
    </row>
    <row r="115" spans="1:14" s="260" customFormat="1" ht="13.5" customHeight="1" thickBot="1">
      <c r="A115" s="297">
        <v>98</v>
      </c>
      <c r="B115" s="157"/>
      <c r="C115" s="343" t="s">
        <v>213</v>
      </c>
      <c r="D115" s="344"/>
      <c r="E115" s="344"/>
      <c r="F115" s="344"/>
      <c r="G115" s="344"/>
      <c r="H115" s="344"/>
      <c r="I115" s="344"/>
      <c r="J115" s="344"/>
      <c r="K115" s="344"/>
      <c r="L115" s="344"/>
      <c r="M115" s="345"/>
      <c r="N115" s="156">
        <v>2</v>
      </c>
    </row>
    <row r="116" spans="1:14" s="260" customFormat="1" ht="13.5" customHeight="1" thickBot="1">
      <c r="A116" s="297">
        <v>99</v>
      </c>
      <c r="B116" s="157"/>
      <c r="C116" s="343" t="s">
        <v>214</v>
      </c>
      <c r="D116" s="344"/>
      <c r="E116" s="344"/>
      <c r="F116" s="344"/>
      <c r="G116" s="344"/>
      <c r="H116" s="344"/>
      <c r="I116" s="344"/>
      <c r="J116" s="344"/>
      <c r="K116" s="344"/>
      <c r="L116" s="344"/>
      <c r="M116" s="345"/>
      <c r="N116" s="156">
        <v>4</v>
      </c>
    </row>
    <row r="117" spans="1:14" s="260" customFormat="1" ht="13.5" customHeight="1" thickBot="1">
      <c r="A117" s="297">
        <v>100</v>
      </c>
      <c r="B117" s="157">
        <v>1</v>
      </c>
      <c r="C117" s="343" t="s">
        <v>215</v>
      </c>
      <c r="D117" s="344"/>
      <c r="E117" s="344"/>
      <c r="F117" s="344"/>
      <c r="G117" s="344"/>
      <c r="H117" s="344"/>
      <c r="I117" s="344"/>
      <c r="J117" s="344"/>
      <c r="K117" s="344"/>
      <c r="L117" s="344"/>
      <c r="M117" s="345"/>
      <c r="N117" s="156">
        <v>5</v>
      </c>
    </row>
    <row r="118" spans="1:14" s="260" customFormat="1" ht="13.5" customHeight="1" thickBot="1">
      <c r="A118" s="297">
        <v>101</v>
      </c>
      <c r="B118" s="157"/>
      <c r="C118" s="343" t="s">
        <v>2</v>
      </c>
      <c r="D118" s="344"/>
      <c r="E118" s="344"/>
      <c r="F118" s="344"/>
      <c r="G118" s="344"/>
      <c r="H118" s="344"/>
      <c r="I118" s="344"/>
      <c r="J118" s="344"/>
      <c r="K118" s="344"/>
      <c r="L118" s="344"/>
      <c r="M118" s="345"/>
      <c r="N118" s="156">
        <v>7</v>
      </c>
    </row>
    <row r="119" spans="1:14" s="260" customFormat="1" ht="13.5" customHeight="1" thickBot="1">
      <c r="A119" s="297">
        <v>102</v>
      </c>
      <c r="B119" s="157">
        <v>1</v>
      </c>
      <c r="C119" s="343" t="s">
        <v>474</v>
      </c>
      <c r="D119" s="344"/>
      <c r="E119" s="344"/>
      <c r="F119" s="344"/>
      <c r="G119" s="344"/>
      <c r="H119" s="344"/>
      <c r="I119" s="344"/>
      <c r="J119" s="344"/>
      <c r="K119" s="344"/>
      <c r="L119" s="344"/>
      <c r="M119" s="345"/>
      <c r="N119" s="156">
        <v>6</v>
      </c>
    </row>
    <row r="120" spans="1:14" s="260" customFormat="1" ht="13.5" customHeight="1" thickBot="1">
      <c r="A120" s="297">
        <v>103</v>
      </c>
      <c r="B120" s="157"/>
      <c r="C120" s="343" t="s">
        <v>216</v>
      </c>
      <c r="D120" s="344"/>
      <c r="E120" s="344"/>
      <c r="F120" s="344"/>
      <c r="G120" s="344"/>
      <c r="H120" s="344"/>
      <c r="I120" s="344"/>
      <c r="J120" s="344"/>
      <c r="K120" s="344"/>
      <c r="L120" s="344"/>
      <c r="M120" s="345"/>
      <c r="N120" s="156">
        <v>3</v>
      </c>
    </row>
    <row r="121" spans="1:14" s="260" customFormat="1" ht="13.5" customHeight="1" thickBot="1">
      <c r="A121" s="297">
        <v>104</v>
      </c>
      <c r="B121" s="157">
        <v>1</v>
      </c>
      <c r="C121" s="343" t="s">
        <v>217</v>
      </c>
      <c r="D121" s="344"/>
      <c r="E121" s="344"/>
      <c r="F121" s="344"/>
      <c r="G121" s="344"/>
      <c r="H121" s="344"/>
      <c r="I121" s="344"/>
      <c r="J121" s="344"/>
      <c r="K121" s="344"/>
      <c r="L121" s="344"/>
      <c r="M121" s="345"/>
      <c r="N121" s="156">
        <v>4</v>
      </c>
    </row>
    <row r="122" spans="1:14" s="260" customFormat="1" ht="13.5" customHeight="1" thickBot="1">
      <c r="A122" s="297">
        <v>105</v>
      </c>
      <c r="B122" s="157">
        <v>1</v>
      </c>
      <c r="C122" s="343" t="s">
        <v>218</v>
      </c>
      <c r="D122" s="344"/>
      <c r="E122" s="344"/>
      <c r="F122" s="344"/>
      <c r="G122" s="344"/>
      <c r="H122" s="344"/>
      <c r="I122" s="344"/>
      <c r="J122" s="344"/>
      <c r="K122" s="344"/>
      <c r="L122" s="344"/>
      <c r="M122" s="345"/>
      <c r="N122" s="156">
        <v>2</v>
      </c>
    </row>
    <row r="123" spans="1:14" s="260" customFormat="1" ht="13.5" customHeight="1" thickBot="1">
      <c r="A123" s="297">
        <v>106</v>
      </c>
      <c r="B123" s="157">
        <v>1</v>
      </c>
      <c r="C123" s="343" t="s">
        <v>28</v>
      </c>
      <c r="D123" s="344"/>
      <c r="E123" s="344"/>
      <c r="F123" s="344"/>
      <c r="G123" s="344"/>
      <c r="H123" s="344"/>
      <c r="I123" s="344"/>
      <c r="J123" s="344"/>
      <c r="K123" s="344"/>
      <c r="L123" s="344"/>
      <c r="M123" s="345"/>
      <c r="N123" s="156">
        <v>1</v>
      </c>
    </row>
    <row r="124" spans="1:14" s="260" customFormat="1" ht="13.5" customHeight="1" thickBot="1">
      <c r="A124" s="297">
        <v>107</v>
      </c>
      <c r="B124" s="157"/>
      <c r="C124" s="343" t="s">
        <v>219</v>
      </c>
      <c r="D124" s="344"/>
      <c r="E124" s="344"/>
      <c r="F124" s="344"/>
      <c r="G124" s="344"/>
      <c r="H124" s="344"/>
      <c r="I124" s="344"/>
      <c r="J124" s="344"/>
      <c r="K124" s="344"/>
      <c r="L124" s="344"/>
      <c r="M124" s="345"/>
      <c r="N124" s="156">
        <v>8</v>
      </c>
    </row>
    <row r="125" spans="1:14" s="260" customFormat="1" ht="13.5" customHeight="1" thickBot="1">
      <c r="A125" s="297">
        <v>108</v>
      </c>
      <c r="B125" s="157">
        <v>1</v>
      </c>
      <c r="C125" s="343" t="s">
        <v>220</v>
      </c>
      <c r="D125" s="344"/>
      <c r="E125" s="344"/>
      <c r="F125" s="344"/>
      <c r="G125" s="344"/>
      <c r="H125" s="344"/>
      <c r="I125" s="344"/>
      <c r="J125" s="344"/>
      <c r="K125" s="344"/>
      <c r="L125" s="344"/>
      <c r="M125" s="345"/>
      <c r="N125" s="156">
        <v>9</v>
      </c>
    </row>
    <row r="126" spans="1:14" s="260" customFormat="1" ht="13.5" customHeight="1" thickBot="1">
      <c r="A126" s="297">
        <v>109</v>
      </c>
      <c r="B126" s="157">
        <v>1</v>
      </c>
      <c r="C126" s="343" t="s">
        <v>221</v>
      </c>
      <c r="D126" s="344"/>
      <c r="E126" s="344"/>
      <c r="F126" s="344"/>
      <c r="G126" s="344"/>
      <c r="H126" s="344"/>
      <c r="I126" s="344"/>
      <c r="J126" s="344"/>
      <c r="K126" s="344"/>
      <c r="L126" s="344"/>
      <c r="M126" s="345"/>
      <c r="N126" s="156">
        <v>2</v>
      </c>
    </row>
    <row r="127" spans="1:14" s="260" customFormat="1" ht="13.5" customHeight="1" thickBot="1">
      <c r="A127" s="297">
        <v>110</v>
      </c>
      <c r="B127" s="157"/>
      <c r="C127" s="343" t="s">
        <v>5</v>
      </c>
      <c r="D127" s="344"/>
      <c r="E127" s="344"/>
      <c r="F127" s="344"/>
      <c r="G127" s="344"/>
      <c r="H127" s="344"/>
      <c r="I127" s="344"/>
      <c r="J127" s="344"/>
      <c r="K127" s="344"/>
      <c r="L127" s="344"/>
      <c r="M127" s="345"/>
      <c r="N127" s="156">
        <v>7</v>
      </c>
    </row>
    <row r="128" spans="1:14" s="260" customFormat="1" ht="13.5" customHeight="1" thickBot="1">
      <c r="A128" s="297">
        <v>111</v>
      </c>
      <c r="B128" s="157">
        <v>1</v>
      </c>
      <c r="C128" s="343" t="s">
        <v>222</v>
      </c>
      <c r="D128" s="344"/>
      <c r="E128" s="344"/>
      <c r="F128" s="344"/>
      <c r="G128" s="344"/>
      <c r="H128" s="344"/>
      <c r="I128" s="344"/>
      <c r="J128" s="344"/>
      <c r="K128" s="344"/>
      <c r="L128" s="344"/>
      <c r="M128" s="345"/>
      <c r="N128" s="156">
        <v>8</v>
      </c>
    </row>
    <row r="129" spans="1:14" s="260" customFormat="1" ht="13.5" customHeight="1" thickBot="1">
      <c r="A129" s="297">
        <v>112</v>
      </c>
      <c r="B129" s="157">
        <v>1</v>
      </c>
      <c r="C129" s="343" t="s">
        <v>42</v>
      </c>
      <c r="D129" s="344"/>
      <c r="E129" s="344"/>
      <c r="F129" s="344"/>
      <c r="G129" s="344"/>
      <c r="H129" s="344"/>
      <c r="I129" s="344"/>
      <c r="J129" s="344"/>
      <c r="K129" s="344"/>
      <c r="L129" s="344"/>
      <c r="M129" s="345"/>
      <c r="N129" s="156">
        <v>5</v>
      </c>
    </row>
    <row r="130" spans="1:14" s="260" customFormat="1" ht="13.5" customHeight="1" thickBot="1">
      <c r="A130" s="297">
        <v>113</v>
      </c>
      <c r="B130" s="157"/>
      <c r="C130" s="343" t="s">
        <v>223</v>
      </c>
      <c r="D130" s="344"/>
      <c r="E130" s="344"/>
      <c r="F130" s="344"/>
      <c r="G130" s="344"/>
      <c r="H130" s="344"/>
      <c r="I130" s="344"/>
      <c r="J130" s="344"/>
      <c r="K130" s="344"/>
      <c r="L130" s="344"/>
      <c r="M130" s="345"/>
      <c r="N130" s="156">
        <v>3</v>
      </c>
    </row>
    <row r="131" spans="1:14" s="260" customFormat="1" ht="13.5" customHeight="1" thickBot="1">
      <c r="A131" s="297">
        <v>114</v>
      </c>
      <c r="B131" s="157"/>
      <c r="C131" s="343" t="s">
        <v>224</v>
      </c>
      <c r="D131" s="344"/>
      <c r="E131" s="344"/>
      <c r="F131" s="344"/>
      <c r="G131" s="344"/>
      <c r="H131" s="344"/>
      <c r="I131" s="344"/>
      <c r="J131" s="344"/>
      <c r="K131" s="344"/>
      <c r="L131" s="344"/>
      <c r="M131" s="345"/>
      <c r="N131" s="156">
        <v>4</v>
      </c>
    </row>
    <row r="132" spans="1:14" s="260" customFormat="1" ht="13.5" customHeight="1" thickBot="1">
      <c r="A132" s="297">
        <v>115</v>
      </c>
      <c r="B132" s="157"/>
      <c r="C132" s="343" t="s">
        <v>48</v>
      </c>
      <c r="D132" s="344"/>
      <c r="E132" s="344"/>
      <c r="F132" s="344"/>
      <c r="G132" s="344"/>
      <c r="H132" s="344"/>
      <c r="I132" s="344"/>
      <c r="J132" s="344"/>
      <c r="K132" s="344"/>
      <c r="L132" s="344"/>
      <c r="M132" s="345"/>
      <c r="N132" s="156">
        <v>6</v>
      </c>
    </row>
    <row r="133" spans="1:14" s="260" customFormat="1" ht="13.5" customHeight="1" thickBot="1">
      <c r="A133" s="297">
        <v>116</v>
      </c>
      <c r="B133" s="157">
        <v>1</v>
      </c>
      <c r="C133" s="343" t="s">
        <v>225</v>
      </c>
      <c r="D133" s="344"/>
      <c r="E133" s="344"/>
      <c r="F133" s="344"/>
      <c r="G133" s="344"/>
      <c r="H133" s="344"/>
      <c r="I133" s="344"/>
      <c r="J133" s="344"/>
      <c r="K133" s="344"/>
      <c r="L133" s="344"/>
      <c r="M133" s="345"/>
      <c r="N133" s="156">
        <v>1</v>
      </c>
    </row>
    <row r="134" spans="1:14" s="260" customFormat="1" ht="13.5" customHeight="1" thickBot="1">
      <c r="A134" s="297">
        <v>117</v>
      </c>
      <c r="B134" s="157"/>
      <c r="C134" s="343" t="s">
        <v>226</v>
      </c>
      <c r="D134" s="344"/>
      <c r="E134" s="344"/>
      <c r="F134" s="344"/>
      <c r="G134" s="344"/>
      <c r="H134" s="344"/>
      <c r="I134" s="344"/>
      <c r="J134" s="344"/>
      <c r="K134" s="344"/>
      <c r="L134" s="344"/>
      <c r="M134" s="345"/>
      <c r="N134" s="156">
        <v>9</v>
      </c>
    </row>
    <row r="135" spans="1:14" s="260" customFormat="1" ht="13.5" customHeight="1" thickBot="1">
      <c r="A135" s="297">
        <v>118</v>
      </c>
      <c r="B135" s="157"/>
      <c r="C135" s="343" t="s">
        <v>227</v>
      </c>
      <c r="D135" s="344"/>
      <c r="E135" s="344"/>
      <c r="F135" s="344"/>
      <c r="G135" s="344"/>
      <c r="H135" s="344"/>
      <c r="I135" s="344"/>
      <c r="J135" s="344"/>
      <c r="K135" s="344"/>
      <c r="L135" s="344"/>
      <c r="M135" s="345"/>
      <c r="N135" s="156">
        <v>3</v>
      </c>
    </row>
    <row r="136" spans="1:14" s="260" customFormat="1" ht="13.5" customHeight="1" thickBot="1">
      <c r="A136" s="297">
        <v>119</v>
      </c>
      <c r="B136" s="157"/>
      <c r="C136" s="343" t="s">
        <v>228</v>
      </c>
      <c r="D136" s="344"/>
      <c r="E136" s="344"/>
      <c r="F136" s="344"/>
      <c r="G136" s="344"/>
      <c r="H136" s="344"/>
      <c r="I136" s="344"/>
      <c r="J136" s="344"/>
      <c r="K136" s="344"/>
      <c r="L136" s="344"/>
      <c r="M136" s="345"/>
      <c r="N136" s="156">
        <v>7</v>
      </c>
    </row>
    <row r="137" spans="1:14" s="260" customFormat="1" ht="13.5" customHeight="1" thickBot="1">
      <c r="A137" s="297">
        <v>120</v>
      </c>
      <c r="B137" s="157"/>
      <c r="C137" s="343" t="s">
        <v>229</v>
      </c>
      <c r="D137" s="344"/>
      <c r="E137" s="344"/>
      <c r="F137" s="344"/>
      <c r="G137" s="344"/>
      <c r="H137" s="344"/>
      <c r="I137" s="344"/>
      <c r="J137" s="344"/>
      <c r="K137" s="344"/>
      <c r="L137" s="344"/>
      <c r="M137" s="345"/>
      <c r="N137" s="156">
        <v>1</v>
      </c>
    </row>
    <row r="138" spans="1:14" s="260" customFormat="1" ht="13.5" customHeight="1" thickBot="1">
      <c r="A138" s="297">
        <v>121</v>
      </c>
      <c r="B138" s="157">
        <v>1</v>
      </c>
      <c r="C138" s="343" t="s">
        <v>230</v>
      </c>
      <c r="D138" s="344"/>
      <c r="E138" s="344"/>
      <c r="F138" s="344"/>
      <c r="G138" s="344"/>
      <c r="H138" s="344"/>
      <c r="I138" s="344"/>
      <c r="J138" s="344"/>
      <c r="K138" s="344"/>
      <c r="L138" s="344"/>
      <c r="M138" s="345"/>
      <c r="N138" s="156">
        <v>5</v>
      </c>
    </row>
    <row r="139" spans="1:14" s="260" customFormat="1" ht="13.5" customHeight="1" thickBot="1">
      <c r="A139" s="297">
        <v>122</v>
      </c>
      <c r="B139" s="157"/>
      <c r="C139" s="343" t="s">
        <v>231</v>
      </c>
      <c r="D139" s="344"/>
      <c r="E139" s="344"/>
      <c r="F139" s="344"/>
      <c r="G139" s="344"/>
      <c r="H139" s="344"/>
      <c r="I139" s="344"/>
      <c r="J139" s="344"/>
      <c r="K139" s="344"/>
      <c r="L139" s="344"/>
      <c r="M139" s="345"/>
      <c r="N139" s="156">
        <v>2</v>
      </c>
    </row>
    <row r="140" spans="1:14" s="260" customFormat="1" ht="13.5" customHeight="1" thickBot="1">
      <c r="A140" s="297">
        <v>123</v>
      </c>
      <c r="B140" s="157"/>
      <c r="C140" s="343" t="s">
        <v>232</v>
      </c>
      <c r="D140" s="344"/>
      <c r="E140" s="344"/>
      <c r="F140" s="344"/>
      <c r="G140" s="344"/>
      <c r="H140" s="344"/>
      <c r="I140" s="344"/>
      <c r="J140" s="344"/>
      <c r="K140" s="344"/>
      <c r="L140" s="344"/>
      <c r="M140" s="345"/>
      <c r="N140" s="156">
        <v>4</v>
      </c>
    </row>
    <row r="141" spans="1:14" s="260" customFormat="1" ht="13.5" customHeight="1" thickBot="1">
      <c r="A141" s="297">
        <v>124</v>
      </c>
      <c r="B141" s="157">
        <v>1</v>
      </c>
      <c r="C141" s="343" t="s">
        <v>233</v>
      </c>
      <c r="D141" s="344"/>
      <c r="E141" s="344"/>
      <c r="F141" s="344"/>
      <c r="G141" s="344"/>
      <c r="H141" s="344"/>
      <c r="I141" s="344"/>
      <c r="J141" s="344"/>
      <c r="K141" s="344"/>
      <c r="L141" s="344"/>
      <c r="M141" s="345"/>
      <c r="N141" s="156">
        <v>8</v>
      </c>
    </row>
    <row r="142" spans="1:14" s="260" customFormat="1" ht="13.5" customHeight="1" thickBot="1">
      <c r="A142" s="297">
        <v>125</v>
      </c>
      <c r="B142" s="157">
        <v>1</v>
      </c>
      <c r="C142" s="343" t="s">
        <v>234</v>
      </c>
      <c r="D142" s="344"/>
      <c r="E142" s="344"/>
      <c r="F142" s="344"/>
      <c r="G142" s="344"/>
      <c r="H142" s="344"/>
      <c r="I142" s="344"/>
      <c r="J142" s="344"/>
      <c r="K142" s="344"/>
      <c r="L142" s="344"/>
      <c r="M142" s="345"/>
      <c r="N142" s="156">
        <v>9</v>
      </c>
    </row>
    <row r="143" spans="1:14" s="260" customFormat="1" ht="13.5" customHeight="1" thickBot="1">
      <c r="A143" s="297">
        <v>126</v>
      </c>
      <c r="B143" s="157">
        <v>1</v>
      </c>
      <c r="C143" s="343" t="s">
        <v>235</v>
      </c>
      <c r="D143" s="344"/>
      <c r="E143" s="344"/>
      <c r="F143" s="344"/>
      <c r="G143" s="344"/>
      <c r="H143" s="344"/>
      <c r="I143" s="344"/>
      <c r="J143" s="344"/>
      <c r="K143" s="344"/>
      <c r="L143" s="344"/>
      <c r="M143" s="345"/>
      <c r="N143" s="156">
        <v>6</v>
      </c>
    </row>
    <row r="144" spans="1:14" s="260" customFormat="1" ht="13.5" customHeight="1" thickBot="1">
      <c r="A144" s="297">
        <v>127</v>
      </c>
      <c r="B144" s="157">
        <v>1</v>
      </c>
      <c r="C144" s="343" t="s">
        <v>236</v>
      </c>
      <c r="D144" s="344"/>
      <c r="E144" s="344"/>
      <c r="F144" s="344"/>
      <c r="G144" s="344"/>
      <c r="H144" s="344"/>
      <c r="I144" s="344"/>
      <c r="J144" s="344"/>
      <c r="K144" s="344"/>
      <c r="L144" s="344"/>
      <c r="M144" s="345"/>
      <c r="N144" s="156">
        <v>6</v>
      </c>
    </row>
    <row r="145" spans="1:14" s="260" customFormat="1" ht="13.5" customHeight="1" thickBot="1">
      <c r="A145" s="297">
        <v>128</v>
      </c>
      <c r="B145" s="157">
        <v>1</v>
      </c>
      <c r="C145" s="343" t="s">
        <v>237</v>
      </c>
      <c r="D145" s="344"/>
      <c r="E145" s="344"/>
      <c r="F145" s="344"/>
      <c r="G145" s="344"/>
      <c r="H145" s="344"/>
      <c r="I145" s="344"/>
      <c r="J145" s="344"/>
      <c r="K145" s="344"/>
      <c r="L145" s="344"/>
      <c r="M145" s="345"/>
      <c r="N145" s="156">
        <v>1</v>
      </c>
    </row>
    <row r="146" spans="1:14" s="260" customFormat="1" ht="13.5" customHeight="1" thickBot="1">
      <c r="A146" s="297">
        <v>129</v>
      </c>
      <c r="B146" s="157">
        <v>1</v>
      </c>
      <c r="C146" s="343" t="s">
        <v>238</v>
      </c>
      <c r="D146" s="344"/>
      <c r="E146" s="344"/>
      <c r="F146" s="344"/>
      <c r="G146" s="344"/>
      <c r="H146" s="344"/>
      <c r="I146" s="344"/>
      <c r="J146" s="344"/>
      <c r="K146" s="344"/>
      <c r="L146" s="344"/>
      <c r="M146" s="345"/>
      <c r="N146" s="156">
        <v>2</v>
      </c>
    </row>
    <row r="147" spans="1:14" s="260" customFormat="1" ht="13.5" customHeight="1" thickBot="1">
      <c r="A147" s="297">
        <v>130</v>
      </c>
      <c r="B147" s="157"/>
      <c r="C147" s="343" t="s">
        <v>239</v>
      </c>
      <c r="D147" s="344"/>
      <c r="E147" s="344"/>
      <c r="F147" s="344"/>
      <c r="G147" s="344"/>
      <c r="H147" s="344"/>
      <c r="I147" s="344"/>
      <c r="J147" s="344"/>
      <c r="K147" s="344"/>
      <c r="L147" s="344"/>
      <c r="M147" s="345"/>
      <c r="N147" s="156">
        <v>8</v>
      </c>
    </row>
    <row r="148" spans="1:14" s="260" customFormat="1" ht="13.5" customHeight="1" thickBot="1">
      <c r="A148" s="297">
        <v>131</v>
      </c>
      <c r="B148" s="157"/>
      <c r="C148" s="343" t="s">
        <v>240</v>
      </c>
      <c r="D148" s="344"/>
      <c r="E148" s="344"/>
      <c r="F148" s="344"/>
      <c r="G148" s="344"/>
      <c r="H148" s="344"/>
      <c r="I148" s="344"/>
      <c r="J148" s="344"/>
      <c r="K148" s="344"/>
      <c r="L148" s="344"/>
      <c r="M148" s="345"/>
      <c r="N148" s="156">
        <v>3</v>
      </c>
    </row>
    <row r="149" spans="1:14" s="260" customFormat="1" ht="13.5" customHeight="1" thickBot="1">
      <c r="A149" s="297">
        <v>132</v>
      </c>
      <c r="B149" s="157">
        <v>1</v>
      </c>
      <c r="C149" s="343" t="s">
        <v>10</v>
      </c>
      <c r="D149" s="344"/>
      <c r="E149" s="344"/>
      <c r="F149" s="344"/>
      <c r="G149" s="344"/>
      <c r="H149" s="344"/>
      <c r="I149" s="344"/>
      <c r="J149" s="344"/>
      <c r="K149" s="344"/>
      <c r="L149" s="344"/>
      <c r="M149" s="345"/>
      <c r="N149" s="156">
        <v>7</v>
      </c>
    </row>
    <row r="150" spans="1:14" s="260" customFormat="1" ht="13.5" customHeight="1" thickBot="1">
      <c r="A150" s="297">
        <v>133</v>
      </c>
      <c r="B150" s="157">
        <v>1</v>
      </c>
      <c r="C150" s="343" t="s">
        <v>43</v>
      </c>
      <c r="D150" s="344"/>
      <c r="E150" s="344"/>
      <c r="F150" s="344"/>
      <c r="G150" s="344"/>
      <c r="H150" s="344"/>
      <c r="I150" s="344"/>
      <c r="J150" s="344"/>
      <c r="K150" s="344"/>
      <c r="L150" s="344"/>
      <c r="M150" s="345"/>
      <c r="N150" s="156">
        <v>5</v>
      </c>
    </row>
    <row r="151" spans="1:14" s="260" customFormat="1" ht="13.5" customHeight="1" thickBot="1">
      <c r="A151" s="297">
        <v>134</v>
      </c>
      <c r="B151" s="157">
        <v>1</v>
      </c>
      <c r="C151" s="343" t="s">
        <v>241</v>
      </c>
      <c r="D151" s="344"/>
      <c r="E151" s="344"/>
      <c r="F151" s="344"/>
      <c r="G151" s="344"/>
      <c r="H151" s="344"/>
      <c r="I151" s="344"/>
      <c r="J151" s="344"/>
      <c r="K151" s="344"/>
      <c r="L151" s="344"/>
      <c r="M151" s="345"/>
      <c r="N151" s="156">
        <v>4</v>
      </c>
    </row>
    <row r="152" spans="1:14" s="260" customFormat="1" ht="13.5" customHeight="1" thickBot="1">
      <c r="A152" s="297">
        <v>135</v>
      </c>
      <c r="B152" s="157">
        <v>1</v>
      </c>
      <c r="C152" s="343" t="s">
        <v>242</v>
      </c>
      <c r="D152" s="344"/>
      <c r="E152" s="344"/>
      <c r="F152" s="344"/>
      <c r="G152" s="344"/>
      <c r="H152" s="344"/>
      <c r="I152" s="344"/>
      <c r="J152" s="344"/>
      <c r="K152" s="344"/>
      <c r="L152" s="344"/>
      <c r="M152" s="345"/>
      <c r="N152" s="156">
        <v>9</v>
      </c>
    </row>
    <row r="153" spans="1:14" s="260" customFormat="1" ht="13.5" customHeight="1" thickBot="1">
      <c r="A153" s="297">
        <v>136</v>
      </c>
      <c r="B153" s="157"/>
      <c r="C153" s="343" t="s">
        <v>243</v>
      </c>
      <c r="D153" s="344"/>
      <c r="E153" s="344"/>
      <c r="F153" s="344"/>
      <c r="G153" s="344"/>
      <c r="H153" s="344"/>
      <c r="I153" s="344"/>
      <c r="J153" s="344"/>
      <c r="K153" s="344"/>
      <c r="L153" s="344"/>
      <c r="M153" s="345"/>
      <c r="N153" s="156">
        <v>9</v>
      </c>
    </row>
    <row r="154" spans="1:14" s="260" customFormat="1" ht="13.5" customHeight="1" thickBot="1">
      <c r="A154" s="297">
        <v>137</v>
      </c>
      <c r="B154" s="157">
        <v>1</v>
      </c>
      <c r="C154" s="343" t="s">
        <v>244</v>
      </c>
      <c r="D154" s="344"/>
      <c r="E154" s="344"/>
      <c r="F154" s="344"/>
      <c r="G154" s="344"/>
      <c r="H154" s="344"/>
      <c r="I154" s="344"/>
      <c r="J154" s="344"/>
      <c r="K154" s="344"/>
      <c r="L154" s="344"/>
      <c r="M154" s="345"/>
      <c r="N154" s="156">
        <v>6</v>
      </c>
    </row>
    <row r="155" spans="1:14" s="260" customFormat="1" ht="13.5" customHeight="1" thickBot="1">
      <c r="A155" s="297">
        <v>138</v>
      </c>
      <c r="B155" s="157">
        <v>1</v>
      </c>
      <c r="C155" s="343" t="s">
        <v>7</v>
      </c>
      <c r="D155" s="344"/>
      <c r="E155" s="344"/>
      <c r="F155" s="344"/>
      <c r="G155" s="344"/>
      <c r="H155" s="344"/>
      <c r="I155" s="344"/>
      <c r="J155" s="344"/>
      <c r="K155" s="344"/>
      <c r="L155" s="344"/>
      <c r="M155" s="345"/>
      <c r="N155" s="156">
        <v>7</v>
      </c>
    </row>
    <row r="156" spans="1:14" s="260" customFormat="1" ht="13.5" customHeight="1" thickBot="1">
      <c r="A156" s="297">
        <v>139</v>
      </c>
      <c r="B156" s="157">
        <v>1</v>
      </c>
      <c r="C156" s="343" t="s">
        <v>245</v>
      </c>
      <c r="D156" s="344"/>
      <c r="E156" s="344"/>
      <c r="F156" s="344"/>
      <c r="G156" s="344"/>
      <c r="H156" s="344"/>
      <c r="I156" s="344"/>
      <c r="J156" s="344"/>
      <c r="K156" s="344"/>
      <c r="L156" s="344"/>
      <c r="M156" s="345"/>
      <c r="N156" s="156">
        <v>5</v>
      </c>
    </row>
    <row r="157" spans="1:14" s="260" customFormat="1" ht="13.5" customHeight="1" thickBot="1">
      <c r="A157" s="297">
        <v>140</v>
      </c>
      <c r="B157" s="157">
        <v>1</v>
      </c>
      <c r="C157" s="343" t="s">
        <v>38</v>
      </c>
      <c r="D157" s="344"/>
      <c r="E157" s="344"/>
      <c r="F157" s="344"/>
      <c r="G157" s="344"/>
      <c r="H157" s="344"/>
      <c r="I157" s="344"/>
      <c r="J157" s="344"/>
      <c r="K157" s="344"/>
      <c r="L157" s="344"/>
      <c r="M157" s="345"/>
      <c r="N157" s="156">
        <v>4</v>
      </c>
    </row>
    <row r="158" spans="1:14" s="260" customFormat="1" ht="13.5" customHeight="1" thickBot="1">
      <c r="A158" s="297">
        <v>141</v>
      </c>
      <c r="B158" s="157"/>
      <c r="C158" s="343" t="s">
        <v>246</v>
      </c>
      <c r="D158" s="344"/>
      <c r="E158" s="344"/>
      <c r="F158" s="344"/>
      <c r="G158" s="344"/>
      <c r="H158" s="344"/>
      <c r="I158" s="344"/>
      <c r="J158" s="344"/>
      <c r="K158" s="344"/>
      <c r="L158" s="344"/>
      <c r="M158" s="345"/>
      <c r="N158" s="156">
        <v>3</v>
      </c>
    </row>
    <row r="159" spans="1:14" s="260" customFormat="1" ht="13.5" customHeight="1" thickBot="1">
      <c r="A159" s="297">
        <v>142</v>
      </c>
      <c r="B159" s="157"/>
      <c r="C159" s="343" t="s">
        <v>247</v>
      </c>
      <c r="D159" s="344"/>
      <c r="E159" s="344"/>
      <c r="F159" s="344"/>
      <c r="G159" s="344"/>
      <c r="H159" s="344"/>
      <c r="I159" s="344"/>
      <c r="J159" s="344"/>
      <c r="K159" s="344"/>
      <c r="L159" s="344"/>
      <c r="M159" s="345"/>
      <c r="N159" s="156">
        <v>2</v>
      </c>
    </row>
    <row r="160" spans="1:14" s="260" customFormat="1" ht="13.5" customHeight="1" thickBot="1">
      <c r="A160" s="297">
        <v>143</v>
      </c>
      <c r="B160" s="157">
        <v>1</v>
      </c>
      <c r="C160" s="343" t="s">
        <v>248</v>
      </c>
      <c r="D160" s="344"/>
      <c r="E160" s="344"/>
      <c r="F160" s="344"/>
      <c r="G160" s="344"/>
      <c r="H160" s="344"/>
      <c r="I160" s="344"/>
      <c r="J160" s="344"/>
      <c r="K160" s="344"/>
      <c r="L160" s="344"/>
      <c r="M160" s="345"/>
      <c r="N160" s="156">
        <v>8</v>
      </c>
    </row>
    <row r="161" spans="1:14" s="260" customFormat="1" ht="13.5" customHeight="1" thickBot="1">
      <c r="A161" s="297">
        <v>144</v>
      </c>
      <c r="B161" s="157">
        <v>1</v>
      </c>
      <c r="C161" s="343" t="s">
        <v>249</v>
      </c>
      <c r="D161" s="344"/>
      <c r="E161" s="344"/>
      <c r="F161" s="344"/>
      <c r="G161" s="344"/>
      <c r="H161" s="344"/>
      <c r="I161" s="344"/>
      <c r="J161" s="344"/>
      <c r="K161" s="344"/>
      <c r="L161" s="344"/>
      <c r="M161" s="345"/>
      <c r="N161" s="156">
        <v>1</v>
      </c>
    </row>
    <row r="162" spans="1:14" s="260" customFormat="1" ht="13.5" customHeight="1" thickBot="1">
      <c r="A162" s="297">
        <v>145</v>
      </c>
      <c r="B162" s="157">
        <v>1</v>
      </c>
      <c r="C162" s="343" t="s">
        <v>250</v>
      </c>
      <c r="D162" s="344"/>
      <c r="E162" s="344"/>
      <c r="F162" s="344"/>
      <c r="G162" s="344"/>
      <c r="H162" s="344"/>
      <c r="I162" s="344"/>
      <c r="J162" s="344"/>
      <c r="K162" s="344"/>
      <c r="L162" s="344"/>
      <c r="M162" s="345"/>
      <c r="N162" s="156">
        <v>6</v>
      </c>
    </row>
    <row r="163" spans="1:14" s="260" customFormat="1" ht="13.5" customHeight="1" thickBot="1">
      <c r="A163" s="297">
        <v>146</v>
      </c>
      <c r="B163" s="157">
        <v>1</v>
      </c>
      <c r="C163" s="343" t="s">
        <v>251</v>
      </c>
      <c r="D163" s="344"/>
      <c r="E163" s="344"/>
      <c r="F163" s="344"/>
      <c r="G163" s="344"/>
      <c r="H163" s="344"/>
      <c r="I163" s="344"/>
      <c r="J163" s="344"/>
      <c r="K163" s="344"/>
      <c r="L163" s="344"/>
      <c r="M163" s="345"/>
      <c r="N163" s="156">
        <v>4</v>
      </c>
    </row>
    <row r="164" spans="1:14" s="260" customFormat="1" ht="13.5" customHeight="1" thickBot="1">
      <c r="A164" s="297">
        <v>147</v>
      </c>
      <c r="B164" s="157">
        <v>1</v>
      </c>
      <c r="C164" s="343" t="s">
        <v>252</v>
      </c>
      <c r="D164" s="344"/>
      <c r="E164" s="344"/>
      <c r="F164" s="344"/>
      <c r="G164" s="344"/>
      <c r="H164" s="344"/>
      <c r="I164" s="344"/>
      <c r="J164" s="344"/>
      <c r="K164" s="344"/>
      <c r="L164" s="344"/>
      <c r="M164" s="345"/>
      <c r="N164" s="156">
        <v>9</v>
      </c>
    </row>
    <row r="165" spans="1:14" s="260" customFormat="1" ht="13.5" customHeight="1" thickBot="1">
      <c r="A165" s="297">
        <v>148</v>
      </c>
      <c r="B165" s="157"/>
      <c r="C165" s="343" t="s">
        <v>1</v>
      </c>
      <c r="D165" s="344"/>
      <c r="E165" s="344"/>
      <c r="F165" s="344"/>
      <c r="G165" s="344"/>
      <c r="H165" s="344"/>
      <c r="I165" s="344"/>
      <c r="J165" s="344"/>
      <c r="K165" s="344"/>
      <c r="L165" s="344"/>
      <c r="M165" s="345"/>
      <c r="N165" s="156">
        <v>7</v>
      </c>
    </row>
    <row r="166" spans="1:14" s="260" customFormat="1" ht="13.5" customHeight="1" thickBot="1">
      <c r="A166" s="297">
        <v>149</v>
      </c>
      <c r="B166" s="157"/>
      <c r="C166" s="343" t="s">
        <v>33</v>
      </c>
      <c r="D166" s="344"/>
      <c r="E166" s="344"/>
      <c r="F166" s="344"/>
      <c r="G166" s="344"/>
      <c r="H166" s="344"/>
      <c r="I166" s="344"/>
      <c r="J166" s="344"/>
      <c r="K166" s="344"/>
      <c r="L166" s="344"/>
      <c r="M166" s="345"/>
      <c r="N166" s="156">
        <v>2</v>
      </c>
    </row>
    <row r="167" spans="1:14" s="260" customFormat="1" ht="13.5" customHeight="1" thickBot="1">
      <c r="A167" s="297">
        <v>150</v>
      </c>
      <c r="B167" s="157">
        <v>1</v>
      </c>
      <c r="C167" s="343" t="s">
        <v>253</v>
      </c>
      <c r="D167" s="344"/>
      <c r="E167" s="344"/>
      <c r="F167" s="344"/>
      <c r="G167" s="344"/>
      <c r="H167" s="344"/>
      <c r="I167" s="344"/>
      <c r="J167" s="344"/>
      <c r="K167" s="344"/>
      <c r="L167" s="344"/>
      <c r="M167" s="345"/>
      <c r="N167" s="156">
        <v>5</v>
      </c>
    </row>
    <row r="168" spans="1:14" s="260" customFormat="1" ht="13.5" customHeight="1" thickBot="1">
      <c r="A168" s="297">
        <v>151</v>
      </c>
      <c r="B168" s="157"/>
      <c r="C168" s="343" t="s">
        <v>254</v>
      </c>
      <c r="D168" s="344"/>
      <c r="E168" s="344"/>
      <c r="F168" s="344"/>
      <c r="G168" s="344"/>
      <c r="H168" s="344"/>
      <c r="I168" s="344"/>
      <c r="J168" s="344"/>
      <c r="K168" s="344"/>
      <c r="L168" s="344"/>
      <c r="M168" s="345"/>
      <c r="N168" s="156">
        <v>3</v>
      </c>
    </row>
    <row r="169" spans="1:14" s="260" customFormat="1" ht="13.5" customHeight="1" thickBot="1">
      <c r="A169" s="297">
        <v>152</v>
      </c>
      <c r="B169" s="157">
        <v>1</v>
      </c>
      <c r="C169" s="343" t="s">
        <v>255</v>
      </c>
      <c r="D169" s="344"/>
      <c r="E169" s="344"/>
      <c r="F169" s="344"/>
      <c r="G169" s="344"/>
      <c r="H169" s="344"/>
      <c r="I169" s="344"/>
      <c r="J169" s="344"/>
      <c r="K169" s="344"/>
      <c r="L169" s="344"/>
      <c r="M169" s="345"/>
      <c r="N169" s="156">
        <v>1</v>
      </c>
    </row>
    <row r="170" spans="1:14" s="260" customFormat="1" ht="13.5" customHeight="1" thickBot="1">
      <c r="A170" s="297">
        <v>153</v>
      </c>
      <c r="B170" s="157"/>
      <c r="C170" s="343" t="s">
        <v>475</v>
      </c>
      <c r="D170" s="344"/>
      <c r="E170" s="344"/>
      <c r="F170" s="344"/>
      <c r="G170" s="344"/>
      <c r="H170" s="344"/>
      <c r="I170" s="344"/>
      <c r="J170" s="344"/>
      <c r="K170" s="344"/>
      <c r="L170" s="344"/>
      <c r="M170" s="345"/>
      <c r="N170" s="156">
        <v>8</v>
      </c>
    </row>
    <row r="171" spans="1:14" s="260" customFormat="1" ht="13.5" customHeight="1" thickBot="1">
      <c r="A171" s="297">
        <v>154</v>
      </c>
      <c r="B171" s="157"/>
      <c r="C171" s="343" t="s">
        <v>256</v>
      </c>
      <c r="D171" s="344"/>
      <c r="E171" s="344"/>
      <c r="F171" s="344"/>
      <c r="G171" s="344"/>
      <c r="H171" s="344"/>
      <c r="I171" s="344"/>
      <c r="J171" s="344"/>
      <c r="K171" s="344"/>
      <c r="L171" s="344"/>
      <c r="M171" s="345"/>
      <c r="N171" s="156">
        <v>3</v>
      </c>
    </row>
    <row r="172" spans="1:14" s="260" customFormat="1" ht="13.5" customHeight="1" thickBot="1">
      <c r="A172" s="297">
        <v>155</v>
      </c>
      <c r="B172" s="157">
        <v>1</v>
      </c>
      <c r="C172" s="343" t="s">
        <v>257</v>
      </c>
      <c r="D172" s="344"/>
      <c r="E172" s="344"/>
      <c r="F172" s="344"/>
      <c r="G172" s="344"/>
      <c r="H172" s="344"/>
      <c r="I172" s="344"/>
      <c r="J172" s="344"/>
      <c r="K172" s="344"/>
      <c r="L172" s="344"/>
      <c r="M172" s="345"/>
      <c r="N172" s="156">
        <v>6</v>
      </c>
    </row>
    <row r="173" spans="1:14" s="260" customFormat="1" ht="13.5" customHeight="1" thickBot="1">
      <c r="A173" s="297">
        <v>156</v>
      </c>
      <c r="B173" s="157"/>
      <c r="C173" s="343" t="s">
        <v>258</v>
      </c>
      <c r="D173" s="344"/>
      <c r="E173" s="344"/>
      <c r="F173" s="344"/>
      <c r="G173" s="344"/>
      <c r="H173" s="344"/>
      <c r="I173" s="344"/>
      <c r="J173" s="344"/>
      <c r="K173" s="344"/>
      <c r="L173" s="344"/>
      <c r="M173" s="345"/>
      <c r="N173" s="156">
        <v>2</v>
      </c>
    </row>
    <row r="174" spans="1:14" s="260" customFormat="1" ht="13.5" customHeight="1" thickBot="1">
      <c r="A174" s="297">
        <v>157</v>
      </c>
      <c r="B174" s="157">
        <v>1</v>
      </c>
      <c r="C174" s="343" t="s">
        <v>259</v>
      </c>
      <c r="D174" s="344"/>
      <c r="E174" s="344"/>
      <c r="F174" s="344"/>
      <c r="G174" s="344"/>
      <c r="H174" s="344"/>
      <c r="I174" s="344"/>
      <c r="J174" s="344"/>
      <c r="K174" s="344"/>
      <c r="L174" s="344"/>
      <c r="M174" s="345"/>
      <c r="N174" s="156">
        <v>5</v>
      </c>
    </row>
    <row r="175" spans="1:14" s="260" customFormat="1" ht="13.5" customHeight="1" thickBot="1">
      <c r="A175" s="297">
        <v>158</v>
      </c>
      <c r="B175" s="157">
        <v>1</v>
      </c>
      <c r="C175" s="343" t="s">
        <v>260</v>
      </c>
      <c r="D175" s="344"/>
      <c r="E175" s="344"/>
      <c r="F175" s="344"/>
      <c r="G175" s="344"/>
      <c r="H175" s="344"/>
      <c r="I175" s="344"/>
      <c r="J175" s="344"/>
      <c r="K175" s="344"/>
      <c r="L175" s="344"/>
      <c r="M175" s="345"/>
      <c r="N175" s="156">
        <v>4</v>
      </c>
    </row>
    <row r="176" spans="1:14" s="260" customFormat="1" ht="13.5" customHeight="1" thickBot="1">
      <c r="A176" s="297">
        <v>159</v>
      </c>
      <c r="B176" s="157">
        <v>1</v>
      </c>
      <c r="C176" s="343" t="s">
        <v>261</v>
      </c>
      <c r="D176" s="344"/>
      <c r="E176" s="344"/>
      <c r="F176" s="344"/>
      <c r="G176" s="344"/>
      <c r="H176" s="344"/>
      <c r="I176" s="344"/>
      <c r="J176" s="344"/>
      <c r="K176" s="344"/>
      <c r="L176" s="344"/>
      <c r="M176" s="345"/>
      <c r="N176" s="156">
        <v>1</v>
      </c>
    </row>
    <row r="177" spans="1:14" s="260" customFormat="1" ht="13.5" customHeight="1" thickBot="1">
      <c r="A177" s="297">
        <v>160</v>
      </c>
      <c r="B177" s="157"/>
      <c r="C177" s="343" t="s">
        <v>3</v>
      </c>
      <c r="D177" s="344"/>
      <c r="E177" s="344"/>
      <c r="F177" s="344"/>
      <c r="G177" s="344"/>
      <c r="H177" s="344"/>
      <c r="I177" s="344"/>
      <c r="J177" s="344"/>
      <c r="K177" s="344"/>
      <c r="L177" s="344"/>
      <c r="M177" s="345"/>
      <c r="N177" s="156">
        <v>7</v>
      </c>
    </row>
    <row r="178" spans="1:14" s="260" customFormat="1" ht="13.5" customHeight="1" thickBot="1">
      <c r="A178" s="297">
        <v>161</v>
      </c>
      <c r="B178" s="157">
        <v>1</v>
      </c>
      <c r="C178" s="343" t="s">
        <v>262</v>
      </c>
      <c r="D178" s="344"/>
      <c r="E178" s="344"/>
      <c r="F178" s="344"/>
      <c r="G178" s="344"/>
      <c r="H178" s="344"/>
      <c r="I178" s="344"/>
      <c r="J178" s="344"/>
      <c r="K178" s="344"/>
      <c r="L178" s="344"/>
      <c r="M178" s="345"/>
      <c r="N178" s="156">
        <v>9</v>
      </c>
    </row>
    <row r="179" spans="1:14" s="260" customFormat="1" ht="13.5" customHeight="1" thickBot="1">
      <c r="A179" s="297">
        <v>162</v>
      </c>
      <c r="B179" s="157">
        <v>1</v>
      </c>
      <c r="C179" s="343" t="s">
        <v>263</v>
      </c>
      <c r="D179" s="344"/>
      <c r="E179" s="344"/>
      <c r="F179" s="344"/>
      <c r="G179" s="344"/>
      <c r="H179" s="344"/>
      <c r="I179" s="344"/>
      <c r="J179" s="344"/>
      <c r="K179" s="344"/>
      <c r="L179" s="344"/>
      <c r="M179" s="345"/>
      <c r="N179" s="156">
        <v>8</v>
      </c>
    </row>
    <row r="180" spans="1:14" s="260" customFormat="1" ht="13.5" customHeight="1" thickBot="1">
      <c r="A180" s="297">
        <v>163</v>
      </c>
      <c r="B180" s="157"/>
      <c r="C180" s="343" t="s">
        <v>264</v>
      </c>
      <c r="D180" s="344"/>
      <c r="E180" s="344"/>
      <c r="F180" s="344"/>
      <c r="G180" s="344"/>
      <c r="H180" s="344"/>
      <c r="I180" s="344"/>
      <c r="J180" s="344"/>
      <c r="K180" s="344"/>
      <c r="L180" s="344"/>
      <c r="M180" s="345"/>
      <c r="N180" s="156">
        <v>6</v>
      </c>
    </row>
    <row r="181" spans="1:14" s="260" customFormat="1" ht="13.5" customHeight="1" thickBot="1">
      <c r="A181" s="297">
        <v>164</v>
      </c>
      <c r="B181" s="157">
        <v>1</v>
      </c>
      <c r="C181" s="343" t="s">
        <v>265</v>
      </c>
      <c r="D181" s="344"/>
      <c r="E181" s="344"/>
      <c r="F181" s="344"/>
      <c r="G181" s="344"/>
      <c r="H181" s="344"/>
      <c r="I181" s="344"/>
      <c r="J181" s="344"/>
      <c r="K181" s="344"/>
      <c r="L181" s="344"/>
      <c r="M181" s="345"/>
      <c r="N181" s="156">
        <v>5</v>
      </c>
    </row>
    <row r="182" spans="1:14" s="260" customFormat="1" ht="13.5" customHeight="1" thickBot="1">
      <c r="A182" s="297">
        <v>165</v>
      </c>
      <c r="B182" s="157">
        <v>1</v>
      </c>
      <c r="C182" s="343" t="s">
        <v>266</v>
      </c>
      <c r="D182" s="344"/>
      <c r="E182" s="344"/>
      <c r="F182" s="344"/>
      <c r="G182" s="344"/>
      <c r="H182" s="344"/>
      <c r="I182" s="344"/>
      <c r="J182" s="344"/>
      <c r="K182" s="344"/>
      <c r="L182" s="344"/>
      <c r="M182" s="345"/>
      <c r="N182" s="156">
        <v>9</v>
      </c>
    </row>
    <row r="183" spans="1:14" s="260" customFormat="1" ht="13.5" customHeight="1" thickBot="1">
      <c r="A183" s="297">
        <v>166</v>
      </c>
      <c r="B183" s="157"/>
      <c r="C183" s="343" t="s">
        <v>9</v>
      </c>
      <c r="D183" s="344"/>
      <c r="E183" s="344"/>
      <c r="F183" s="344"/>
      <c r="G183" s="344"/>
      <c r="H183" s="344"/>
      <c r="I183" s="344"/>
      <c r="J183" s="344"/>
      <c r="K183" s="344"/>
      <c r="L183" s="344"/>
      <c r="M183" s="345"/>
      <c r="N183" s="156">
        <v>7</v>
      </c>
    </row>
    <row r="184" spans="1:14" s="260" customFormat="1" ht="13.5" customHeight="1" thickBot="1">
      <c r="A184" s="297">
        <v>167</v>
      </c>
      <c r="B184" s="157">
        <v>1</v>
      </c>
      <c r="C184" s="343" t="s">
        <v>267</v>
      </c>
      <c r="D184" s="344"/>
      <c r="E184" s="344"/>
      <c r="F184" s="344"/>
      <c r="G184" s="344"/>
      <c r="H184" s="344"/>
      <c r="I184" s="344"/>
      <c r="J184" s="344"/>
      <c r="K184" s="344"/>
      <c r="L184" s="344"/>
      <c r="M184" s="345"/>
      <c r="N184" s="156">
        <v>4</v>
      </c>
    </row>
    <row r="185" spans="1:14" s="260" customFormat="1" ht="13.5" customHeight="1" thickBot="1">
      <c r="A185" s="297">
        <v>168</v>
      </c>
      <c r="B185" s="157">
        <v>1</v>
      </c>
      <c r="C185" s="343" t="s">
        <v>268</v>
      </c>
      <c r="D185" s="344"/>
      <c r="E185" s="344"/>
      <c r="F185" s="344"/>
      <c r="G185" s="344"/>
      <c r="H185" s="344"/>
      <c r="I185" s="344"/>
      <c r="J185" s="344"/>
      <c r="K185" s="344"/>
      <c r="L185" s="344"/>
      <c r="M185" s="345"/>
      <c r="N185" s="156">
        <v>1</v>
      </c>
    </row>
    <row r="186" spans="1:14" s="260" customFormat="1" ht="13.5" customHeight="1" thickBot="1">
      <c r="A186" s="297">
        <v>169</v>
      </c>
      <c r="B186" s="157"/>
      <c r="C186" s="343" t="s">
        <v>34</v>
      </c>
      <c r="D186" s="344"/>
      <c r="E186" s="344"/>
      <c r="F186" s="344"/>
      <c r="G186" s="344"/>
      <c r="H186" s="344"/>
      <c r="I186" s="344"/>
      <c r="J186" s="344"/>
      <c r="K186" s="344"/>
      <c r="L186" s="344"/>
      <c r="M186" s="345"/>
      <c r="N186" s="156">
        <v>3</v>
      </c>
    </row>
    <row r="187" spans="1:14" s="260" customFormat="1" ht="13.5" customHeight="1" thickBot="1">
      <c r="A187" s="297">
        <v>170</v>
      </c>
      <c r="B187" s="157"/>
      <c r="C187" s="343" t="s">
        <v>269</v>
      </c>
      <c r="D187" s="344"/>
      <c r="E187" s="344"/>
      <c r="F187" s="344"/>
      <c r="G187" s="344"/>
      <c r="H187" s="344"/>
      <c r="I187" s="344"/>
      <c r="J187" s="344"/>
      <c r="K187" s="344"/>
      <c r="L187" s="344"/>
      <c r="M187" s="345"/>
      <c r="N187" s="156">
        <v>2</v>
      </c>
    </row>
    <row r="188" spans="1:14" s="260" customFormat="1" ht="13.5" customHeight="1" thickBot="1">
      <c r="A188" s="297">
        <v>171</v>
      </c>
      <c r="B188" s="157"/>
      <c r="C188" s="343" t="s">
        <v>270</v>
      </c>
      <c r="D188" s="344"/>
      <c r="E188" s="344"/>
      <c r="F188" s="344"/>
      <c r="G188" s="344"/>
      <c r="H188" s="344"/>
      <c r="I188" s="344"/>
      <c r="J188" s="344"/>
      <c r="K188" s="344"/>
      <c r="L188" s="344"/>
      <c r="M188" s="345"/>
      <c r="N188" s="156">
        <v>8</v>
      </c>
    </row>
    <row r="189" spans="1:14" s="260" customFormat="1" ht="13.5" customHeight="1" thickBot="1">
      <c r="A189" s="297">
        <v>172</v>
      </c>
      <c r="B189" s="157">
        <v>1</v>
      </c>
      <c r="C189" s="343" t="s">
        <v>271</v>
      </c>
      <c r="D189" s="344"/>
      <c r="E189" s="344"/>
      <c r="F189" s="344"/>
      <c r="G189" s="344"/>
      <c r="H189" s="344"/>
      <c r="I189" s="344"/>
      <c r="J189" s="344"/>
      <c r="K189" s="344"/>
      <c r="L189" s="344"/>
      <c r="M189" s="345"/>
      <c r="N189" s="156">
        <v>7</v>
      </c>
    </row>
    <row r="190" spans="1:14" s="260" customFormat="1" ht="13.5" customHeight="1" thickBot="1">
      <c r="A190" s="297">
        <v>173</v>
      </c>
      <c r="B190" s="157">
        <v>1</v>
      </c>
      <c r="C190" s="343" t="s">
        <v>272</v>
      </c>
      <c r="D190" s="344"/>
      <c r="E190" s="344"/>
      <c r="F190" s="344"/>
      <c r="G190" s="344"/>
      <c r="H190" s="344"/>
      <c r="I190" s="344"/>
      <c r="J190" s="344"/>
      <c r="K190" s="344"/>
      <c r="L190" s="344"/>
      <c r="M190" s="345"/>
      <c r="N190" s="156">
        <v>6</v>
      </c>
    </row>
    <row r="191" spans="1:14" s="260" customFormat="1" ht="13.5" customHeight="1" thickBot="1">
      <c r="A191" s="297">
        <v>174</v>
      </c>
      <c r="B191" s="157"/>
      <c r="C191" s="343" t="s">
        <v>37</v>
      </c>
      <c r="D191" s="344"/>
      <c r="E191" s="344"/>
      <c r="F191" s="344"/>
      <c r="G191" s="344"/>
      <c r="H191" s="344"/>
      <c r="I191" s="344"/>
      <c r="J191" s="344"/>
      <c r="K191" s="344"/>
      <c r="L191" s="344"/>
      <c r="M191" s="345"/>
      <c r="N191" s="156">
        <v>4</v>
      </c>
    </row>
    <row r="192" spans="1:14" s="260" customFormat="1" ht="13.5" customHeight="1" thickBot="1">
      <c r="A192" s="297">
        <v>175</v>
      </c>
      <c r="B192" s="157">
        <v>1</v>
      </c>
      <c r="C192" s="343" t="s">
        <v>273</v>
      </c>
      <c r="D192" s="344"/>
      <c r="E192" s="344"/>
      <c r="F192" s="344"/>
      <c r="G192" s="344"/>
      <c r="H192" s="344"/>
      <c r="I192" s="344"/>
      <c r="J192" s="344"/>
      <c r="K192" s="344"/>
      <c r="L192" s="344"/>
      <c r="M192" s="345"/>
      <c r="N192" s="156">
        <v>9</v>
      </c>
    </row>
    <row r="193" spans="1:14" s="260" customFormat="1" ht="13.5" customHeight="1" thickBot="1">
      <c r="A193" s="297">
        <v>176</v>
      </c>
      <c r="B193" s="157"/>
      <c r="C193" s="343" t="s">
        <v>274</v>
      </c>
      <c r="D193" s="344"/>
      <c r="E193" s="344"/>
      <c r="F193" s="344"/>
      <c r="G193" s="344"/>
      <c r="H193" s="344"/>
      <c r="I193" s="344"/>
      <c r="J193" s="344"/>
      <c r="K193" s="344"/>
      <c r="L193" s="344"/>
      <c r="M193" s="345"/>
      <c r="N193" s="156">
        <v>8</v>
      </c>
    </row>
    <row r="194" spans="1:14" s="260" customFormat="1" ht="13.5" customHeight="1" thickBot="1">
      <c r="A194" s="297">
        <v>177</v>
      </c>
      <c r="B194" s="157">
        <v>1</v>
      </c>
      <c r="C194" s="343" t="s">
        <v>275</v>
      </c>
      <c r="D194" s="344"/>
      <c r="E194" s="344"/>
      <c r="F194" s="344"/>
      <c r="G194" s="344"/>
      <c r="H194" s="344"/>
      <c r="I194" s="344"/>
      <c r="J194" s="344"/>
      <c r="K194" s="344"/>
      <c r="L194" s="344"/>
      <c r="M194" s="345"/>
      <c r="N194" s="156">
        <v>5</v>
      </c>
    </row>
    <row r="195" spans="1:14" s="260" customFormat="1" ht="13.5" customHeight="1" thickBot="1">
      <c r="A195" s="297">
        <v>178</v>
      </c>
      <c r="B195" s="157">
        <v>1</v>
      </c>
      <c r="C195" s="343" t="s">
        <v>276</v>
      </c>
      <c r="D195" s="344"/>
      <c r="E195" s="344"/>
      <c r="F195" s="344"/>
      <c r="G195" s="344"/>
      <c r="H195" s="344"/>
      <c r="I195" s="344"/>
      <c r="J195" s="344"/>
      <c r="K195" s="344"/>
      <c r="L195" s="344"/>
      <c r="M195" s="345"/>
      <c r="N195" s="156">
        <v>3</v>
      </c>
    </row>
    <row r="196" spans="1:14" s="260" customFormat="1" ht="13.5" customHeight="1" thickBot="1">
      <c r="A196" s="297">
        <v>179</v>
      </c>
      <c r="B196" s="157"/>
      <c r="C196" s="343" t="s">
        <v>31</v>
      </c>
      <c r="D196" s="344"/>
      <c r="E196" s="344"/>
      <c r="F196" s="344"/>
      <c r="G196" s="344"/>
      <c r="H196" s="344"/>
      <c r="I196" s="344"/>
      <c r="J196" s="344"/>
      <c r="K196" s="344"/>
      <c r="L196" s="344"/>
      <c r="M196" s="345"/>
      <c r="N196" s="156">
        <v>2</v>
      </c>
    </row>
    <row r="197" spans="1:14" s="260" customFormat="1" ht="13.5" customHeight="1" thickBot="1">
      <c r="A197" s="297">
        <v>180</v>
      </c>
      <c r="B197" s="157">
        <v>1</v>
      </c>
      <c r="C197" s="343" t="s">
        <v>277</v>
      </c>
      <c r="D197" s="344"/>
      <c r="E197" s="344"/>
      <c r="F197" s="344"/>
      <c r="G197" s="344"/>
      <c r="H197" s="344"/>
      <c r="I197" s="344"/>
      <c r="J197" s="344"/>
      <c r="K197" s="344"/>
      <c r="L197" s="344"/>
      <c r="M197" s="345"/>
      <c r="N197" s="156">
        <v>1</v>
      </c>
    </row>
    <row r="198" spans="1:14" s="260" customFormat="1" ht="13.5" customHeight="1" thickBot="1">
      <c r="A198" s="297">
        <v>181</v>
      </c>
      <c r="B198" s="157"/>
      <c r="C198" s="343" t="s">
        <v>278</v>
      </c>
      <c r="D198" s="344"/>
      <c r="E198" s="344"/>
      <c r="F198" s="344"/>
      <c r="G198" s="344"/>
      <c r="H198" s="344"/>
      <c r="I198" s="344"/>
      <c r="J198" s="344"/>
      <c r="K198" s="344"/>
      <c r="L198" s="344"/>
      <c r="M198" s="345"/>
      <c r="N198" s="156">
        <v>8</v>
      </c>
    </row>
    <row r="199" spans="1:14" s="260" customFormat="1" ht="13.5" customHeight="1" thickBot="1">
      <c r="A199" s="297">
        <v>182</v>
      </c>
      <c r="B199" s="157">
        <v>1</v>
      </c>
      <c r="C199" s="343" t="s">
        <v>279</v>
      </c>
      <c r="D199" s="344"/>
      <c r="E199" s="344"/>
      <c r="F199" s="344"/>
      <c r="G199" s="344"/>
      <c r="H199" s="344"/>
      <c r="I199" s="344"/>
      <c r="J199" s="344"/>
      <c r="K199" s="344"/>
      <c r="L199" s="344"/>
      <c r="M199" s="345"/>
      <c r="N199" s="156">
        <v>9</v>
      </c>
    </row>
    <row r="200" spans="1:14" s="260" customFormat="1" ht="13.5" customHeight="1" thickBot="1">
      <c r="A200" s="297">
        <v>183</v>
      </c>
      <c r="B200" s="157">
        <v>1</v>
      </c>
      <c r="C200" s="343" t="s">
        <v>280</v>
      </c>
      <c r="D200" s="344"/>
      <c r="E200" s="344"/>
      <c r="F200" s="344"/>
      <c r="G200" s="344"/>
      <c r="H200" s="344"/>
      <c r="I200" s="344"/>
      <c r="J200" s="344"/>
      <c r="K200" s="344"/>
      <c r="L200" s="344"/>
      <c r="M200" s="345"/>
      <c r="N200" s="156">
        <v>2</v>
      </c>
    </row>
    <row r="201" spans="1:14" s="260" customFormat="1" ht="13.5" customHeight="1" thickBot="1">
      <c r="A201" s="297">
        <v>184</v>
      </c>
      <c r="B201" s="157">
        <v>1</v>
      </c>
      <c r="C201" s="343" t="s">
        <v>281</v>
      </c>
      <c r="D201" s="344"/>
      <c r="E201" s="344"/>
      <c r="F201" s="344"/>
      <c r="G201" s="344"/>
      <c r="H201" s="344"/>
      <c r="I201" s="344"/>
      <c r="J201" s="344"/>
      <c r="K201" s="344"/>
      <c r="L201" s="344"/>
      <c r="M201" s="345"/>
      <c r="N201" s="156">
        <v>3</v>
      </c>
    </row>
    <row r="202" spans="1:14" s="260" customFormat="1" ht="13.5" customHeight="1" thickBot="1">
      <c r="A202" s="297">
        <v>185</v>
      </c>
      <c r="B202" s="157">
        <v>1</v>
      </c>
      <c r="C202" s="343" t="s">
        <v>282</v>
      </c>
      <c r="D202" s="344"/>
      <c r="E202" s="344"/>
      <c r="F202" s="344"/>
      <c r="G202" s="344"/>
      <c r="H202" s="344"/>
      <c r="I202" s="344"/>
      <c r="J202" s="344"/>
      <c r="K202" s="344"/>
      <c r="L202" s="344"/>
      <c r="M202" s="345"/>
      <c r="N202" s="156">
        <v>1</v>
      </c>
    </row>
    <row r="203" spans="1:14" s="260" customFormat="1" ht="13.5" customHeight="1" thickBot="1">
      <c r="A203" s="297">
        <v>186</v>
      </c>
      <c r="B203" s="157">
        <v>1</v>
      </c>
      <c r="C203" s="343" t="s">
        <v>283</v>
      </c>
      <c r="D203" s="344"/>
      <c r="E203" s="344"/>
      <c r="F203" s="344"/>
      <c r="G203" s="344"/>
      <c r="H203" s="344"/>
      <c r="I203" s="344"/>
      <c r="J203" s="344"/>
      <c r="K203" s="344"/>
      <c r="L203" s="344"/>
      <c r="M203" s="345"/>
      <c r="N203" s="156">
        <v>5</v>
      </c>
    </row>
    <row r="204" spans="1:14" s="260" customFormat="1" ht="13.5" customHeight="1" thickBot="1">
      <c r="A204" s="297">
        <v>187</v>
      </c>
      <c r="B204" s="157">
        <v>1</v>
      </c>
      <c r="C204" s="343" t="s">
        <v>284</v>
      </c>
      <c r="D204" s="344"/>
      <c r="E204" s="344"/>
      <c r="F204" s="344"/>
      <c r="G204" s="344"/>
      <c r="H204" s="344"/>
      <c r="I204" s="344"/>
      <c r="J204" s="344"/>
      <c r="K204" s="344"/>
      <c r="L204" s="344"/>
      <c r="M204" s="345"/>
      <c r="N204" s="156">
        <v>4</v>
      </c>
    </row>
    <row r="205" spans="1:14" s="260" customFormat="1" ht="13.5" customHeight="1" thickBot="1">
      <c r="A205" s="297">
        <v>188</v>
      </c>
      <c r="B205" s="157"/>
      <c r="C205" s="343" t="s">
        <v>285</v>
      </c>
      <c r="D205" s="344"/>
      <c r="E205" s="344"/>
      <c r="F205" s="344"/>
      <c r="G205" s="344"/>
      <c r="H205" s="344"/>
      <c r="I205" s="344"/>
      <c r="J205" s="344"/>
      <c r="K205" s="344"/>
      <c r="L205" s="344"/>
      <c r="M205" s="345"/>
      <c r="N205" s="156">
        <v>7</v>
      </c>
    </row>
    <row r="206" spans="1:14" s="260" customFormat="1" ht="13.5" customHeight="1" thickBot="1">
      <c r="A206" s="297">
        <v>189</v>
      </c>
      <c r="B206" s="157">
        <v>1</v>
      </c>
      <c r="C206" s="343" t="s">
        <v>286</v>
      </c>
      <c r="D206" s="344"/>
      <c r="E206" s="344"/>
      <c r="F206" s="344"/>
      <c r="G206" s="344"/>
      <c r="H206" s="344"/>
      <c r="I206" s="344"/>
      <c r="J206" s="344"/>
      <c r="K206" s="344"/>
      <c r="L206" s="344"/>
      <c r="M206" s="345"/>
      <c r="N206" s="156">
        <v>6</v>
      </c>
    </row>
    <row r="207" spans="1:14" s="260" customFormat="1" ht="13.5" customHeight="1" thickBot="1">
      <c r="A207" s="297">
        <v>190</v>
      </c>
      <c r="B207" s="157">
        <v>1</v>
      </c>
      <c r="C207" s="343" t="s">
        <v>287</v>
      </c>
      <c r="D207" s="344"/>
      <c r="E207" s="344"/>
      <c r="F207" s="344"/>
      <c r="G207" s="344"/>
      <c r="H207" s="344"/>
      <c r="I207" s="344"/>
      <c r="J207" s="344"/>
      <c r="K207" s="344"/>
      <c r="L207" s="344"/>
      <c r="M207" s="345"/>
      <c r="N207" s="156">
        <v>5</v>
      </c>
    </row>
    <row r="208" spans="1:14" s="260" customFormat="1" ht="13.5" customHeight="1" thickBot="1">
      <c r="A208" s="297">
        <v>191</v>
      </c>
      <c r="B208" s="157">
        <v>1</v>
      </c>
      <c r="C208" s="343" t="s">
        <v>288</v>
      </c>
      <c r="D208" s="344"/>
      <c r="E208" s="344"/>
      <c r="F208" s="344"/>
      <c r="G208" s="344"/>
      <c r="H208" s="344"/>
      <c r="I208" s="344"/>
      <c r="J208" s="344"/>
      <c r="K208" s="344"/>
      <c r="L208" s="344"/>
      <c r="M208" s="345"/>
      <c r="N208" s="156">
        <v>6</v>
      </c>
    </row>
    <row r="209" spans="1:14" s="260" customFormat="1" ht="13.5" customHeight="1" thickBot="1">
      <c r="A209" s="297">
        <v>192</v>
      </c>
      <c r="B209" s="157"/>
      <c r="C209" s="343" t="s">
        <v>29</v>
      </c>
      <c r="D209" s="344"/>
      <c r="E209" s="344"/>
      <c r="F209" s="344"/>
      <c r="G209" s="344"/>
      <c r="H209" s="344"/>
      <c r="I209" s="344"/>
      <c r="J209" s="344"/>
      <c r="K209" s="344"/>
      <c r="L209" s="344"/>
      <c r="M209" s="345"/>
      <c r="N209" s="156">
        <v>2</v>
      </c>
    </row>
    <row r="210" spans="1:14" s="260" customFormat="1" ht="13.5" customHeight="1" thickBot="1">
      <c r="A210" s="297">
        <v>193</v>
      </c>
      <c r="B210" s="157"/>
      <c r="C210" s="343" t="s">
        <v>289</v>
      </c>
      <c r="D210" s="344"/>
      <c r="E210" s="344"/>
      <c r="F210" s="344"/>
      <c r="G210" s="344"/>
      <c r="H210" s="344"/>
      <c r="I210" s="344"/>
      <c r="J210" s="344"/>
      <c r="K210" s="344"/>
      <c r="L210" s="344"/>
      <c r="M210" s="345"/>
      <c r="N210" s="156">
        <v>7</v>
      </c>
    </row>
    <row r="211" spans="1:14" s="260" customFormat="1" ht="13.5" customHeight="1" thickBot="1">
      <c r="A211" s="297">
        <v>194</v>
      </c>
      <c r="B211" s="157"/>
      <c r="C211" s="343" t="s">
        <v>290</v>
      </c>
      <c r="D211" s="344"/>
      <c r="E211" s="344"/>
      <c r="F211" s="344"/>
      <c r="G211" s="344"/>
      <c r="H211" s="344"/>
      <c r="I211" s="344"/>
      <c r="J211" s="344"/>
      <c r="K211" s="344"/>
      <c r="L211" s="344"/>
      <c r="M211" s="345"/>
      <c r="N211" s="156">
        <v>3</v>
      </c>
    </row>
    <row r="212" spans="1:14" s="260" customFormat="1" ht="13.5" customHeight="1" thickBot="1">
      <c r="A212" s="297">
        <v>195</v>
      </c>
      <c r="B212" s="157">
        <v>1</v>
      </c>
      <c r="C212" s="343" t="s">
        <v>291</v>
      </c>
      <c r="D212" s="344"/>
      <c r="E212" s="344"/>
      <c r="F212" s="344"/>
      <c r="G212" s="344"/>
      <c r="H212" s="344"/>
      <c r="I212" s="344"/>
      <c r="J212" s="344"/>
      <c r="K212" s="344"/>
      <c r="L212" s="344"/>
      <c r="M212" s="345"/>
      <c r="N212" s="156">
        <v>9</v>
      </c>
    </row>
    <row r="213" spans="1:14" s="260" customFormat="1" ht="13.5" customHeight="1" thickBot="1">
      <c r="A213" s="297">
        <v>196</v>
      </c>
      <c r="B213" s="157"/>
      <c r="C213" s="343" t="s">
        <v>292</v>
      </c>
      <c r="D213" s="344"/>
      <c r="E213" s="344"/>
      <c r="F213" s="344"/>
      <c r="G213" s="344"/>
      <c r="H213" s="344"/>
      <c r="I213" s="344"/>
      <c r="J213" s="344"/>
      <c r="K213" s="344"/>
      <c r="L213" s="344"/>
      <c r="M213" s="345"/>
      <c r="N213" s="156">
        <v>4</v>
      </c>
    </row>
    <row r="214" spans="1:14" s="260" customFormat="1" ht="13.5" customHeight="1" thickBot="1">
      <c r="A214" s="297">
        <v>197</v>
      </c>
      <c r="B214" s="157"/>
      <c r="C214" s="343" t="s">
        <v>293</v>
      </c>
      <c r="D214" s="344"/>
      <c r="E214" s="344"/>
      <c r="F214" s="344"/>
      <c r="G214" s="344"/>
      <c r="H214" s="344"/>
      <c r="I214" s="344"/>
      <c r="J214" s="344"/>
      <c r="K214" s="344"/>
      <c r="L214" s="344"/>
      <c r="M214" s="345"/>
      <c r="N214" s="156">
        <v>1</v>
      </c>
    </row>
    <row r="215" spans="1:14" s="260" customFormat="1" ht="13.5" customHeight="1" thickBot="1">
      <c r="A215" s="297">
        <v>198</v>
      </c>
      <c r="B215" s="157">
        <v>1</v>
      </c>
      <c r="C215" s="343" t="s">
        <v>16</v>
      </c>
      <c r="D215" s="344"/>
      <c r="E215" s="344"/>
      <c r="F215" s="344"/>
      <c r="G215" s="344"/>
      <c r="H215" s="344"/>
      <c r="I215" s="344"/>
      <c r="J215" s="344"/>
      <c r="K215" s="344"/>
      <c r="L215" s="344"/>
      <c r="M215" s="345"/>
      <c r="N215" s="156">
        <v>8</v>
      </c>
    </row>
    <row r="216" spans="1:14" s="260" customFormat="1" ht="13.5" customHeight="1" thickBot="1">
      <c r="A216" s="297">
        <v>199</v>
      </c>
      <c r="B216" s="157"/>
      <c r="C216" s="343" t="s">
        <v>294</v>
      </c>
      <c r="D216" s="344"/>
      <c r="E216" s="344"/>
      <c r="F216" s="344"/>
      <c r="G216" s="344"/>
      <c r="H216" s="344"/>
      <c r="I216" s="344"/>
      <c r="J216" s="344"/>
      <c r="K216" s="344"/>
      <c r="L216" s="344"/>
      <c r="M216" s="345"/>
      <c r="N216" s="156">
        <v>7</v>
      </c>
    </row>
    <row r="217" spans="1:14" s="260" customFormat="1" ht="13.5" customHeight="1" thickBot="1">
      <c r="A217" s="297">
        <v>200</v>
      </c>
      <c r="B217" s="157"/>
      <c r="C217" s="343" t="s">
        <v>295</v>
      </c>
      <c r="D217" s="344"/>
      <c r="E217" s="344"/>
      <c r="F217" s="344"/>
      <c r="G217" s="344"/>
      <c r="H217" s="344"/>
      <c r="I217" s="344"/>
      <c r="J217" s="344"/>
      <c r="K217" s="344"/>
      <c r="L217" s="344"/>
      <c r="M217" s="345"/>
      <c r="N217" s="156">
        <v>3</v>
      </c>
    </row>
    <row r="218" spans="1:14" s="260" customFormat="1" ht="13.5" customHeight="1" thickBot="1">
      <c r="A218" s="297">
        <v>201</v>
      </c>
      <c r="B218" s="157">
        <v>1</v>
      </c>
      <c r="C218" s="343" t="s">
        <v>296</v>
      </c>
      <c r="D218" s="344"/>
      <c r="E218" s="344"/>
      <c r="F218" s="344"/>
      <c r="G218" s="344"/>
      <c r="H218" s="344"/>
      <c r="I218" s="344"/>
      <c r="J218" s="344"/>
      <c r="K218" s="344"/>
      <c r="L218" s="344"/>
      <c r="M218" s="345"/>
      <c r="N218" s="156">
        <v>4</v>
      </c>
    </row>
    <row r="219" spans="1:14" s="260" customFormat="1" ht="13.5" customHeight="1" thickBot="1">
      <c r="A219" s="297">
        <v>202</v>
      </c>
      <c r="B219" s="157">
        <v>1</v>
      </c>
      <c r="C219" s="343" t="s">
        <v>297</v>
      </c>
      <c r="D219" s="344"/>
      <c r="E219" s="344"/>
      <c r="F219" s="344"/>
      <c r="G219" s="344"/>
      <c r="H219" s="344"/>
      <c r="I219" s="344"/>
      <c r="J219" s="344"/>
      <c r="K219" s="344"/>
      <c r="L219" s="344"/>
      <c r="M219" s="345"/>
      <c r="N219" s="156">
        <v>9</v>
      </c>
    </row>
    <row r="220" spans="1:14" s="260" customFormat="1" ht="13.5" customHeight="1" thickBot="1">
      <c r="A220" s="297">
        <v>203</v>
      </c>
      <c r="B220" s="157"/>
      <c r="C220" s="343" t="s">
        <v>298</v>
      </c>
      <c r="D220" s="344"/>
      <c r="E220" s="344"/>
      <c r="F220" s="344"/>
      <c r="G220" s="344"/>
      <c r="H220" s="344"/>
      <c r="I220" s="344"/>
      <c r="J220" s="344"/>
      <c r="K220" s="344"/>
      <c r="L220" s="344"/>
      <c r="M220" s="345"/>
      <c r="N220" s="156">
        <v>2</v>
      </c>
    </row>
    <row r="221" spans="1:14" s="260" customFormat="1" ht="13.5" customHeight="1" thickBot="1">
      <c r="A221" s="297">
        <v>204</v>
      </c>
      <c r="B221" s="157"/>
      <c r="C221" s="343" t="s">
        <v>299</v>
      </c>
      <c r="D221" s="344"/>
      <c r="E221" s="344"/>
      <c r="F221" s="344"/>
      <c r="G221" s="344"/>
      <c r="H221" s="344"/>
      <c r="I221" s="344"/>
      <c r="J221" s="344"/>
      <c r="K221" s="344"/>
      <c r="L221" s="344"/>
      <c r="M221" s="345"/>
      <c r="N221" s="156">
        <v>1</v>
      </c>
    </row>
    <row r="222" spans="1:14" s="260" customFormat="1" ht="13.5" customHeight="1" thickBot="1">
      <c r="A222" s="297">
        <v>205</v>
      </c>
      <c r="B222" s="157">
        <v>1</v>
      </c>
      <c r="C222" s="343" t="s">
        <v>300</v>
      </c>
      <c r="D222" s="344"/>
      <c r="E222" s="344"/>
      <c r="F222" s="344"/>
      <c r="G222" s="344"/>
      <c r="H222" s="344"/>
      <c r="I222" s="344"/>
      <c r="J222" s="344"/>
      <c r="K222" s="344"/>
      <c r="L222" s="344"/>
      <c r="M222" s="345"/>
      <c r="N222" s="156">
        <v>8</v>
      </c>
    </row>
    <row r="223" spans="1:14" s="260" customFormat="1" ht="13.5" customHeight="1" thickBot="1">
      <c r="A223" s="297">
        <v>206</v>
      </c>
      <c r="B223" s="157">
        <v>1</v>
      </c>
      <c r="C223" s="343" t="s">
        <v>301</v>
      </c>
      <c r="D223" s="344"/>
      <c r="E223" s="344"/>
      <c r="F223" s="344"/>
      <c r="G223" s="344"/>
      <c r="H223" s="344"/>
      <c r="I223" s="344"/>
      <c r="J223" s="344"/>
      <c r="K223" s="344"/>
      <c r="L223" s="344"/>
      <c r="M223" s="345"/>
      <c r="N223" s="156">
        <v>6</v>
      </c>
    </row>
    <row r="224" spans="1:14" s="260" customFormat="1" ht="13.5" customHeight="1" thickBot="1">
      <c r="A224" s="297">
        <v>207</v>
      </c>
      <c r="B224" s="157">
        <v>1</v>
      </c>
      <c r="C224" s="343" t="s">
        <v>302</v>
      </c>
      <c r="D224" s="344"/>
      <c r="E224" s="344"/>
      <c r="F224" s="344"/>
      <c r="G224" s="344"/>
      <c r="H224" s="344"/>
      <c r="I224" s="344"/>
      <c r="J224" s="344"/>
      <c r="K224" s="344"/>
      <c r="L224" s="344"/>
      <c r="M224" s="345"/>
      <c r="N224" s="156">
        <v>5</v>
      </c>
    </row>
    <row r="225" spans="1:14" s="260" customFormat="1" ht="13.5" customHeight="1" thickBot="1">
      <c r="A225" s="297">
        <v>208</v>
      </c>
      <c r="B225" s="157">
        <v>1</v>
      </c>
      <c r="C225" s="343" t="s">
        <v>303</v>
      </c>
      <c r="D225" s="344"/>
      <c r="E225" s="344"/>
      <c r="F225" s="344"/>
      <c r="G225" s="344"/>
      <c r="H225" s="344"/>
      <c r="I225" s="344"/>
      <c r="J225" s="344"/>
      <c r="K225" s="344"/>
      <c r="L225" s="344"/>
      <c r="M225" s="345"/>
      <c r="N225" s="156">
        <v>5</v>
      </c>
    </row>
    <row r="226" spans="1:14" s="260" customFormat="1" ht="13.5" customHeight="1" thickBot="1">
      <c r="A226" s="297">
        <v>209</v>
      </c>
      <c r="B226" s="157"/>
      <c r="C226" s="343" t="s">
        <v>304</v>
      </c>
      <c r="D226" s="344"/>
      <c r="E226" s="344"/>
      <c r="F226" s="344"/>
      <c r="G226" s="344"/>
      <c r="H226" s="344"/>
      <c r="I226" s="344"/>
      <c r="J226" s="344"/>
      <c r="K226" s="344"/>
      <c r="L226" s="344"/>
      <c r="M226" s="345"/>
      <c r="N226" s="156">
        <v>2</v>
      </c>
    </row>
    <row r="227" spans="1:14" s="260" customFormat="1" ht="13.5" customHeight="1" thickBot="1">
      <c r="A227" s="297">
        <v>210</v>
      </c>
      <c r="B227" s="157">
        <v>1</v>
      </c>
      <c r="C227" s="343" t="s">
        <v>305</v>
      </c>
      <c r="D227" s="344"/>
      <c r="E227" s="344"/>
      <c r="F227" s="344"/>
      <c r="G227" s="344"/>
      <c r="H227" s="344"/>
      <c r="I227" s="344"/>
      <c r="J227" s="344"/>
      <c r="K227" s="344"/>
      <c r="L227" s="344"/>
      <c r="M227" s="345"/>
      <c r="N227" s="156">
        <v>3</v>
      </c>
    </row>
    <row r="228" spans="1:14" s="260" customFormat="1" ht="13.5" customHeight="1" thickBot="1">
      <c r="A228" s="297">
        <v>211</v>
      </c>
      <c r="B228" s="157">
        <v>1</v>
      </c>
      <c r="C228" s="343" t="s">
        <v>306</v>
      </c>
      <c r="D228" s="344"/>
      <c r="E228" s="344"/>
      <c r="F228" s="344"/>
      <c r="G228" s="344"/>
      <c r="H228" s="344"/>
      <c r="I228" s="344"/>
      <c r="J228" s="344"/>
      <c r="K228" s="344"/>
      <c r="L228" s="344"/>
      <c r="M228" s="345"/>
      <c r="N228" s="156">
        <v>1</v>
      </c>
    </row>
    <row r="229" spans="1:14" s="260" customFormat="1" ht="13.5" customHeight="1" thickBot="1">
      <c r="A229" s="297">
        <v>212</v>
      </c>
      <c r="B229" s="157">
        <v>1</v>
      </c>
      <c r="C229" s="343" t="s">
        <v>307</v>
      </c>
      <c r="D229" s="344"/>
      <c r="E229" s="344"/>
      <c r="F229" s="344"/>
      <c r="G229" s="344"/>
      <c r="H229" s="344"/>
      <c r="I229" s="344"/>
      <c r="J229" s="344"/>
      <c r="K229" s="344"/>
      <c r="L229" s="344"/>
      <c r="M229" s="345"/>
      <c r="N229" s="156">
        <v>6</v>
      </c>
    </row>
    <row r="230" spans="1:14" s="260" customFormat="1" ht="13.5" customHeight="1" thickBot="1">
      <c r="A230" s="297">
        <v>213</v>
      </c>
      <c r="B230" s="157"/>
      <c r="C230" s="343" t="s">
        <v>308</v>
      </c>
      <c r="D230" s="344"/>
      <c r="E230" s="344"/>
      <c r="F230" s="344"/>
      <c r="G230" s="344"/>
      <c r="H230" s="344"/>
      <c r="I230" s="344"/>
      <c r="J230" s="344"/>
      <c r="K230" s="344"/>
      <c r="L230" s="344"/>
      <c r="M230" s="345"/>
      <c r="N230" s="156">
        <v>9</v>
      </c>
    </row>
    <row r="231" spans="1:14" s="260" customFormat="1" ht="13.5" customHeight="1" thickBot="1">
      <c r="A231" s="297">
        <v>214</v>
      </c>
      <c r="B231" s="157">
        <v>1</v>
      </c>
      <c r="C231" s="343" t="s">
        <v>39</v>
      </c>
      <c r="D231" s="344"/>
      <c r="E231" s="344"/>
      <c r="F231" s="344"/>
      <c r="G231" s="344"/>
      <c r="H231" s="344"/>
      <c r="I231" s="344"/>
      <c r="J231" s="344"/>
      <c r="K231" s="344"/>
      <c r="L231" s="344"/>
      <c r="M231" s="345"/>
      <c r="N231" s="156">
        <v>4</v>
      </c>
    </row>
    <row r="232" spans="1:14" s="260" customFormat="1" ht="13.5" customHeight="1" thickBot="1">
      <c r="A232" s="297">
        <v>215</v>
      </c>
      <c r="B232" s="157"/>
      <c r="C232" s="343" t="s">
        <v>13</v>
      </c>
      <c r="D232" s="344"/>
      <c r="E232" s="344"/>
      <c r="F232" s="344"/>
      <c r="G232" s="344"/>
      <c r="H232" s="344"/>
      <c r="I232" s="344"/>
      <c r="J232" s="344"/>
      <c r="K232" s="344"/>
      <c r="L232" s="344"/>
      <c r="M232" s="345"/>
      <c r="N232" s="156">
        <v>8</v>
      </c>
    </row>
    <row r="233" spans="1:14" s="260" customFormat="1" ht="13.5" customHeight="1" thickBot="1">
      <c r="A233" s="297">
        <v>216</v>
      </c>
      <c r="B233" s="157">
        <v>1</v>
      </c>
      <c r="C233" s="343" t="s">
        <v>309</v>
      </c>
      <c r="D233" s="344"/>
      <c r="E233" s="344"/>
      <c r="F233" s="344"/>
      <c r="G233" s="344"/>
      <c r="H233" s="344"/>
      <c r="I233" s="344"/>
      <c r="J233" s="344"/>
      <c r="K233" s="344"/>
      <c r="L233" s="344"/>
      <c r="M233" s="345"/>
      <c r="N233" s="156">
        <v>7</v>
      </c>
    </row>
    <row r="234" spans="1:14" s="260" customFormat="1" ht="13.5" customHeight="1" thickBot="1">
      <c r="A234" s="297">
        <v>217</v>
      </c>
      <c r="B234" s="157"/>
      <c r="C234" s="343" t="s">
        <v>310</v>
      </c>
      <c r="D234" s="344"/>
      <c r="E234" s="344"/>
      <c r="F234" s="344"/>
      <c r="G234" s="344"/>
      <c r="H234" s="344"/>
      <c r="I234" s="344"/>
      <c r="J234" s="344"/>
      <c r="K234" s="344"/>
      <c r="L234" s="344"/>
      <c r="M234" s="345"/>
      <c r="N234" s="156">
        <v>3</v>
      </c>
    </row>
    <row r="235" spans="1:14" s="260" customFormat="1" ht="13.5" customHeight="1" thickBot="1">
      <c r="A235" s="297">
        <v>218</v>
      </c>
      <c r="B235" s="157">
        <v>1</v>
      </c>
      <c r="C235" s="343" t="s">
        <v>311</v>
      </c>
      <c r="D235" s="344"/>
      <c r="E235" s="344"/>
      <c r="F235" s="344"/>
      <c r="G235" s="344"/>
      <c r="H235" s="344"/>
      <c r="I235" s="344"/>
      <c r="J235" s="344"/>
      <c r="K235" s="344"/>
      <c r="L235" s="344"/>
      <c r="M235" s="345"/>
      <c r="N235" s="156">
        <v>4</v>
      </c>
    </row>
    <row r="236" spans="1:14" s="260" customFormat="1" ht="13.5" customHeight="1" thickBot="1">
      <c r="A236" s="297">
        <v>219</v>
      </c>
      <c r="B236" s="157"/>
      <c r="C236" s="343" t="s">
        <v>312</v>
      </c>
      <c r="D236" s="344"/>
      <c r="E236" s="344"/>
      <c r="F236" s="344"/>
      <c r="G236" s="344"/>
      <c r="H236" s="344"/>
      <c r="I236" s="344"/>
      <c r="J236" s="344"/>
      <c r="K236" s="344"/>
      <c r="L236" s="344"/>
      <c r="M236" s="345"/>
      <c r="N236" s="156">
        <v>7</v>
      </c>
    </row>
    <row r="237" spans="1:14" s="260" customFormat="1" ht="13.5" customHeight="1" thickBot="1">
      <c r="A237" s="297">
        <v>220</v>
      </c>
      <c r="B237" s="157">
        <v>1</v>
      </c>
      <c r="C237" s="343" t="s">
        <v>313</v>
      </c>
      <c r="D237" s="344"/>
      <c r="E237" s="344"/>
      <c r="F237" s="344"/>
      <c r="G237" s="344"/>
      <c r="H237" s="344"/>
      <c r="I237" s="344"/>
      <c r="J237" s="344"/>
      <c r="K237" s="344"/>
      <c r="L237" s="344"/>
      <c r="M237" s="345"/>
      <c r="N237" s="156">
        <v>9</v>
      </c>
    </row>
    <row r="238" spans="1:14" s="260" customFormat="1" ht="13.5" customHeight="1" thickBot="1">
      <c r="A238" s="297">
        <v>221</v>
      </c>
      <c r="B238" s="157">
        <v>1</v>
      </c>
      <c r="C238" s="343" t="s">
        <v>314</v>
      </c>
      <c r="D238" s="344"/>
      <c r="E238" s="344"/>
      <c r="F238" s="344"/>
      <c r="G238" s="344"/>
      <c r="H238" s="344"/>
      <c r="I238" s="344"/>
      <c r="J238" s="344"/>
      <c r="K238" s="344"/>
      <c r="L238" s="344"/>
      <c r="M238" s="345"/>
      <c r="N238" s="156">
        <v>8</v>
      </c>
    </row>
    <row r="239" spans="1:14" s="260" customFormat="1" ht="13.5" customHeight="1" thickBot="1">
      <c r="A239" s="297">
        <v>222</v>
      </c>
      <c r="B239" s="157"/>
      <c r="C239" s="343" t="s">
        <v>315</v>
      </c>
      <c r="D239" s="344"/>
      <c r="E239" s="344"/>
      <c r="F239" s="344"/>
      <c r="G239" s="344"/>
      <c r="H239" s="344"/>
      <c r="I239" s="344"/>
      <c r="J239" s="344"/>
      <c r="K239" s="344"/>
      <c r="L239" s="344"/>
      <c r="M239" s="345"/>
      <c r="N239" s="156">
        <v>5</v>
      </c>
    </row>
    <row r="240" spans="1:14" s="260" customFormat="1" ht="13.5" customHeight="1" thickBot="1">
      <c r="A240" s="297">
        <v>223</v>
      </c>
      <c r="B240" s="157">
        <v>1</v>
      </c>
      <c r="C240" s="343" t="s">
        <v>316</v>
      </c>
      <c r="D240" s="344"/>
      <c r="E240" s="344"/>
      <c r="F240" s="344"/>
      <c r="G240" s="344"/>
      <c r="H240" s="344"/>
      <c r="I240" s="344"/>
      <c r="J240" s="344"/>
      <c r="K240" s="344"/>
      <c r="L240" s="344"/>
      <c r="M240" s="345"/>
      <c r="N240" s="156">
        <v>1</v>
      </c>
    </row>
    <row r="241" spans="1:14" s="260" customFormat="1" ht="13.5" customHeight="1" thickBot="1">
      <c r="A241" s="297">
        <v>224</v>
      </c>
      <c r="B241" s="157"/>
      <c r="C241" s="343" t="s">
        <v>317</v>
      </c>
      <c r="D241" s="344"/>
      <c r="E241" s="344"/>
      <c r="F241" s="344"/>
      <c r="G241" s="344"/>
      <c r="H241" s="344"/>
      <c r="I241" s="344"/>
      <c r="J241" s="344"/>
      <c r="K241" s="344"/>
      <c r="L241" s="344"/>
      <c r="M241" s="345"/>
      <c r="N241" s="156">
        <v>2</v>
      </c>
    </row>
    <row r="242" spans="1:14" s="260" customFormat="1" ht="13.5" customHeight="1" thickBot="1">
      <c r="A242" s="297">
        <v>225</v>
      </c>
      <c r="B242" s="157">
        <v>1</v>
      </c>
      <c r="C242" s="343" t="s">
        <v>318</v>
      </c>
      <c r="D242" s="344"/>
      <c r="E242" s="344"/>
      <c r="F242" s="344"/>
      <c r="G242" s="344"/>
      <c r="H242" s="344"/>
      <c r="I242" s="344"/>
      <c r="J242" s="344"/>
      <c r="K242" s="344"/>
      <c r="L242" s="344"/>
      <c r="M242" s="345"/>
      <c r="N242" s="156">
        <v>6</v>
      </c>
    </row>
    <row r="243" spans="1:14" s="260" customFormat="1" ht="13.5" customHeight="1" thickBot="1">
      <c r="A243" s="297">
        <v>226</v>
      </c>
      <c r="B243" s="157"/>
      <c r="C243" s="343" t="s">
        <v>319</v>
      </c>
      <c r="D243" s="344"/>
      <c r="E243" s="344"/>
      <c r="F243" s="344"/>
      <c r="G243" s="344"/>
      <c r="H243" s="344"/>
      <c r="I243" s="344"/>
      <c r="J243" s="344"/>
      <c r="K243" s="344"/>
      <c r="L243" s="344"/>
      <c r="M243" s="345"/>
      <c r="N243" s="156">
        <v>1</v>
      </c>
    </row>
    <row r="244" spans="1:14" s="260" customFormat="1" ht="13.5" customHeight="1" thickBot="1">
      <c r="A244" s="297">
        <v>227</v>
      </c>
      <c r="B244" s="157"/>
      <c r="C244" s="343" t="s">
        <v>320</v>
      </c>
      <c r="D244" s="344"/>
      <c r="E244" s="344"/>
      <c r="F244" s="344"/>
      <c r="G244" s="344"/>
      <c r="H244" s="344"/>
      <c r="I244" s="344"/>
      <c r="J244" s="344"/>
      <c r="K244" s="344"/>
      <c r="L244" s="344"/>
      <c r="M244" s="345"/>
      <c r="N244" s="156">
        <v>2</v>
      </c>
    </row>
    <row r="245" spans="1:14" s="260" customFormat="1" ht="13.5" customHeight="1" thickBot="1">
      <c r="A245" s="297">
        <v>228</v>
      </c>
      <c r="B245" s="157">
        <v>1</v>
      </c>
      <c r="C245" s="343" t="s">
        <v>321</v>
      </c>
      <c r="D245" s="344"/>
      <c r="E245" s="344"/>
      <c r="F245" s="344"/>
      <c r="G245" s="344"/>
      <c r="H245" s="344"/>
      <c r="I245" s="344"/>
      <c r="J245" s="344"/>
      <c r="K245" s="344"/>
      <c r="L245" s="344"/>
      <c r="M245" s="345"/>
      <c r="N245" s="156">
        <v>5</v>
      </c>
    </row>
    <row r="246" spans="1:14" s="260" customFormat="1" ht="13.5" customHeight="1" thickBot="1">
      <c r="A246" s="297">
        <v>229</v>
      </c>
      <c r="B246" s="157">
        <v>1</v>
      </c>
      <c r="C246" s="343" t="s">
        <v>322</v>
      </c>
      <c r="D246" s="344"/>
      <c r="E246" s="344"/>
      <c r="F246" s="344"/>
      <c r="G246" s="344"/>
      <c r="H246" s="344"/>
      <c r="I246" s="344"/>
      <c r="J246" s="344"/>
      <c r="K246" s="344"/>
      <c r="L246" s="344"/>
      <c r="M246" s="345"/>
      <c r="N246" s="156">
        <v>6</v>
      </c>
    </row>
    <row r="247" spans="1:14" s="260" customFormat="1" ht="13.5" customHeight="1" thickBot="1">
      <c r="A247" s="297">
        <v>230</v>
      </c>
      <c r="B247" s="157">
        <v>1</v>
      </c>
      <c r="C247" s="343" t="s">
        <v>323</v>
      </c>
      <c r="D247" s="344"/>
      <c r="E247" s="344"/>
      <c r="F247" s="344"/>
      <c r="G247" s="344"/>
      <c r="H247" s="344"/>
      <c r="I247" s="344"/>
      <c r="J247" s="344"/>
      <c r="K247" s="344"/>
      <c r="L247" s="344"/>
      <c r="M247" s="345"/>
      <c r="N247" s="156">
        <v>8</v>
      </c>
    </row>
    <row r="248" spans="1:14" s="260" customFormat="1" ht="13.5" customHeight="1" thickBot="1">
      <c r="A248" s="297">
        <v>231</v>
      </c>
      <c r="B248" s="157">
        <v>1</v>
      </c>
      <c r="C248" s="343" t="s">
        <v>324</v>
      </c>
      <c r="D248" s="344"/>
      <c r="E248" s="344"/>
      <c r="F248" s="344"/>
      <c r="G248" s="344"/>
      <c r="H248" s="344"/>
      <c r="I248" s="344"/>
      <c r="J248" s="344"/>
      <c r="K248" s="344"/>
      <c r="L248" s="344"/>
      <c r="M248" s="345"/>
      <c r="N248" s="156">
        <v>9</v>
      </c>
    </row>
    <row r="249" spans="1:14" s="260" customFormat="1" ht="13.5" customHeight="1" thickBot="1">
      <c r="A249" s="297">
        <v>232</v>
      </c>
      <c r="B249" s="157">
        <v>1</v>
      </c>
      <c r="C249" s="343" t="s">
        <v>325</v>
      </c>
      <c r="D249" s="344"/>
      <c r="E249" s="344"/>
      <c r="F249" s="344"/>
      <c r="G249" s="344"/>
      <c r="H249" s="344"/>
      <c r="I249" s="344"/>
      <c r="J249" s="344"/>
      <c r="K249" s="344"/>
      <c r="L249" s="344"/>
      <c r="M249" s="345"/>
      <c r="N249" s="156">
        <v>4</v>
      </c>
    </row>
    <row r="250" spans="1:14" s="260" customFormat="1" ht="13.5" customHeight="1" thickBot="1">
      <c r="A250" s="297">
        <v>233</v>
      </c>
      <c r="B250" s="157"/>
      <c r="C250" s="343" t="s">
        <v>326</v>
      </c>
      <c r="D250" s="344"/>
      <c r="E250" s="344"/>
      <c r="F250" s="344"/>
      <c r="G250" s="344"/>
      <c r="H250" s="344"/>
      <c r="I250" s="344"/>
      <c r="J250" s="344"/>
      <c r="K250" s="344"/>
      <c r="L250" s="344"/>
      <c r="M250" s="345"/>
      <c r="N250" s="156">
        <v>7</v>
      </c>
    </row>
    <row r="251" spans="1:14" s="260" customFormat="1" ht="13.5" customHeight="1" thickBot="1">
      <c r="A251" s="297">
        <v>234</v>
      </c>
      <c r="B251" s="157">
        <v>1</v>
      </c>
      <c r="C251" s="343" t="s">
        <v>327</v>
      </c>
      <c r="D251" s="344"/>
      <c r="E251" s="344"/>
      <c r="F251" s="344"/>
      <c r="G251" s="344"/>
      <c r="H251" s="344"/>
      <c r="I251" s="344"/>
      <c r="J251" s="344"/>
      <c r="K251" s="344"/>
      <c r="L251" s="344"/>
      <c r="M251" s="345"/>
      <c r="N251" s="156">
        <v>3</v>
      </c>
    </row>
    <row r="252" spans="1:14" s="260" customFormat="1" ht="13.5" customHeight="1" thickBot="1">
      <c r="A252" s="297">
        <v>235</v>
      </c>
      <c r="B252" s="157"/>
      <c r="C252" s="343" t="s">
        <v>11</v>
      </c>
      <c r="D252" s="344"/>
      <c r="E252" s="344"/>
      <c r="F252" s="344"/>
      <c r="G252" s="344"/>
      <c r="H252" s="344"/>
      <c r="I252" s="344"/>
      <c r="J252" s="344"/>
      <c r="K252" s="344"/>
      <c r="L252" s="344"/>
      <c r="M252" s="345"/>
      <c r="N252" s="156">
        <v>8</v>
      </c>
    </row>
    <row r="253" spans="1:14" s="260" customFormat="1" ht="13.5" customHeight="1" thickBot="1">
      <c r="A253" s="297">
        <v>236</v>
      </c>
      <c r="B253" s="157">
        <v>1</v>
      </c>
      <c r="C253" s="343" t="s">
        <v>17</v>
      </c>
      <c r="D253" s="344"/>
      <c r="E253" s="344"/>
      <c r="F253" s="344"/>
      <c r="G253" s="344"/>
      <c r="H253" s="344"/>
      <c r="I253" s="344"/>
      <c r="J253" s="344"/>
      <c r="K253" s="344"/>
      <c r="L253" s="344"/>
      <c r="M253" s="345"/>
      <c r="N253" s="156">
        <v>9</v>
      </c>
    </row>
    <row r="254" spans="1:14" s="260" customFormat="1" ht="13.5" customHeight="1" thickBot="1">
      <c r="A254" s="297">
        <v>237</v>
      </c>
      <c r="B254" s="157"/>
      <c r="C254" s="343" t="s">
        <v>328</v>
      </c>
      <c r="D254" s="344"/>
      <c r="E254" s="344"/>
      <c r="F254" s="344"/>
      <c r="G254" s="344"/>
      <c r="H254" s="344"/>
      <c r="I254" s="344"/>
      <c r="J254" s="344"/>
      <c r="K254" s="344"/>
      <c r="L254" s="344"/>
      <c r="M254" s="345"/>
      <c r="N254" s="156">
        <v>4</v>
      </c>
    </row>
    <row r="255" spans="1:14" s="260" customFormat="1" ht="13.5" customHeight="1" thickBot="1">
      <c r="A255" s="297">
        <v>238</v>
      </c>
      <c r="B255" s="157">
        <v>1</v>
      </c>
      <c r="C255" s="343" t="s">
        <v>329</v>
      </c>
      <c r="D255" s="344"/>
      <c r="E255" s="344"/>
      <c r="F255" s="344"/>
      <c r="G255" s="344"/>
      <c r="H255" s="344"/>
      <c r="I255" s="344"/>
      <c r="J255" s="344"/>
      <c r="K255" s="344"/>
      <c r="L255" s="344"/>
      <c r="M255" s="345"/>
      <c r="N255" s="156">
        <v>5</v>
      </c>
    </row>
    <row r="256" spans="1:14" s="260" customFormat="1" ht="13.5" customHeight="1" thickBot="1">
      <c r="A256" s="297">
        <v>239</v>
      </c>
      <c r="B256" s="157">
        <v>1</v>
      </c>
      <c r="C256" s="343" t="s">
        <v>330</v>
      </c>
      <c r="D256" s="344"/>
      <c r="E256" s="344"/>
      <c r="F256" s="344"/>
      <c r="G256" s="344"/>
      <c r="H256" s="344"/>
      <c r="I256" s="344"/>
      <c r="J256" s="344"/>
      <c r="K256" s="344"/>
      <c r="L256" s="344"/>
      <c r="M256" s="345"/>
      <c r="N256" s="156">
        <v>6</v>
      </c>
    </row>
    <row r="257" spans="1:14" s="260" customFormat="1" ht="13.5" customHeight="1" thickBot="1">
      <c r="A257" s="297">
        <v>240</v>
      </c>
      <c r="B257" s="157">
        <v>1</v>
      </c>
      <c r="C257" s="343" t="s">
        <v>331</v>
      </c>
      <c r="D257" s="344"/>
      <c r="E257" s="344"/>
      <c r="F257" s="344"/>
      <c r="G257" s="344"/>
      <c r="H257" s="344"/>
      <c r="I257" s="344"/>
      <c r="J257" s="344"/>
      <c r="K257" s="344"/>
      <c r="L257" s="344"/>
      <c r="M257" s="345"/>
      <c r="N257" s="156">
        <v>1</v>
      </c>
    </row>
    <row r="258" spans="1:14" s="260" customFormat="1" ht="13.5" customHeight="1" thickBot="1">
      <c r="A258" s="297">
        <v>241</v>
      </c>
      <c r="B258" s="157"/>
      <c r="C258" s="343" t="s">
        <v>332</v>
      </c>
      <c r="D258" s="344"/>
      <c r="E258" s="344"/>
      <c r="F258" s="344"/>
      <c r="G258" s="344"/>
      <c r="H258" s="344"/>
      <c r="I258" s="344"/>
      <c r="J258" s="344"/>
      <c r="K258" s="344"/>
      <c r="L258" s="344"/>
      <c r="M258" s="345"/>
      <c r="N258" s="156">
        <v>7</v>
      </c>
    </row>
    <row r="259" spans="1:14" s="260" customFormat="1" ht="13.5" customHeight="1" thickBot="1">
      <c r="A259" s="297">
        <v>242</v>
      </c>
      <c r="B259" s="157"/>
      <c r="C259" s="343" t="s">
        <v>21</v>
      </c>
      <c r="D259" s="344"/>
      <c r="E259" s="344"/>
      <c r="F259" s="344"/>
      <c r="G259" s="344"/>
      <c r="H259" s="344"/>
      <c r="I259" s="344"/>
      <c r="J259" s="344"/>
      <c r="K259" s="344"/>
      <c r="L259" s="344"/>
      <c r="M259" s="345"/>
      <c r="N259" s="156">
        <v>2</v>
      </c>
    </row>
    <row r="260" spans="1:14" s="260" customFormat="1" ht="13.5" customHeight="1" thickBot="1">
      <c r="A260" s="297">
        <v>243</v>
      </c>
      <c r="B260" s="157">
        <v>1</v>
      </c>
      <c r="C260" s="343" t="s">
        <v>333</v>
      </c>
      <c r="D260" s="344"/>
      <c r="E260" s="344"/>
      <c r="F260" s="344"/>
      <c r="G260" s="344"/>
      <c r="H260" s="344"/>
      <c r="I260" s="344"/>
      <c r="J260" s="344"/>
      <c r="K260" s="344"/>
      <c r="L260" s="344"/>
      <c r="M260" s="345"/>
      <c r="N260" s="156">
        <v>3</v>
      </c>
    </row>
    <row r="261" spans="1:14" s="260" customFormat="1" ht="13.5" customHeight="1" thickBot="1">
      <c r="A261" s="297">
        <v>244</v>
      </c>
      <c r="B261" s="157">
        <v>1</v>
      </c>
      <c r="C261" s="343" t="s">
        <v>334</v>
      </c>
      <c r="D261" s="344"/>
      <c r="E261" s="344"/>
      <c r="F261" s="344"/>
      <c r="G261" s="344"/>
      <c r="H261" s="344"/>
      <c r="I261" s="344"/>
      <c r="J261" s="344"/>
      <c r="K261" s="344"/>
      <c r="L261" s="344"/>
      <c r="M261" s="345"/>
      <c r="N261" s="156">
        <v>3</v>
      </c>
    </row>
    <row r="262" spans="1:14" s="260" customFormat="1" ht="13.5" customHeight="1" thickBot="1">
      <c r="A262" s="297">
        <v>245</v>
      </c>
      <c r="B262" s="157">
        <v>1</v>
      </c>
      <c r="C262" s="343" t="s">
        <v>335</v>
      </c>
      <c r="D262" s="344"/>
      <c r="E262" s="344"/>
      <c r="F262" s="344"/>
      <c r="G262" s="344"/>
      <c r="H262" s="344"/>
      <c r="I262" s="344"/>
      <c r="J262" s="344"/>
      <c r="K262" s="344"/>
      <c r="L262" s="344"/>
      <c r="M262" s="345"/>
      <c r="N262" s="156">
        <v>1</v>
      </c>
    </row>
    <row r="263" spans="1:14" s="260" customFormat="1" ht="13.5" customHeight="1" thickBot="1">
      <c r="A263" s="297">
        <v>246</v>
      </c>
      <c r="B263" s="157">
        <v>1</v>
      </c>
      <c r="C263" s="343" t="s">
        <v>12</v>
      </c>
      <c r="D263" s="344"/>
      <c r="E263" s="344"/>
      <c r="F263" s="344"/>
      <c r="G263" s="344"/>
      <c r="H263" s="344"/>
      <c r="I263" s="344"/>
      <c r="J263" s="344"/>
      <c r="K263" s="344"/>
      <c r="L263" s="344"/>
      <c r="M263" s="345"/>
      <c r="N263" s="156">
        <v>8</v>
      </c>
    </row>
    <row r="264" spans="1:14" s="260" customFormat="1" ht="13.5" customHeight="1" thickBot="1">
      <c r="A264" s="297">
        <v>247</v>
      </c>
      <c r="B264" s="157">
        <v>1</v>
      </c>
      <c r="C264" s="343" t="s">
        <v>476</v>
      </c>
      <c r="D264" s="344"/>
      <c r="E264" s="344"/>
      <c r="F264" s="344"/>
      <c r="G264" s="344"/>
      <c r="H264" s="344"/>
      <c r="I264" s="344"/>
      <c r="J264" s="344"/>
      <c r="K264" s="344"/>
      <c r="L264" s="344"/>
      <c r="M264" s="345"/>
      <c r="N264" s="156">
        <v>5</v>
      </c>
    </row>
    <row r="265" spans="1:14" s="260" customFormat="1" ht="13.5" customHeight="1" thickBot="1">
      <c r="A265" s="297">
        <v>248</v>
      </c>
      <c r="B265" s="157">
        <v>1</v>
      </c>
      <c r="C265" s="343" t="s">
        <v>336</v>
      </c>
      <c r="D265" s="344"/>
      <c r="E265" s="344"/>
      <c r="F265" s="344"/>
      <c r="G265" s="344"/>
      <c r="H265" s="344"/>
      <c r="I265" s="344"/>
      <c r="J265" s="344"/>
      <c r="K265" s="344"/>
      <c r="L265" s="344"/>
      <c r="M265" s="345"/>
      <c r="N265" s="156">
        <v>9</v>
      </c>
    </row>
    <row r="266" spans="1:14" s="260" customFormat="1" ht="13.5" customHeight="1" thickBot="1">
      <c r="A266" s="297">
        <v>249</v>
      </c>
      <c r="B266" s="157"/>
      <c r="C266" s="343" t="s">
        <v>337</v>
      </c>
      <c r="D266" s="344"/>
      <c r="E266" s="344"/>
      <c r="F266" s="344"/>
      <c r="G266" s="344"/>
      <c r="H266" s="344"/>
      <c r="I266" s="344"/>
      <c r="J266" s="344"/>
      <c r="K266" s="344"/>
      <c r="L266" s="344"/>
      <c r="M266" s="345"/>
      <c r="N266" s="156">
        <v>6</v>
      </c>
    </row>
    <row r="267" spans="1:14" s="260" customFormat="1" ht="13.5" customHeight="1" thickBot="1">
      <c r="A267" s="297">
        <v>250</v>
      </c>
      <c r="B267" s="157"/>
      <c r="C267" s="343" t="s">
        <v>338</v>
      </c>
      <c r="D267" s="344"/>
      <c r="E267" s="344"/>
      <c r="F267" s="344"/>
      <c r="G267" s="344"/>
      <c r="H267" s="344"/>
      <c r="I267" s="344"/>
      <c r="J267" s="344"/>
      <c r="K267" s="344"/>
      <c r="L267" s="344"/>
      <c r="M267" s="345"/>
      <c r="N267" s="156">
        <v>4</v>
      </c>
    </row>
    <row r="268" spans="1:14" s="260" customFormat="1" ht="13.5" customHeight="1" thickBot="1">
      <c r="A268" s="297">
        <v>251</v>
      </c>
      <c r="B268" s="157"/>
      <c r="C268" s="343" t="s">
        <v>339</v>
      </c>
      <c r="D268" s="344"/>
      <c r="E268" s="344"/>
      <c r="F268" s="344"/>
      <c r="G268" s="344"/>
      <c r="H268" s="344"/>
      <c r="I268" s="344"/>
      <c r="J268" s="344"/>
      <c r="K268" s="344"/>
      <c r="L268" s="344"/>
      <c r="M268" s="345"/>
      <c r="N268" s="156">
        <v>7</v>
      </c>
    </row>
    <row r="269" spans="1:14" s="260" customFormat="1" ht="13.5" customHeight="1" thickBot="1">
      <c r="A269" s="297">
        <v>252</v>
      </c>
      <c r="B269" s="157"/>
      <c r="C269" s="343" t="s">
        <v>340</v>
      </c>
      <c r="D269" s="344"/>
      <c r="E269" s="344"/>
      <c r="F269" s="344"/>
      <c r="G269" s="344"/>
      <c r="H269" s="344"/>
      <c r="I269" s="344"/>
      <c r="J269" s="344"/>
      <c r="K269" s="344"/>
      <c r="L269" s="344"/>
      <c r="M269" s="345"/>
      <c r="N269" s="156">
        <v>2</v>
      </c>
    </row>
    <row r="270" spans="1:14" s="260" customFormat="1" ht="13.5" customHeight="1" thickBot="1">
      <c r="A270" s="297">
        <v>253</v>
      </c>
      <c r="B270" s="157">
        <v>1</v>
      </c>
      <c r="C270" s="343" t="s">
        <v>14</v>
      </c>
      <c r="D270" s="344"/>
      <c r="E270" s="344"/>
      <c r="F270" s="344"/>
      <c r="G270" s="344"/>
      <c r="H270" s="344"/>
      <c r="I270" s="344"/>
      <c r="J270" s="344"/>
      <c r="K270" s="344"/>
      <c r="L270" s="344"/>
      <c r="M270" s="345"/>
      <c r="N270" s="156">
        <v>8</v>
      </c>
    </row>
    <row r="271" spans="1:14" s="260" customFormat="1" ht="13.5" customHeight="1" thickBot="1">
      <c r="A271" s="297">
        <v>254</v>
      </c>
      <c r="B271" s="157">
        <v>1</v>
      </c>
      <c r="C271" s="343" t="s">
        <v>341</v>
      </c>
      <c r="D271" s="344"/>
      <c r="E271" s="344"/>
      <c r="F271" s="344"/>
      <c r="G271" s="344"/>
      <c r="H271" s="344"/>
      <c r="I271" s="344"/>
      <c r="J271" s="344"/>
      <c r="K271" s="344"/>
      <c r="L271" s="344"/>
      <c r="M271" s="345"/>
      <c r="N271" s="156">
        <v>5</v>
      </c>
    </row>
    <row r="272" spans="1:14" s="260" customFormat="1" ht="13.5" customHeight="1" thickBot="1">
      <c r="A272" s="297">
        <v>255</v>
      </c>
      <c r="B272" s="157">
        <v>1</v>
      </c>
      <c r="C272" s="343" t="s">
        <v>342</v>
      </c>
      <c r="D272" s="344"/>
      <c r="E272" s="344"/>
      <c r="F272" s="344"/>
      <c r="G272" s="344"/>
      <c r="H272" s="344"/>
      <c r="I272" s="344"/>
      <c r="J272" s="344"/>
      <c r="K272" s="344"/>
      <c r="L272" s="344"/>
      <c r="M272" s="345"/>
      <c r="N272" s="156">
        <v>1</v>
      </c>
    </row>
    <row r="273" spans="1:14" s="260" customFormat="1" ht="13.5" customHeight="1" thickBot="1">
      <c r="A273" s="297">
        <v>256</v>
      </c>
      <c r="B273" s="157"/>
      <c r="C273" s="343" t="s">
        <v>343</v>
      </c>
      <c r="D273" s="344"/>
      <c r="E273" s="344"/>
      <c r="F273" s="344"/>
      <c r="G273" s="344"/>
      <c r="H273" s="344"/>
      <c r="I273" s="344"/>
      <c r="J273" s="344"/>
      <c r="K273" s="344"/>
      <c r="L273" s="344"/>
      <c r="M273" s="345"/>
      <c r="N273" s="156">
        <v>3</v>
      </c>
    </row>
    <row r="274" spans="1:14" s="260" customFormat="1" ht="13.5" customHeight="1" thickBot="1">
      <c r="A274" s="297">
        <v>257</v>
      </c>
      <c r="B274" s="157"/>
      <c r="C274" s="343" t="s">
        <v>18</v>
      </c>
      <c r="D274" s="344"/>
      <c r="E274" s="344"/>
      <c r="F274" s="344"/>
      <c r="G274" s="344"/>
      <c r="H274" s="344"/>
      <c r="I274" s="344"/>
      <c r="J274" s="344"/>
      <c r="K274" s="344"/>
      <c r="L274" s="344"/>
      <c r="M274" s="345"/>
      <c r="N274" s="156">
        <v>9</v>
      </c>
    </row>
    <row r="275" spans="1:14" s="260" customFormat="1" ht="13.5" customHeight="1" thickBot="1">
      <c r="A275" s="297">
        <v>258</v>
      </c>
      <c r="B275" s="157"/>
      <c r="C275" s="343" t="s">
        <v>32</v>
      </c>
      <c r="D275" s="344"/>
      <c r="E275" s="344"/>
      <c r="F275" s="344"/>
      <c r="G275" s="344"/>
      <c r="H275" s="344"/>
      <c r="I275" s="344"/>
      <c r="J275" s="344"/>
      <c r="K275" s="344"/>
      <c r="L275" s="344"/>
      <c r="M275" s="345"/>
      <c r="N275" s="156">
        <v>2</v>
      </c>
    </row>
    <row r="276" spans="1:14" s="260" customFormat="1" ht="13.5" customHeight="1" thickBot="1">
      <c r="A276" s="297">
        <v>259</v>
      </c>
      <c r="B276" s="157">
        <v>1</v>
      </c>
      <c r="C276" s="343" t="s">
        <v>344</v>
      </c>
      <c r="D276" s="344"/>
      <c r="E276" s="344"/>
      <c r="F276" s="344"/>
      <c r="G276" s="344"/>
      <c r="H276" s="344"/>
      <c r="I276" s="344"/>
      <c r="J276" s="344"/>
      <c r="K276" s="344"/>
      <c r="L276" s="344"/>
      <c r="M276" s="345"/>
      <c r="N276" s="156">
        <v>6</v>
      </c>
    </row>
    <row r="277" spans="1:14" s="260" customFormat="1" ht="13.5" customHeight="1" thickBot="1">
      <c r="A277" s="297">
        <v>260</v>
      </c>
      <c r="B277" s="157"/>
      <c r="C277" s="343" t="s">
        <v>345</v>
      </c>
      <c r="D277" s="344"/>
      <c r="E277" s="344"/>
      <c r="F277" s="344"/>
      <c r="G277" s="344"/>
      <c r="H277" s="344"/>
      <c r="I277" s="344"/>
      <c r="J277" s="344"/>
      <c r="K277" s="344"/>
      <c r="L277" s="344"/>
      <c r="M277" s="345"/>
      <c r="N277" s="156">
        <v>7</v>
      </c>
    </row>
    <row r="278" spans="1:14" s="260" customFormat="1" ht="13.5" customHeight="1" thickBot="1">
      <c r="A278" s="297">
        <v>261</v>
      </c>
      <c r="B278" s="157"/>
      <c r="C278" s="343" t="s">
        <v>346</v>
      </c>
      <c r="D278" s="344"/>
      <c r="E278" s="344"/>
      <c r="F278" s="344"/>
      <c r="G278" s="344"/>
      <c r="H278" s="344"/>
      <c r="I278" s="344"/>
      <c r="J278" s="344"/>
      <c r="K278" s="344"/>
      <c r="L278" s="344"/>
      <c r="M278" s="345"/>
      <c r="N278" s="156">
        <v>4</v>
      </c>
    </row>
    <row r="279" spans="1:14" s="260" customFormat="1" ht="13.5" customHeight="1" thickBot="1">
      <c r="A279" s="297">
        <v>262</v>
      </c>
      <c r="B279" s="157">
        <v>1</v>
      </c>
      <c r="C279" s="343" t="s">
        <v>347</v>
      </c>
      <c r="D279" s="344"/>
      <c r="E279" s="344"/>
      <c r="F279" s="344"/>
      <c r="G279" s="344"/>
      <c r="H279" s="344"/>
      <c r="I279" s="344"/>
      <c r="J279" s="344"/>
      <c r="K279" s="344"/>
      <c r="L279" s="344"/>
      <c r="M279" s="345"/>
      <c r="N279" s="156">
        <v>8</v>
      </c>
    </row>
    <row r="280" spans="1:14" s="260" customFormat="1" ht="13.5" customHeight="1" thickBot="1">
      <c r="A280" s="297">
        <v>263</v>
      </c>
      <c r="B280" s="157"/>
      <c r="C280" s="343" t="s">
        <v>348</v>
      </c>
      <c r="D280" s="344"/>
      <c r="E280" s="344"/>
      <c r="F280" s="344"/>
      <c r="G280" s="344"/>
      <c r="H280" s="344"/>
      <c r="I280" s="344"/>
      <c r="J280" s="344"/>
      <c r="K280" s="344"/>
      <c r="L280" s="344"/>
      <c r="M280" s="345"/>
      <c r="N280" s="156">
        <v>3</v>
      </c>
    </row>
    <row r="281" spans="1:14" s="260" customFormat="1" ht="13.5" customHeight="1" thickBot="1">
      <c r="A281" s="297">
        <v>264</v>
      </c>
      <c r="B281" s="157">
        <v>1</v>
      </c>
      <c r="C281" s="343" t="s">
        <v>349</v>
      </c>
      <c r="D281" s="344"/>
      <c r="E281" s="344"/>
      <c r="F281" s="344"/>
      <c r="G281" s="344"/>
      <c r="H281" s="344"/>
      <c r="I281" s="344"/>
      <c r="J281" s="344"/>
      <c r="K281" s="344"/>
      <c r="L281" s="344"/>
      <c r="M281" s="345"/>
      <c r="N281" s="156">
        <v>5</v>
      </c>
    </row>
    <row r="282" spans="1:14" s="260" customFormat="1" ht="13.5" customHeight="1" thickBot="1">
      <c r="A282" s="297">
        <v>265</v>
      </c>
      <c r="B282" s="157"/>
      <c r="C282" s="343" t="s">
        <v>350</v>
      </c>
      <c r="D282" s="344"/>
      <c r="E282" s="344"/>
      <c r="F282" s="344"/>
      <c r="G282" s="344"/>
      <c r="H282" s="344"/>
      <c r="I282" s="344"/>
      <c r="J282" s="344"/>
      <c r="K282" s="344"/>
      <c r="L282" s="344"/>
      <c r="M282" s="345"/>
      <c r="N282" s="156">
        <v>7</v>
      </c>
    </row>
    <row r="283" spans="1:14" s="260" customFormat="1" ht="13.5" customHeight="1" thickBot="1">
      <c r="A283" s="297">
        <v>266</v>
      </c>
      <c r="B283" s="157">
        <v>1</v>
      </c>
      <c r="C283" s="343" t="s">
        <v>351</v>
      </c>
      <c r="D283" s="344"/>
      <c r="E283" s="344"/>
      <c r="F283" s="344"/>
      <c r="G283" s="344"/>
      <c r="H283" s="344"/>
      <c r="I283" s="344"/>
      <c r="J283" s="344"/>
      <c r="K283" s="344"/>
      <c r="L283" s="344"/>
      <c r="M283" s="345"/>
      <c r="N283" s="156">
        <v>9</v>
      </c>
    </row>
    <row r="284" spans="1:14" s="260" customFormat="1" ht="13.5" customHeight="1" thickBot="1">
      <c r="A284" s="297">
        <v>267</v>
      </c>
      <c r="B284" s="157">
        <v>1</v>
      </c>
      <c r="C284" s="343" t="s">
        <v>352</v>
      </c>
      <c r="D284" s="344"/>
      <c r="E284" s="344"/>
      <c r="F284" s="344"/>
      <c r="G284" s="344"/>
      <c r="H284" s="344"/>
      <c r="I284" s="344"/>
      <c r="J284" s="344"/>
      <c r="K284" s="344"/>
      <c r="L284" s="344"/>
      <c r="M284" s="345"/>
      <c r="N284" s="156">
        <v>4</v>
      </c>
    </row>
    <row r="285" spans="1:14" s="260" customFormat="1" ht="13.5" customHeight="1" thickBot="1">
      <c r="A285" s="297">
        <v>268</v>
      </c>
      <c r="B285" s="157">
        <v>1</v>
      </c>
      <c r="C285" s="343" t="s">
        <v>353</v>
      </c>
      <c r="D285" s="344"/>
      <c r="E285" s="344"/>
      <c r="F285" s="344"/>
      <c r="G285" s="344"/>
      <c r="H285" s="344"/>
      <c r="I285" s="344"/>
      <c r="J285" s="344"/>
      <c r="K285" s="344"/>
      <c r="L285" s="344"/>
      <c r="M285" s="345"/>
      <c r="N285" s="156">
        <v>1</v>
      </c>
    </row>
    <row r="286" spans="1:14" s="260" customFormat="1" ht="13.5" customHeight="1" thickBot="1">
      <c r="A286" s="297">
        <v>269</v>
      </c>
      <c r="B286" s="157"/>
      <c r="C286" s="343" t="s">
        <v>354</v>
      </c>
      <c r="D286" s="344"/>
      <c r="E286" s="344"/>
      <c r="F286" s="344"/>
      <c r="G286" s="344"/>
      <c r="H286" s="344"/>
      <c r="I286" s="344"/>
      <c r="J286" s="344"/>
      <c r="K286" s="344"/>
      <c r="L286" s="344"/>
      <c r="M286" s="345"/>
      <c r="N286" s="156">
        <v>6</v>
      </c>
    </row>
    <row r="287" spans="1:14" s="260" customFormat="1" ht="13.5" customHeight="1" thickBot="1">
      <c r="A287" s="298">
        <v>270</v>
      </c>
      <c r="B287" s="157"/>
      <c r="C287" s="387" t="s">
        <v>30</v>
      </c>
      <c r="D287" s="388"/>
      <c r="E287" s="388"/>
      <c r="F287" s="388"/>
      <c r="G287" s="388"/>
      <c r="H287" s="388"/>
      <c r="I287" s="388"/>
      <c r="J287" s="388"/>
      <c r="K287" s="388"/>
      <c r="L287" s="388"/>
      <c r="M287" s="389"/>
      <c r="N287" s="156">
        <v>2</v>
      </c>
    </row>
    <row r="288" spans="1:14" ht="15.75" thickBot="1">
      <c r="A288" s="323"/>
      <c r="B288" s="324"/>
      <c r="C288" s="325"/>
      <c r="D288" s="325"/>
      <c r="E288" s="325"/>
      <c r="F288" s="325"/>
      <c r="G288" s="325"/>
      <c r="H288" s="325"/>
      <c r="I288" s="326"/>
      <c r="J288" s="325"/>
      <c r="K288" s="325"/>
      <c r="L288" s="325"/>
      <c r="M288" s="327"/>
    </row>
    <row r="289" spans="1:14" ht="15" customHeight="1">
      <c r="A289" s="390" t="s">
        <v>449</v>
      </c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2"/>
    </row>
    <row r="290" spans="1:14" ht="15" customHeight="1">
      <c r="A290" s="393" t="s">
        <v>356</v>
      </c>
      <c r="B290" s="394"/>
      <c r="C290" s="394"/>
      <c r="D290" s="394"/>
      <c r="E290" s="394"/>
      <c r="F290" s="394"/>
      <c r="G290" s="394"/>
      <c r="H290" s="394"/>
      <c r="I290" s="394"/>
      <c r="J290" s="394"/>
      <c r="K290" s="394"/>
      <c r="L290" s="394"/>
      <c r="M290" s="395"/>
    </row>
    <row r="291" spans="1:14" ht="15" customHeight="1">
      <c r="A291" s="393" t="s">
        <v>452</v>
      </c>
      <c r="B291" s="394"/>
      <c r="C291" s="394"/>
      <c r="D291" s="394"/>
      <c r="E291" s="394"/>
      <c r="F291" s="394"/>
      <c r="G291" s="394"/>
      <c r="H291" s="394"/>
      <c r="I291" s="394"/>
      <c r="J291" s="394"/>
      <c r="K291" s="394"/>
      <c r="L291" s="394"/>
      <c r="M291" s="395"/>
    </row>
    <row r="292" spans="1:14" ht="15" customHeight="1" thickBot="1">
      <c r="A292" s="334" t="s">
        <v>357</v>
      </c>
      <c r="B292" s="335"/>
      <c r="C292" s="335"/>
      <c r="D292" s="335"/>
      <c r="E292" s="335"/>
      <c r="F292" s="335"/>
      <c r="G292" s="335"/>
      <c r="H292" s="335"/>
      <c r="I292" s="335"/>
      <c r="J292" s="335"/>
      <c r="K292" s="335"/>
      <c r="L292" s="335"/>
      <c r="M292" s="336"/>
    </row>
    <row r="293" spans="1:14" s="260" customFormat="1" ht="13.5" customHeight="1" thickBot="1">
      <c r="A293" s="296"/>
      <c r="B293" s="157"/>
      <c r="C293" s="384" t="s">
        <v>82</v>
      </c>
      <c r="D293" s="385"/>
      <c r="E293" s="385"/>
      <c r="F293" s="385"/>
      <c r="G293" s="385"/>
      <c r="H293" s="385"/>
      <c r="I293" s="385"/>
      <c r="J293" s="385"/>
      <c r="K293" s="385"/>
      <c r="L293" s="385"/>
      <c r="M293" s="386"/>
      <c r="N293" s="156">
        <v>9</v>
      </c>
    </row>
    <row r="294" spans="1:14" s="260" customFormat="1" ht="13.5" customHeight="1" thickBot="1">
      <c r="A294" s="297"/>
      <c r="B294" s="157">
        <v>1</v>
      </c>
      <c r="C294" s="343" t="s">
        <v>77</v>
      </c>
      <c r="D294" s="344"/>
      <c r="E294" s="344"/>
      <c r="F294" s="344"/>
      <c r="G294" s="344"/>
      <c r="H294" s="344"/>
      <c r="I294" s="344"/>
      <c r="J294" s="344"/>
      <c r="K294" s="344"/>
      <c r="L294" s="344"/>
      <c r="M294" s="345"/>
      <c r="N294" s="156">
        <v>1</v>
      </c>
    </row>
    <row r="295" spans="1:14" s="260" customFormat="1" ht="13.5" customHeight="1" thickBot="1">
      <c r="A295" s="297"/>
      <c r="B295" s="157"/>
      <c r="C295" s="343" t="s">
        <v>100</v>
      </c>
      <c r="D295" s="344"/>
      <c r="E295" s="344"/>
      <c r="F295" s="344"/>
      <c r="G295" s="344"/>
      <c r="H295" s="344"/>
      <c r="I295" s="344"/>
      <c r="J295" s="344"/>
      <c r="K295" s="344"/>
      <c r="L295" s="344"/>
      <c r="M295" s="345"/>
      <c r="N295" s="156">
        <v>4</v>
      </c>
    </row>
    <row r="296" spans="1:14" s="260" customFormat="1" ht="13.5" customHeight="1" thickBot="1">
      <c r="A296" s="297"/>
      <c r="B296" s="157"/>
      <c r="C296" s="343" t="s">
        <v>78</v>
      </c>
      <c r="D296" s="344"/>
      <c r="E296" s="344"/>
      <c r="F296" s="344"/>
      <c r="G296" s="344"/>
      <c r="H296" s="344"/>
      <c r="I296" s="344"/>
      <c r="J296" s="344"/>
      <c r="K296" s="344"/>
      <c r="L296" s="344"/>
      <c r="M296" s="345"/>
      <c r="N296" s="156">
        <v>2</v>
      </c>
    </row>
    <row r="297" spans="1:14" s="260" customFormat="1" ht="13.5" customHeight="1" thickBot="1">
      <c r="A297" s="297"/>
      <c r="B297" s="157"/>
      <c r="C297" s="343" t="s">
        <v>477</v>
      </c>
      <c r="D297" s="344"/>
      <c r="E297" s="344"/>
      <c r="F297" s="344"/>
      <c r="G297" s="344"/>
      <c r="H297" s="344"/>
      <c r="I297" s="344"/>
      <c r="J297" s="344"/>
      <c r="K297" s="344"/>
      <c r="L297" s="344"/>
      <c r="M297" s="345"/>
      <c r="N297" s="156">
        <v>6</v>
      </c>
    </row>
    <row r="298" spans="1:14" s="260" customFormat="1" ht="13.5" customHeight="1" thickBot="1">
      <c r="A298" s="297"/>
      <c r="B298" s="157">
        <v>2</v>
      </c>
      <c r="C298" s="343" t="s">
        <v>81</v>
      </c>
      <c r="D298" s="344"/>
      <c r="E298" s="344"/>
      <c r="F298" s="344"/>
      <c r="G298" s="344"/>
      <c r="H298" s="344"/>
      <c r="I298" s="344"/>
      <c r="J298" s="344"/>
      <c r="K298" s="344"/>
      <c r="L298" s="344"/>
      <c r="M298" s="345"/>
      <c r="N298" s="156">
        <v>8</v>
      </c>
    </row>
    <row r="299" spans="1:14" s="260" customFormat="1" ht="13.5" customHeight="1" thickBot="1">
      <c r="A299" s="297"/>
      <c r="B299" s="157">
        <v>3</v>
      </c>
      <c r="C299" s="343" t="s">
        <v>79</v>
      </c>
      <c r="D299" s="344"/>
      <c r="E299" s="344"/>
      <c r="F299" s="344"/>
      <c r="G299" s="344"/>
      <c r="H299" s="344"/>
      <c r="I299" s="344"/>
      <c r="J299" s="344"/>
      <c r="K299" s="344"/>
      <c r="L299" s="344"/>
      <c r="M299" s="345"/>
      <c r="N299" s="156">
        <v>5</v>
      </c>
    </row>
    <row r="300" spans="1:14" s="260" customFormat="1" ht="13.5" customHeight="1" thickBot="1">
      <c r="A300" s="297"/>
      <c r="B300" s="157"/>
      <c r="C300" s="343" t="s">
        <v>80</v>
      </c>
      <c r="D300" s="344"/>
      <c r="E300" s="344"/>
      <c r="F300" s="344"/>
      <c r="G300" s="344"/>
      <c r="H300" s="344"/>
      <c r="I300" s="344"/>
      <c r="J300" s="344"/>
      <c r="K300" s="344"/>
      <c r="L300" s="344"/>
      <c r="M300" s="345"/>
      <c r="N300" s="156">
        <v>7</v>
      </c>
    </row>
    <row r="301" spans="1:14" s="260" customFormat="1" ht="13.5" customHeight="1" thickBot="1">
      <c r="A301" s="298"/>
      <c r="B301" s="157"/>
      <c r="C301" s="387" t="s">
        <v>101</v>
      </c>
      <c r="D301" s="388"/>
      <c r="E301" s="388"/>
      <c r="F301" s="388"/>
      <c r="G301" s="388"/>
      <c r="H301" s="388"/>
      <c r="I301" s="388"/>
      <c r="J301" s="388"/>
      <c r="K301" s="388"/>
      <c r="L301" s="388"/>
      <c r="M301" s="389"/>
      <c r="N301" s="156">
        <v>3</v>
      </c>
    </row>
    <row r="302" spans="1:14" ht="15.75" thickBot="1">
      <c r="A302" s="323"/>
      <c r="B302" s="324"/>
      <c r="C302" s="325"/>
      <c r="D302" s="325"/>
      <c r="E302" s="325"/>
      <c r="F302" s="325"/>
      <c r="G302" s="325"/>
      <c r="H302" s="325"/>
      <c r="I302" s="326"/>
      <c r="J302" s="325"/>
      <c r="K302" s="325"/>
      <c r="L302" s="325"/>
      <c r="M302" s="327"/>
    </row>
    <row r="303" spans="1:14" ht="15" customHeight="1">
      <c r="A303" s="390" t="s">
        <v>450</v>
      </c>
      <c r="B303" s="391"/>
      <c r="C303" s="391"/>
      <c r="D303" s="391"/>
      <c r="E303" s="391"/>
      <c r="F303" s="391"/>
      <c r="G303" s="391"/>
      <c r="H303" s="391"/>
      <c r="I303" s="391"/>
      <c r="J303" s="391"/>
      <c r="K303" s="391"/>
      <c r="L303" s="391"/>
      <c r="M303" s="392"/>
    </row>
    <row r="304" spans="1:14" ht="15" customHeight="1">
      <c r="A304" s="393" t="s">
        <v>92</v>
      </c>
      <c r="B304" s="394"/>
      <c r="C304" s="394"/>
      <c r="D304" s="394"/>
      <c r="E304" s="394"/>
      <c r="F304" s="394"/>
      <c r="G304" s="394"/>
      <c r="H304" s="394"/>
      <c r="I304" s="394"/>
      <c r="J304" s="394"/>
      <c r="K304" s="394"/>
      <c r="L304" s="394"/>
      <c r="M304" s="395"/>
    </row>
    <row r="305" spans="1:14" ht="15" customHeight="1" thickBot="1">
      <c r="A305" s="334" t="s">
        <v>102</v>
      </c>
      <c r="B305" s="335"/>
      <c r="C305" s="335"/>
      <c r="D305" s="335"/>
      <c r="E305" s="335"/>
      <c r="F305" s="335"/>
      <c r="G305" s="335"/>
      <c r="H305" s="335"/>
      <c r="I305" s="335"/>
      <c r="J305" s="335"/>
      <c r="K305" s="335"/>
      <c r="L305" s="335"/>
      <c r="M305" s="336"/>
    </row>
    <row r="306" spans="1:14" s="260" customFormat="1" ht="13.5" customHeight="1" thickBot="1">
      <c r="A306" s="296"/>
      <c r="B306" s="157"/>
      <c r="C306" s="384" t="s">
        <v>85</v>
      </c>
      <c r="D306" s="385"/>
      <c r="E306" s="385"/>
      <c r="F306" s="385"/>
      <c r="G306" s="385"/>
      <c r="H306" s="385"/>
      <c r="I306" s="385"/>
      <c r="J306" s="385"/>
      <c r="K306" s="385"/>
      <c r="L306" s="385"/>
      <c r="M306" s="386"/>
      <c r="N306" s="156">
        <v>3</v>
      </c>
    </row>
    <row r="307" spans="1:14" s="260" customFormat="1" ht="13.5" customHeight="1" thickBot="1">
      <c r="A307" s="297"/>
      <c r="B307" s="157"/>
      <c r="C307" s="343" t="s">
        <v>89</v>
      </c>
      <c r="D307" s="344"/>
      <c r="E307" s="344"/>
      <c r="F307" s="344"/>
      <c r="G307" s="344"/>
      <c r="H307" s="344"/>
      <c r="I307" s="344"/>
      <c r="J307" s="344"/>
      <c r="K307" s="344"/>
      <c r="L307" s="344"/>
      <c r="M307" s="345"/>
      <c r="N307" s="156">
        <v>7</v>
      </c>
    </row>
    <row r="308" spans="1:14" s="260" customFormat="1" ht="13.5" customHeight="1" thickBot="1">
      <c r="A308" s="297"/>
      <c r="B308" s="157">
        <v>1</v>
      </c>
      <c r="C308" s="343" t="s">
        <v>87</v>
      </c>
      <c r="D308" s="344"/>
      <c r="E308" s="344"/>
      <c r="F308" s="344"/>
      <c r="G308" s="344"/>
      <c r="H308" s="344"/>
      <c r="I308" s="344"/>
      <c r="J308" s="344"/>
      <c r="K308" s="344"/>
      <c r="L308" s="344"/>
      <c r="M308" s="345"/>
      <c r="N308" s="156">
        <v>5</v>
      </c>
    </row>
    <row r="309" spans="1:14" s="260" customFormat="1" ht="13.5" customHeight="1" thickBot="1">
      <c r="A309" s="297"/>
      <c r="B309" s="157">
        <v>2</v>
      </c>
      <c r="C309" s="343" t="s">
        <v>90</v>
      </c>
      <c r="D309" s="344"/>
      <c r="E309" s="344"/>
      <c r="F309" s="344"/>
      <c r="G309" s="344"/>
      <c r="H309" s="344"/>
      <c r="I309" s="344"/>
      <c r="J309" s="344"/>
      <c r="K309" s="344"/>
      <c r="L309" s="344"/>
      <c r="M309" s="345"/>
      <c r="N309" s="156">
        <v>8</v>
      </c>
    </row>
    <row r="310" spans="1:14" s="260" customFormat="1" ht="13.5" customHeight="1" thickBot="1">
      <c r="A310" s="297"/>
      <c r="B310" s="157"/>
      <c r="C310" s="343" t="s">
        <v>88</v>
      </c>
      <c r="D310" s="344"/>
      <c r="E310" s="344"/>
      <c r="F310" s="344"/>
      <c r="G310" s="344"/>
      <c r="H310" s="344"/>
      <c r="I310" s="344"/>
      <c r="J310" s="344"/>
      <c r="K310" s="344"/>
      <c r="L310" s="344"/>
      <c r="M310" s="345"/>
      <c r="N310" s="156">
        <v>6</v>
      </c>
    </row>
    <row r="311" spans="1:14" s="260" customFormat="1" ht="13.5" customHeight="1" thickBot="1">
      <c r="A311" s="297"/>
      <c r="B311" s="157"/>
      <c r="C311" s="343" t="s">
        <v>84</v>
      </c>
      <c r="D311" s="344"/>
      <c r="E311" s="344"/>
      <c r="F311" s="344"/>
      <c r="G311" s="344"/>
      <c r="H311" s="344"/>
      <c r="I311" s="344"/>
      <c r="J311" s="344"/>
      <c r="K311" s="344"/>
      <c r="L311" s="344"/>
      <c r="M311" s="345"/>
      <c r="N311" s="156">
        <v>2</v>
      </c>
    </row>
    <row r="312" spans="1:14" s="260" customFormat="1" ht="13.5" customHeight="1" thickBot="1">
      <c r="A312" s="297"/>
      <c r="B312" s="157"/>
      <c r="C312" s="343" t="s">
        <v>86</v>
      </c>
      <c r="D312" s="344"/>
      <c r="E312" s="344"/>
      <c r="F312" s="344"/>
      <c r="G312" s="344"/>
      <c r="H312" s="344"/>
      <c r="I312" s="344"/>
      <c r="J312" s="344"/>
      <c r="K312" s="344"/>
      <c r="L312" s="344"/>
      <c r="M312" s="345"/>
      <c r="N312" s="156">
        <v>4</v>
      </c>
    </row>
    <row r="313" spans="1:14" s="260" customFormat="1" ht="13.5" customHeight="1" thickBot="1">
      <c r="A313" s="297"/>
      <c r="B313" s="157"/>
      <c r="C313" s="343" t="s">
        <v>83</v>
      </c>
      <c r="D313" s="344"/>
      <c r="E313" s="344"/>
      <c r="F313" s="344"/>
      <c r="G313" s="344"/>
      <c r="H313" s="344"/>
      <c r="I313" s="344"/>
      <c r="J313" s="344"/>
      <c r="K313" s="344"/>
      <c r="L313" s="344"/>
      <c r="M313" s="345"/>
      <c r="N313" s="156">
        <v>1</v>
      </c>
    </row>
    <row r="314" spans="1:14" s="260" customFormat="1" ht="13.5" customHeight="1" thickBot="1">
      <c r="A314" s="298"/>
      <c r="B314" s="157"/>
      <c r="C314" s="387" t="s">
        <v>91</v>
      </c>
      <c r="D314" s="388"/>
      <c r="E314" s="388"/>
      <c r="F314" s="388"/>
      <c r="G314" s="388"/>
      <c r="H314" s="388"/>
      <c r="I314" s="388"/>
      <c r="J314" s="388"/>
      <c r="K314" s="388"/>
      <c r="L314" s="388"/>
      <c r="M314" s="389"/>
      <c r="N314" s="156">
        <v>9</v>
      </c>
    </row>
    <row r="315" spans="1:14" ht="15.75" thickBot="1">
      <c r="A315" s="323"/>
      <c r="B315" s="324"/>
      <c r="C315" s="325"/>
      <c r="D315" s="325"/>
      <c r="E315" s="325"/>
      <c r="F315" s="325"/>
      <c r="G315" s="325"/>
      <c r="H315" s="325"/>
      <c r="I315" s="326"/>
      <c r="J315" s="325"/>
      <c r="K315" s="325"/>
      <c r="L315" s="325"/>
      <c r="M315" s="327"/>
    </row>
    <row r="316" spans="1:14" s="57" customFormat="1" ht="15" customHeight="1">
      <c r="A316" s="337" t="s">
        <v>358</v>
      </c>
      <c r="B316" s="338"/>
      <c r="C316" s="338"/>
      <c r="D316" s="338"/>
      <c r="E316" s="338"/>
      <c r="F316" s="338"/>
      <c r="G316" s="338"/>
      <c r="H316" s="338"/>
      <c r="I316" s="338"/>
      <c r="J316" s="338"/>
      <c r="K316" s="338"/>
      <c r="L316" s="338"/>
      <c r="M316" s="339"/>
    </row>
    <row r="317" spans="1:14" s="57" customFormat="1" ht="15" customHeight="1" thickBot="1">
      <c r="A317" s="340" t="s">
        <v>486</v>
      </c>
      <c r="B317" s="341"/>
      <c r="C317" s="341"/>
      <c r="D317" s="341"/>
      <c r="E317" s="341"/>
      <c r="F317" s="341"/>
      <c r="G317" s="341"/>
      <c r="H317" s="341"/>
      <c r="I317" s="341"/>
      <c r="J317" s="341"/>
      <c r="K317" s="341"/>
      <c r="L317" s="341"/>
      <c r="M317" s="342"/>
    </row>
  </sheetData>
  <mergeCells count="323">
    <mergeCell ref="C312:M312"/>
    <mergeCell ref="C313:M313"/>
    <mergeCell ref="C314:M314"/>
    <mergeCell ref="C306:M306"/>
    <mergeCell ref="C307:M307"/>
    <mergeCell ref="C308:M308"/>
    <mergeCell ref="C309:M309"/>
    <mergeCell ref="C310:M310"/>
    <mergeCell ref="C311:M311"/>
    <mergeCell ref="C299:M299"/>
    <mergeCell ref="C300:M300"/>
    <mergeCell ref="C301:M301"/>
    <mergeCell ref="A303:M303"/>
    <mergeCell ref="A304:M304"/>
    <mergeCell ref="C294:M294"/>
    <mergeCell ref="C295:M295"/>
    <mergeCell ref="C296:M296"/>
    <mergeCell ref="C297:M297"/>
    <mergeCell ref="C298:M298"/>
    <mergeCell ref="A292:M292"/>
    <mergeCell ref="C293:M293"/>
    <mergeCell ref="C284:M284"/>
    <mergeCell ref="C285:M285"/>
    <mergeCell ref="C286:M286"/>
    <mergeCell ref="C287:M287"/>
    <mergeCell ref="A289:M289"/>
    <mergeCell ref="A290:M290"/>
    <mergeCell ref="A291:M291"/>
    <mergeCell ref="A14:M14"/>
    <mergeCell ref="A15:M15"/>
    <mergeCell ref="A16:M16"/>
    <mergeCell ref="A3:B3"/>
    <mergeCell ref="A4:B4"/>
    <mergeCell ref="C3:E3"/>
    <mergeCell ref="C8:D8"/>
    <mergeCell ref="E8:M8"/>
    <mergeCell ref="C7:D7"/>
    <mergeCell ref="E7:M7"/>
    <mergeCell ref="F3:M3"/>
    <mergeCell ref="F5:M5"/>
    <mergeCell ref="C4:M4"/>
    <mergeCell ref="A11:M11"/>
    <mergeCell ref="A12:M12"/>
    <mergeCell ref="A13:M13"/>
    <mergeCell ref="A5:B5"/>
    <mergeCell ref="A7:B7"/>
    <mergeCell ref="C22:M22"/>
    <mergeCell ref="C23:M23"/>
    <mergeCell ref="C24:M24"/>
    <mergeCell ref="C269:M269"/>
    <mergeCell ref="C249:M249"/>
    <mergeCell ref="C250:M250"/>
    <mergeCell ref="C251:M251"/>
    <mergeCell ref="C252:M252"/>
    <mergeCell ref="C270:M270"/>
    <mergeCell ref="C271:M271"/>
    <mergeCell ref="C272:M272"/>
    <mergeCell ref="C273:M273"/>
    <mergeCell ref="C264:M264"/>
    <mergeCell ref="C265:M265"/>
    <mergeCell ref="C266:M266"/>
    <mergeCell ref="C267:M267"/>
    <mergeCell ref="C268:M268"/>
    <mergeCell ref="C279:M279"/>
    <mergeCell ref="C280:M280"/>
    <mergeCell ref="C281:M281"/>
    <mergeCell ref="C282:M282"/>
    <mergeCell ref="C283:M283"/>
    <mergeCell ref="C274:M274"/>
    <mergeCell ref="C275:M275"/>
    <mergeCell ref="C276:M276"/>
    <mergeCell ref="C277:M277"/>
    <mergeCell ref="C278:M278"/>
    <mergeCell ref="C261:M261"/>
    <mergeCell ref="C262:M262"/>
    <mergeCell ref="C263:M263"/>
    <mergeCell ref="C254:M254"/>
    <mergeCell ref="C255:M255"/>
    <mergeCell ref="C256:M256"/>
    <mergeCell ref="C257:M257"/>
    <mergeCell ref="C258:M258"/>
    <mergeCell ref="C259:M259"/>
    <mergeCell ref="C260:M260"/>
    <mergeCell ref="C244:M244"/>
    <mergeCell ref="C245:M245"/>
    <mergeCell ref="C246:M246"/>
    <mergeCell ref="C247:M247"/>
    <mergeCell ref="C248:M248"/>
    <mergeCell ref="C253:M253"/>
    <mergeCell ref="C239:M239"/>
    <mergeCell ref="C240:M240"/>
    <mergeCell ref="C241:M241"/>
    <mergeCell ref="C242:M242"/>
    <mergeCell ref="C243:M243"/>
    <mergeCell ref="C234:M234"/>
    <mergeCell ref="C235:M235"/>
    <mergeCell ref="C236:M236"/>
    <mergeCell ref="C237:M237"/>
    <mergeCell ref="C238:M238"/>
    <mergeCell ref="C229:M229"/>
    <mergeCell ref="C230:M230"/>
    <mergeCell ref="C231:M231"/>
    <mergeCell ref="C232:M232"/>
    <mergeCell ref="C233:M233"/>
    <mergeCell ref="C224:M224"/>
    <mergeCell ref="C225:M225"/>
    <mergeCell ref="C226:M226"/>
    <mergeCell ref="C227:M227"/>
    <mergeCell ref="C228:M228"/>
    <mergeCell ref="C219:M219"/>
    <mergeCell ref="C220:M220"/>
    <mergeCell ref="C221:M221"/>
    <mergeCell ref="C222:M222"/>
    <mergeCell ref="C223:M223"/>
    <mergeCell ref="C214:M214"/>
    <mergeCell ref="C215:M215"/>
    <mergeCell ref="C216:M216"/>
    <mergeCell ref="C217:M217"/>
    <mergeCell ref="C218:M218"/>
    <mergeCell ref="C209:M209"/>
    <mergeCell ref="C210:M210"/>
    <mergeCell ref="C211:M211"/>
    <mergeCell ref="C212:M212"/>
    <mergeCell ref="C213:M213"/>
    <mergeCell ref="C204:M204"/>
    <mergeCell ref="C205:M205"/>
    <mergeCell ref="C206:M206"/>
    <mergeCell ref="C207:M207"/>
    <mergeCell ref="C208:M208"/>
    <mergeCell ref="C199:M199"/>
    <mergeCell ref="C200:M200"/>
    <mergeCell ref="C201:M201"/>
    <mergeCell ref="C202:M202"/>
    <mergeCell ref="C203:M203"/>
    <mergeCell ref="C194:M194"/>
    <mergeCell ref="C195:M195"/>
    <mergeCell ref="C196:M196"/>
    <mergeCell ref="C197:M197"/>
    <mergeCell ref="C198:M198"/>
    <mergeCell ref="C189:M189"/>
    <mergeCell ref="C190:M190"/>
    <mergeCell ref="C191:M191"/>
    <mergeCell ref="C192:M192"/>
    <mergeCell ref="C193:M193"/>
    <mergeCell ref="C184:M184"/>
    <mergeCell ref="C185:M185"/>
    <mergeCell ref="C186:M186"/>
    <mergeCell ref="C187:M187"/>
    <mergeCell ref="C188:M188"/>
    <mergeCell ref="C179:M179"/>
    <mergeCell ref="C180:M180"/>
    <mergeCell ref="C181:M181"/>
    <mergeCell ref="C182:M182"/>
    <mergeCell ref="C183:M183"/>
    <mergeCell ref="C174:M174"/>
    <mergeCell ref="C175:M175"/>
    <mergeCell ref="C176:M176"/>
    <mergeCell ref="C177:M177"/>
    <mergeCell ref="C178:M178"/>
    <mergeCell ref="C169:M169"/>
    <mergeCell ref="C170:M170"/>
    <mergeCell ref="C171:M171"/>
    <mergeCell ref="C172:M172"/>
    <mergeCell ref="C173:M173"/>
    <mergeCell ref="C164:M164"/>
    <mergeCell ref="C165:M165"/>
    <mergeCell ref="C166:M166"/>
    <mergeCell ref="C167:M167"/>
    <mergeCell ref="C168:M168"/>
    <mergeCell ref="C159:M159"/>
    <mergeCell ref="C160:M160"/>
    <mergeCell ref="C161:M161"/>
    <mergeCell ref="C162:M162"/>
    <mergeCell ref="C163:M163"/>
    <mergeCell ref="C154:M154"/>
    <mergeCell ref="C155:M155"/>
    <mergeCell ref="C156:M156"/>
    <mergeCell ref="C157:M157"/>
    <mergeCell ref="C158:M158"/>
    <mergeCell ref="C149:M149"/>
    <mergeCell ref="C150:M150"/>
    <mergeCell ref="C151:M151"/>
    <mergeCell ref="C152:M152"/>
    <mergeCell ref="C153:M153"/>
    <mergeCell ref="C144:M144"/>
    <mergeCell ref="C145:M145"/>
    <mergeCell ref="C146:M146"/>
    <mergeCell ref="C147:M147"/>
    <mergeCell ref="C148:M148"/>
    <mergeCell ref="C139:M139"/>
    <mergeCell ref="C140:M140"/>
    <mergeCell ref="C141:M141"/>
    <mergeCell ref="C142:M142"/>
    <mergeCell ref="C143:M143"/>
    <mergeCell ref="C134:M134"/>
    <mergeCell ref="C135:M135"/>
    <mergeCell ref="C136:M136"/>
    <mergeCell ref="C137:M137"/>
    <mergeCell ref="C138:M138"/>
    <mergeCell ref="C129:M129"/>
    <mergeCell ref="C130:M130"/>
    <mergeCell ref="C131:M131"/>
    <mergeCell ref="C132:M132"/>
    <mergeCell ref="C133:M133"/>
    <mergeCell ref="C124:M124"/>
    <mergeCell ref="C125:M125"/>
    <mergeCell ref="C126:M126"/>
    <mergeCell ref="C127:M127"/>
    <mergeCell ref="C128:M128"/>
    <mergeCell ref="C119:M119"/>
    <mergeCell ref="C120:M120"/>
    <mergeCell ref="C121:M121"/>
    <mergeCell ref="C122:M122"/>
    <mergeCell ref="C123:M123"/>
    <mergeCell ref="C114:M114"/>
    <mergeCell ref="C115:M115"/>
    <mergeCell ref="C116:M116"/>
    <mergeCell ref="C117:M117"/>
    <mergeCell ref="C118:M118"/>
    <mergeCell ref="C109:M109"/>
    <mergeCell ref="C110:M110"/>
    <mergeCell ref="C111:M111"/>
    <mergeCell ref="C112:M112"/>
    <mergeCell ref="C113:M113"/>
    <mergeCell ref="C104:M104"/>
    <mergeCell ref="C105:M105"/>
    <mergeCell ref="C106:M106"/>
    <mergeCell ref="C107:M107"/>
    <mergeCell ref="C108:M108"/>
    <mergeCell ref="C99:M99"/>
    <mergeCell ref="C100:M100"/>
    <mergeCell ref="C101:M101"/>
    <mergeCell ref="C102:M102"/>
    <mergeCell ref="C103:M103"/>
    <mergeCell ref="C94:M94"/>
    <mergeCell ref="C95:M95"/>
    <mergeCell ref="C96:M96"/>
    <mergeCell ref="C97:M97"/>
    <mergeCell ref="C98:M98"/>
    <mergeCell ref="C89:M89"/>
    <mergeCell ref="C90:M90"/>
    <mergeCell ref="C91:M91"/>
    <mergeCell ref="C92:M92"/>
    <mergeCell ref="C93:M93"/>
    <mergeCell ref="C84:M84"/>
    <mergeCell ref="C85:M85"/>
    <mergeCell ref="C86:M86"/>
    <mergeCell ref="C87:M87"/>
    <mergeCell ref="C88:M88"/>
    <mergeCell ref="C79:M79"/>
    <mergeCell ref="C80:M80"/>
    <mergeCell ref="C81:M81"/>
    <mergeCell ref="C82:M82"/>
    <mergeCell ref="C83:M83"/>
    <mergeCell ref="C74:M74"/>
    <mergeCell ref="C75:M75"/>
    <mergeCell ref="C76:M76"/>
    <mergeCell ref="C77:M77"/>
    <mergeCell ref="C78:M78"/>
    <mergeCell ref="C69:M69"/>
    <mergeCell ref="C70:M70"/>
    <mergeCell ref="C71:M71"/>
    <mergeCell ref="C72:M72"/>
    <mergeCell ref="C73:M73"/>
    <mergeCell ref="C64:M64"/>
    <mergeCell ref="C65:M65"/>
    <mergeCell ref="C66:M66"/>
    <mergeCell ref="C67:M67"/>
    <mergeCell ref="C68:M68"/>
    <mergeCell ref="C59:M59"/>
    <mergeCell ref="C60:M60"/>
    <mergeCell ref="C61:M61"/>
    <mergeCell ref="C62:M62"/>
    <mergeCell ref="C63:M63"/>
    <mergeCell ref="C54:M54"/>
    <mergeCell ref="C55:M55"/>
    <mergeCell ref="C56:M56"/>
    <mergeCell ref="C57:M57"/>
    <mergeCell ref="C58:M58"/>
    <mergeCell ref="C51:M51"/>
    <mergeCell ref="C52:M52"/>
    <mergeCell ref="C53:M53"/>
    <mergeCell ref="C44:M44"/>
    <mergeCell ref="C45:M45"/>
    <mergeCell ref="C46:M46"/>
    <mergeCell ref="C47:M47"/>
    <mergeCell ref="C48:M48"/>
    <mergeCell ref="C43:M43"/>
    <mergeCell ref="C36:M36"/>
    <mergeCell ref="C37:M37"/>
    <mergeCell ref="C38:M38"/>
    <mergeCell ref="C49:M49"/>
    <mergeCell ref="C50:M50"/>
    <mergeCell ref="C33:M33"/>
    <mergeCell ref="C9:M9"/>
    <mergeCell ref="C39:M39"/>
    <mergeCell ref="C40:M40"/>
    <mergeCell ref="C41:M41"/>
    <mergeCell ref="C42:M42"/>
    <mergeCell ref="C25:M25"/>
    <mergeCell ref="C26:M26"/>
    <mergeCell ref="C20:M20"/>
    <mergeCell ref="C21:M21"/>
    <mergeCell ref="C34:M34"/>
    <mergeCell ref="C35:M35"/>
    <mergeCell ref="A17:M17"/>
    <mergeCell ref="C5:E5"/>
    <mergeCell ref="C18:M18"/>
    <mergeCell ref="C19:M19"/>
    <mergeCell ref="C29:M29"/>
    <mergeCell ref="C30:M30"/>
    <mergeCell ref="C31:M31"/>
    <mergeCell ref="C32:M32"/>
    <mergeCell ref="A2:M2"/>
    <mergeCell ref="A1:M1"/>
    <mergeCell ref="A305:M305"/>
    <mergeCell ref="A316:M316"/>
    <mergeCell ref="A317:M317"/>
    <mergeCell ref="C27:M27"/>
    <mergeCell ref="C28:M28"/>
    <mergeCell ref="A10:M10"/>
    <mergeCell ref="A8:B8"/>
    <mergeCell ref="A9:B9"/>
  </mergeCells>
  <phoneticPr fontId="0" type="noConversion"/>
  <printOptions horizontalCentered="1"/>
  <pageMargins left="0.17" right="0.74" top="0.17" bottom="0.17" header="0" footer="0"/>
  <pageSetup paperSize="9" scale="110" fitToHeight="5" orientation="portrait" r:id="rId1"/>
  <headerFooter alignWithMargins="0">
    <oddHeader>&amp;C&amp;"Lucida Sans Unicode,Regular"&amp;16ENEAGRAMA</oddHeader>
    <oddFooter>&amp;C&amp;"Lucida Sans Unicode,Regular"&amp;8Página &amp;P de &amp;N&amp;R&amp;"Lucida Sans Unicode,Regular Negrita"IDENTIFICACIÓN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1:BE271"/>
  <sheetViews>
    <sheetView showGridLines="0" tabSelected="1" topLeftCell="A238" workbookViewId="0">
      <selection activeCell="A136" sqref="A136"/>
    </sheetView>
  </sheetViews>
  <sheetFormatPr baseColWidth="10" defaultRowHeight="12.75"/>
  <cols>
    <col min="2" max="2" width="8" style="2" bestFit="1" customWidth="1"/>
    <col min="3" max="11" width="8.140625" customWidth="1"/>
    <col min="12" max="12" width="8.7109375" customWidth="1"/>
    <col min="13" max="13" width="8.7109375" style="2" customWidth="1"/>
    <col min="14" max="20" width="8.7109375" customWidth="1"/>
    <col min="21" max="23" width="8.140625" customWidth="1"/>
    <col min="24" max="24" width="7.7109375" style="2" customWidth="1"/>
    <col min="25" max="25" width="8.85546875" customWidth="1"/>
    <col min="26" max="27" width="8.140625" customWidth="1"/>
    <col min="28" max="28" width="8.140625" style="26" customWidth="1"/>
    <col min="29" max="29" width="9.42578125" bestFit="1" customWidth="1"/>
    <col min="30" max="30" width="8.140625" style="6" customWidth="1"/>
    <col min="31" max="32" width="8.140625" customWidth="1"/>
    <col min="33" max="33" width="9.42578125" style="3" bestFit="1" customWidth="1"/>
    <col min="34" max="34" width="8.140625" style="22" customWidth="1"/>
    <col min="35" max="35" width="11.7109375" style="22" bestFit="1" customWidth="1"/>
    <col min="36" max="36" width="3.42578125" bestFit="1" customWidth="1"/>
    <col min="37" max="39" width="3" bestFit="1" customWidth="1"/>
    <col min="40" max="40" width="13.5703125" bestFit="1" customWidth="1"/>
    <col min="41" max="41" width="25.28515625" bestFit="1" customWidth="1"/>
    <col min="42" max="51" width="7.42578125" customWidth="1"/>
  </cols>
  <sheetData>
    <row r="1" spans="2:51" ht="12.75" hidden="1" customHeight="1">
      <c r="B1" s="424" t="s">
        <v>50</v>
      </c>
      <c r="C1" s="424" t="s">
        <v>51</v>
      </c>
      <c r="D1" s="472" t="s">
        <v>52</v>
      </c>
      <c r="E1" s="472"/>
      <c r="F1" s="472"/>
      <c r="G1" s="472"/>
      <c r="H1" s="472"/>
      <c r="I1" s="472"/>
      <c r="J1" s="472"/>
      <c r="K1" s="472"/>
      <c r="L1" s="472"/>
      <c r="M1" s="424" t="s">
        <v>50</v>
      </c>
      <c r="N1" s="424" t="s">
        <v>51</v>
      </c>
      <c r="O1" s="472" t="s">
        <v>52</v>
      </c>
      <c r="P1" s="472"/>
      <c r="Q1" s="472"/>
      <c r="R1" s="472"/>
      <c r="S1" s="472"/>
      <c r="T1" s="472"/>
      <c r="U1" s="472"/>
      <c r="V1" s="472"/>
      <c r="W1" s="472"/>
      <c r="X1" s="424" t="s">
        <v>50</v>
      </c>
      <c r="Y1" s="424" t="s">
        <v>51</v>
      </c>
      <c r="Z1" s="472" t="s">
        <v>52</v>
      </c>
      <c r="AA1" s="491"/>
      <c r="AB1" s="491"/>
      <c r="AC1" s="491"/>
      <c r="AD1" s="491"/>
      <c r="AE1" s="491"/>
      <c r="AF1" s="491"/>
      <c r="AG1" s="491"/>
      <c r="AH1" s="491"/>
      <c r="AI1"/>
      <c r="AL1" s="267"/>
      <c r="AM1" s="267"/>
      <c r="AN1" s="268" t="s">
        <v>440</v>
      </c>
      <c r="AO1" s="268" t="s">
        <v>380</v>
      </c>
      <c r="AP1" s="459" t="s">
        <v>374</v>
      </c>
      <c r="AQ1" s="460"/>
      <c r="AR1" s="459" t="s">
        <v>375</v>
      </c>
      <c r="AS1" s="460"/>
      <c r="AT1" s="459" t="s">
        <v>376</v>
      </c>
      <c r="AU1" s="460"/>
      <c r="AV1" s="459" t="s">
        <v>377</v>
      </c>
      <c r="AW1" s="460"/>
      <c r="AX1" s="459" t="s">
        <v>378</v>
      </c>
      <c r="AY1" s="460"/>
    </row>
    <row r="2" spans="2:51" s="3" customFormat="1" ht="12.75" hidden="1" customHeight="1">
      <c r="B2" s="424"/>
      <c r="C2" s="424"/>
      <c r="D2" s="147">
        <v>1</v>
      </c>
      <c r="E2" s="147">
        <v>2</v>
      </c>
      <c r="F2" s="147">
        <v>3</v>
      </c>
      <c r="G2" s="147">
        <v>4</v>
      </c>
      <c r="H2" s="147">
        <v>5</v>
      </c>
      <c r="I2" s="147">
        <v>6</v>
      </c>
      <c r="J2" s="147">
        <v>7</v>
      </c>
      <c r="K2" s="147">
        <v>8</v>
      </c>
      <c r="L2" s="147">
        <v>9</v>
      </c>
      <c r="M2" s="424"/>
      <c r="N2" s="424"/>
      <c r="O2" s="147">
        <v>1</v>
      </c>
      <c r="P2" s="147">
        <v>2</v>
      </c>
      <c r="Q2" s="147">
        <v>3</v>
      </c>
      <c r="R2" s="147">
        <v>4</v>
      </c>
      <c r="S2" s="147">
        <v>5</v>
      </c>
      <c r="T2" s="147">
        <v>6</v>
      </c>
      <c r="U2" s="147">
        <v>7</v>
      </c>
      <c r="V2" s="147">
        <v>8</v>
      </c>
      <c r="W2" s="147">
        <v>9</v>
      </c>
      <c r="X2" s="424"/>
      <c r="Y2" s="424"/>
      <c r="Z2" s="147">
        <v>1</v>
      </c>
      <c r="AA2" s="147">
        <v>2</v>
      </c>
      <c r="AB2" s="147">
        <v>3</v>
      </c>
      <c r="AC2" s="147">
        <v>4</v>
      </c>
      <c r="AD2" s="147">
        <v>5</v>
      </c>
      <c r="AE2" s="147">
        <v>6</v>
      </c>
      <c r="AF2" s="147">
        <v>7</v>
      </c>
      <c r="AG2" s="147">
        <v>8</v>
      </c>
      <c r="AH2" s="147">
        <v>9</v>
      </c>
      <c r="AI2"/>
      <c r="AJ2">
        <f>+IF(AND(AFIRMACIONES!$C$6&gt;=AL2,AFIRMACIONES!$C$6&lt;=AM2),1,0)</f>
        <v>0</v>
      </c>
      <c r="AK2">
        <v>1</v>
      </c>
      <c r="AL2" s="269">
        <v>1</v>
      </c>
      <c r="AM2" s="269">
        <v>6</v>
      </c>
      <c r="AN2" s="271" t="s">
        <v>381</v>
      </c>
      <c r="AO2" s="270" t="s">
        <v>382</v>
      </c>
      <c r="AP2" s="470" t="s">
        <v>383</v>
      </c>
      <c r="AQ2" s="471"/>
      <c r="AR2" s="470" t="s">
        <v>384</v>
      </c>
      <c r="AS2" s="471"/>
      <c r="AT2" s="470" t="s">
        <v>385</v>
      </c>
      <c r="AU2" s="471"/>
      <c r="AV2" s="470" t="s">
        <v>442</v>
      </c>
      <c r="AW2" s="471"/>
      <c r="AX2" s="470" t="s">
        <v>443</v>
      </c>
      <c r="AY2" s="471"/>
    </row>
    <row r="3" spans="2:51" ht="12.75" hidden="1" customHeight="1">
      <c r="B3" s="148">
        <v>1</v>
      </c>
      <c r="C3" s="140">
        <v>8</v>
      </c>
      <c r="D3" s="11"/>
      <c r="E3" s="18"/>
      <c r="F3" s="18"/>
      <c r="G3" s="18"/>
      <c r="H3" s="18"/>
      <c r="I3" s="18"/>
      <c r="J3" s="18"/>
      <c r="K3" s="17">
        <f>+AFIRMACIONES!B18</f>
        <v>1</v>
      </c>
      <c r="L3" s="18"/>
      <c r="M3" s="148">
        <v>100</v>
      </c>
      <c r="N3" s="140">
        <v>5</v>
      </c>
      <c r="O3" s="33"/>
      <c r="P3" s="33"/>
      <c r="Q3" s="33"/>
      <c r="R3" s="33"/>
      <c r="S3" s="19">
        <f>+AFIRMACIONES!B117</f>
        <v>1</v>
      </c>
      <c r="T3" s="33"/>
      <c r="U3" s="33"/>
      <c r="V3" s="33"/>
      <c r="W3" s="11"/>
      <c r="X3" s="148">
        <v>199</v>
      </c>
      <c r="Y3" s="140">
        <v>7</v>
      </c>
      <c r="Z3" s="33"/>
      <c r="AA3" s="33"/>
      <c r="AB3" s="27"/>
      <c r="AC3" s="33"/>
      <c r="AD3" s="33"/>
      <c r="AE3" s="11"/>
      <c r="AF3" s="19">
        <f>+AFIRMACIONES!B216</f>
        <v>0</v>
      </c>
      <c r="AG3" s="33"/>
      <c r="AH3" s="33"/>
      <c r="AI3"/>
      <c r="AJ3">
        <f>+IF(AND(AFIRMACIONES!$C$6&gt;=AL3,AFIRMACIONES!$C$6&lt;=AM3),1,0)</f>
        <v>0</v>
      </c>
      <c r="AK3">
        <v>2</v>
      </c>
      <c r="AL3" s="269">
        <v>7</v>
      </c>
      <c r="AM3" s="269">
        <v>13</v>
      </c>
      <c r="AN3" s="271" t="s">
        <v>381</v>
      </c>
      <c r="AO3" s="270" t="s">
        <v>386</v>
      </c>
      <c r="AP3" s="470" t="s">
        <v>387</v>
      </c>
      <c r="AQ3" s="471"/>
      <c r="AR3" s="470" t="s">
        <v>388</v>
      </c>
      <c r="AS3" s="471"/>
      <c r="AT3" s="470" t="s">
        <v>389</v>
      </c>
      <c r="AU3" s="471"/>
      <c r="AV3" s="470" t="s">
        <v>466</v>
      </c>
      <c r="AW3" s="471"/>
      <c r="AX3" s="470" t="s">
        <v>390</v>
      </c>
      <c r="AY3" s="471"/>
    </row>
    <row r="4" spans="2:51" ht="12.75" hidden="1" customHeight="1">
      <c r="B4" s="148">
        <v>2</v>
      </c>
      <c r="C4" s="140">
        <v>6</v>
      </c>
      <c r="D4" s="18"/>
      <c r="E4" s="11"/>
      <c r="F4" s="18"/>
      <c r="G4" s="18"/>
      <c r="H4" s="18"/>
      <c r="I4" s="17">
        <f>+AFIRMACIONES!B19</f>
        <v>1</v>
      </c>
      <c r="J4" s="18"/>
      <c r="K4" s="18"/>
      <c r="L4" s="18"/>
      <c r="M4" s="148">
        <v>101</v>
      </c>
      <c r="N4" s="140">
        <v>7</v>
      </c>
      <c r="O4" s="11"/>
      <c r="P4" s="33"/>
      <c r="Q4" s="33"/>
      <c r="R4" s="33"/>
      <c r="S4" s="33"/>
      <c r="T4" s="33"/>
      <c r="U4" s="19">
        <f>+AFIRMACIONES!B118</f>
        <v>0</v>
      </c>
      <c r="V4" s="33"/>
      <c r="W4" s="11"/>
      <c r="X4" s="148">
        <v>200</v>
      </c>
      <c r="Y4" s="140">
        <v>3</v>
      </c>
      <c r="Z4" s="33"/>
      <c r="AA4" s="11"/>
      <c r="AB4" s="145">
        <f>+AFIRMACIONES!B217</f>
        <v>0</v>
      </c>
      <c r="AC4" s="33"/>
      <c r="AD4" s="33"/>
      <c r="AE4" s="33"/>
      <c r="AF4" s="27"/>
      <c r="AG4" s="33"/>
      <c r="AH4" s="33"/>
      <c r="AI4"/>
      <c r="AJ4">
        <f>+IF(AND(AFIRMACIONES!$C$6&gt;=AL4,AFIRMACIONES!$C$6&lt;=AM4),1,0)</f>
        <v>0</v>
      </c>
      <c r="AK4">
        <v>3</v>
      </c>
      <c r="AL4" s="269">
        <v>14</v>
      </c>
      <c r="AM4" s="269">
        <v>20</v>
      </c>
      <c r="AN4" s="271" t="s">
        <v>381</v>
      </c>
      <c r="AO4" s="270" t="s">
        <v>391</v>
      </c>
      <c r="AP4" s="470" t="s">
        <v>392</v>
      </c>
      <c r="AQ4" s="471"/>
      <c r="AR4" s="470" t="s">
        <v>467</v>
      </c>
      <c r="AS4" s="471"/>
      <c r="AT4" s="470" t="s">
        <v>393</v>
      </c>
      <c r="AU4" s="471"/>
      <c r="AV4" s="470" t="s">
        <v>394</v>
      </c>
      <c r="AW4" s="471"/>
      <c r="AX4" s="470" t="s">
        <v>395</v>
      </c>
      <c r="AY4" s="471"/>
    </row>
    <row r="5" spans="2:51" ht="12.75" hidden="1" customHeight="1">
      <c r="B5" s="148">
        <v>3</v>
      </c>
      <c r="C5" s="140">
        <v>9</v>
      </c>
      <c r="D5" s="11"/>
      <c r="E5" s="18"/>
      <c r="F5" s="11"/>
      <c r="G5" s="18"/>
      <c r="H5" s="18"/>
      <c r="I5" s="18"/>
      <c r="J5" s="18"/>
      <c r="K5" s="18"/>
      <c r="L5" s="17">
        <f>+AFIRMACIONES!B20</f>
        <v>0</v>
      </c>
      <c r="M5" s="148">
        <v>102</v>
      </c>
      <c r="N5" s="140">
        <v>6</v>
      </c>
      <c r="O5" s="33"/>
      <c r="P5" s="33"/>
      <c r="Q5" s="33"/>
      <c r="R5" s="33"/>
      <c r="S5" s="11"/>
      <c r="T5" s="19">
        <f>+AFIRMACIONES!B119</f>
        <v>1</v>
      </c>
      <c r="U5" s="33"/>
      <c r="V5" s="11"/>
      <c r="W5" s="11"/>
      <c r="X5" s="148">
        <v>201</v>
      </c>
      <c r="Y5" s="140">
        <v>4</v>
      </c>
      <c r="Z5" s="33"/>
      <c r="AA5" s="11"/>
      <c r="AB5" s="27"/>
      <c r="AC5" s="19">
        <f>+AFIRMACIONES!B218</f>
        <v>1</v>
      </c>
      <c r="AD5" s="33"/>
      <c r="AE5" s="33"/>
      <c r="AF5" s="27"/>
      <c r="AG5" s="33"/>
      <c r="AH5" s="33"/>
      <c r="AI5"/>
      <c r="AJ5">
        <f>+IF(AND(AFIRMACIONES!$C$6&gt;=AL5,AFIRMACIONES!$C$6&lt;=AM5),1,0)</f>
        <v>1</v>
      </c>
      <c r="AK5">
        <v>4</v>
      </c>
      <c r="AL5" s="269">
        <v>21</v>
      </c>
      <c r="AM5" s="269">
        <v>27</v>
      </c>
      <c r="AN5" s="271" t="s">
        <v>381</v>
      </c>
      <c r="AO5" s="270" t="s">
        <v>396</v>
      </c>
      <c r="AP5" s="470" t="s">
        <v>397</v>
      </c>
      <c r="AQ5" s="471"/>
      <c r="AR5" s="470" t="s">
        <v>398</v>
      </c>
      <c r="AS5" s="471"/>
      <c r="AT5" s="470" t="s">
        <v>399</v>
      </c>
      <c r="AU5" s="471"/>
      <c r="AV5" s="470" t="s">
        <v>400</v>
      </c>
      <c r="AW5" s="471"/>
      <c r="AX5" s="470" t="s">
        <v>401</v>
      </c>
      <c r="AY5" s="471"/>
    </row>
    <row r="6" spans="2:51" ht="12.75" hidden="1" customHeight="1">
      <c r="B6" s="148">
        <v>4</v>
      </c>
      <c r="C6" s="140">
        <v>3</v>
      </c>
      <c r="D6" s="18"/>
      <c r="E6" s="18"/>
      <c r="F6" s="17">
        <f>+AFIRMACIONES!B21</f>
        <v>1</v>
      </c>
      <c r="G6" s="11"/>
      <c r="H6" s="11"/>
      <c r="I6" s="18"/>
      <c r="J6" s="18"/>
      <c r="K6" s="18"/>
      <c r="L6" s="18"/>
      <c r="M6" s="148">
        <v>103</v>
      </c>
      <c r="N6" s="140">
        <v>3</v>
      </c>
      <c r="O6" s="33"/>
      <c r="P6" s="33"/>
      <c r="Q6" s="19">
        <f>+AFIRMACIONES!B120</f>
        <v>0</v>
      </c>
      <c r="R6" s="33"/>
      <c r="S6" s="33"/>
      <c r="T6" s="33"/>
      <c r="U6" s="33"/>
      <c r="V6" s="33"/>
      <c r="W6" s="11"/>
      <c r="X6" s="148">
        <v>202</v>
      </c>
      <c r="Y6" s="140">
        <v>9</v>
      </c>
      <c r="Z6" s="33"/>
      <c r="AA6" s="11"/>
      <c r="AB6" s="27"/>
      <c r="AC6" s="33"/>
      <c r="AD6" s="33"/>
      <c r="AE6" s="33"/>
      <c r="AF6" s="27"/>
      <c r="AG6" s="33"/>
      <c r="AH6" s="19">
        <f>+AFIRMACIONES!B219</f>
        <v>1</v>
      </c>
      <c r="AI6"/>
      <c r="AJ6">
        <f>+IF(AND(AFIRMACIONES!$C$6&gt;=AL6,AFIRMACIONES!$C$6&lt;=AM6),1,0)</f>
        <v>0</v>
      </c>
      <c r="AK6">
        <v>5</v>
      </c>
      <c r="AL6" s="269">
        <v>28</v>
      </c>
      <c r="AM6" s="269">
        <v>41</v>
      </c>
      <c r="AN6" s="271" t="s">
        <v>381</v>
      </c>
      <c r="AO6" s="270" t="s">
        <v>402</v>
      </c>
      <c r="AP6" s="470" t="s">
        <v>403</v>
      </c>
      <c r="AQ6" s="471"/>
      <c r="AR6" s="470" t="s">
        <v>404</v>
      </c>
      <c r="AS6" s="471"/>
      <c r="AT6" s="470" t="s">
        <v>405</v>
      </c>
      <c r="AU6" s="471"/>
      <c r="AV6" s="470" t="s">
        <v>406</v>
      </c>
      <c r="AW6" s="471"/>
      <c r="AX6" s="470" t="s">
        <v>407</v>
      </c>
      <c r="AY6" s="471"/>
    </row>
    <row r="7" spans="2:51" ht="12.75" hidden="1" customHeight="1">
      <c r="B7" s="148">
        <v>5</v>
      </c>
      <c r="C7" s="140">
        <v>2</v>
      </c>
      <c r="D7" s="11"/>
      <c r="E7" s="17">
        <f>+AFIRMACIONES!B22</f>
        <v>0</v>
      </c>
      <c r="F7" s="18"/>
      <c r="G7" s="18"/>
      <c r="H7" s="18"/>
      <c r="I7" s="18"/>
      <c r="J7" s="18"/>
      <c r="K7" s="18"/>
      <c r="L7" s="18"/>
      <c r="M7" s="148">
        <v>104</v>
      </c>
      <c r="N7" s="140">
        <v>4</v>
      </c>
      <c r="O7" s="33"/>
      <c r="P7" s="33"/>
      <c r="Q7" s="33"/>
      <c r="R7" s="19">
        <f>+AFIRMACIONES!B121</f>
        <v>1</v>
      </c>
      <c r="S7" s="33"/>
      <c r="T7" s="33"/>
      <c r="U7" s="33"/>
      <c r="V7" s="11"/>
      <c r="W7" s="11"/>
      <c r="X7" s="148">
        <v>203</v>
      </c>
      <c r="Y7" s="140">
        <v>2</v>
      </c>
      <c r="Z7" s="11"/>
      <c r="AA7" s="19">
        <f>+AFIRMACIONES!B220</f>
        <v>0</v>
      </c>
      <c r="AB7" s="27"/>
      <c r="AC7" s="33"/>
      <c r="AD7" s="33"/>
      <c r="AE7" s="33"/>
      <c r="AF7" s="27"/>
      <c r="AG7" s="33"/>
      <c r="AH7" s="33"/>
      <c r="AI7"/>
      <c r="AJ7">
        <f>+IF(AND(AFIRMACIONES!$C$6&gt;=AL7,AFIRMACIONES!$C$6&lt;=AM7),1,0)</f>
        <v>0</v>
      </c>
      <c r="AK7">
        <v>6</v>
      </c>
      <c r="AL7" s="269">
        <v>42</v>
      </c>
      <c r="AM7" s="269">
        <v>48</v>
      </c>
      <c r="AN7" s="271" t="s">
        <v>408</v>
      </c>
      <c r="AO7" s="270" t="s">
        <v>409</v>
      </c>
      <c r="AP7" s="470" t="s">
        <v>410</v>
      </c>
      <c r="AQ7" s="471"/>
      <c r="AR7" s="470" t="s">
        <v>411</v>
      </c>
      <c r="AS7" s="471"/>
      <c r="AT7" s="470" t="s">
        <v>412</v>
      </c>
      <c r="AU7" s="471"/>
      <c r="AV7" s="470" t="s">
        <v>413</v>
      </c>
      <c r="AW7" s="471"/>
      <c r="AX7" s="470" t="s">
        <v>414</v>
      </c>
      <c r="AY7" s="471"/>
    </row>
    <row r="8" spans="2:51" ht="12.75" hidden="1" customHeight="1">
      <c r="B8" s="148">
        <v>6</v>
      </c>
      <c r="C8" s="140">
        <v>5</v>
      </c>
      <c r="D8" s="18"/>
      <c r="E8" s="18"/>
      <c r="F8" s="18"/>
      <c r="G8" s="18"/>
      <c r="H8" s="17">
        <f>+AFIRMACIONES!B23</f>
        <v>0</v>
      </c>
      <c r="I8" s="18"/>
      <c r="J8" s="18"/>
      <c r="K8" s="18"/>
      <c r="L8" s="18"/>
      <c r="M8" s="148">
        <v>105</v>
      </c>
      <c r="N8" s="140">
        <v>2</v>
      </c>
      <c r="O8" s="33"/>
      <c r="P8" s="19">
        <f>+AFIRMACIONES!B122</f>
        <v>1</v>
      </c>
      <c r="Q8" s="33"/>
      <c r="R8" s="33"/>
      <c r="S8" s="33"/>
      <c r="T8" s="33"/>
      <c r="U8" s="33"/>
      <c r="V8" s="11"/>
      <c r="W8" s="11"/>
      <c r="X8" s="148">
        <v>204</v>
      </c>
      <c r="Y8" s="140">
        <v>1</v>
      </c>
      <c r="Z8" s="19">
        <f>+AFIRMACIONES!B221</f>
        <v>0</v>
      </c>
      <c r="AA8" s="33"/>
      <c r="AB8" s="27"/>
      <c r="AC8" s="33"/>
      <c r="AD8" s="11"/>
      <c r="AE8" s="33"/>
      <c r="AF8" s="27"/>
      <c r="AG8" s="33"/>
      <c r="AH8" s="33"/>
      <c r="AI8"/>
      <c r="AJ8">
        <f>+IF(AND(AFIRMACIONES!$C$6&gt;=AL8,AFIRMACIONES!$C$6&lt;=AM8),1,0)</f>
        <v>0</v>
      </c>
      <c r="AK8">
        <v>7</v>
      </c>
      <c r="AL8" s="269">
        <v>49</v>
      </c>
      <c r="AM8" s="269">
        <v>55</v>
      </c>
      <c r="AN8" s="271" t="s">
        <v>408</v>
      </c>
      <c r="AO8" s="270" t="s">
        <v>415</v>
      </c>
      <c r="AP8" s="470" t="s">
        <v>416</v>
      </c>
      <c r="AQ8" s="471"/>
      <c r="AR8" s="470" t="s">
        <v>417</v>
      </c>
      <c r="AS8" s="471"/>
      <c r="AT8" s="470" t="s">
        <v>418</v>
      </c>
      <c r="AU8" s="471"/>
      <c r="AV8" s="470" t="s">
        <v>419</v>
      </c>
      <c r="AW8" s="471"/>
      <c r="AX8" s="470" t="s">
        <v>420</v>
      </c>
      <c r="AY8" s="471"/>
    </row>
    <row r="9" spans="2:51" ht="12.75" hidden="1" customHeight="1">
      <c r="B9" s="148">
        <v>7</v>
      </c>
      <c r="C9" s="140">
        <v>7</v>
      </c>
      <c r="D9" s="18"/>
      <c r="E9" s="18"/>
      <c r="F9" s="18"/>
      <c r="G9" s="18"/>
      <c r="H9" s="18"/>
      <c r="I9" s="18"/>
      <c r="J9" s="17">
        <f>+AFIRMACIONES!B24</f>
        <v>1</v>
      </c>
      <c r="K9" s="11"/>
      <c r="L9" s="18"/>
      <c r="M9" s="148">
        <v>106</v>
      </c>
      <c r="N9" s="140">
        <v>1</v>
      </c>
      <c r="O9" s="19">
        <f>+AFIRMACIONES!B123</f>
        <v>1</v>
      </c>
      <c r="P9" s="33"/>
      <c r="Q9" s="33"/>
      <c r="R9" s="11"/>
      <c r="S9" s="33"/>
      <c r="T9" s="33"/>
      <c r="U9" s="33"/>
      <c r="V9" s="33"/>
      <c r="W9" s="11"/>
      <c r="X9" s="148">
        <v>205</v>
      </c>
      <c r="Y9" s="140">
        <v>8</v>
      </c>
      <c r="Z9" s="33"/>
      <c r="AA9" s="33"/>
      <c r="AB9" s="27"/>
      <c r="AC9" s="33"/>
      <c r="AD9" s="33"/>
      <c r="AE9" s="33"/>
      <c r="AF9" s="27"/>
      <c r="AG9" s="19">
        <f>+AFIRMACIONES!B222</f>
        <v>1</v>
      </c>
      <c r="AH9" s="33"/>
      <c r="AI9"/>
      <c r="AJ9">
        <f>+IF(AND(AFIRMACIONES!$C$6&gt;=AL9,AFIRMACIONES!$C$6&lt;=AM9),1,0)</f>
        <v>0</v>
      </c>
      <c r="AK9">
        <v>8</v>
      </c>
      <c r="AL9" s="269">
        <v>56</v>
      </c>
      <c r="AM9" s="269">
        <v>62</v>
      </c>
      <c r="AN9" s="271" t="s">
        <v>408</v>
      </c>
      <c r="AO9" s="270" t="s">
        <v>421</v>
      </c>
      <c r="AP9" s="470" t="s">
        <v>422</v>
      </c>
      <c r="AQ9" s="471"/>
      <c r="AR9" s="470" t="s">
        <v>423</v>
      </c>
      <c r="AS9" s="471"/>
      <c r="AT9" s="470" t="s">
        <v>424</v>
      </c>
      <c r="AU9" s="471"/>
      <c r="AV9" s="470" t="s">
        <v>425</v>
      </c>
      <c r="AW9" s="471"/>
      <c r="AX9" s="470" t="s">
        <v>426</v>
      </c>
      <c r="AY9" s="471"/>
    </row>
    <row r="10" spans="2:51" ht="12.75" hidden="1" customHeight="1">
      <c r="B10" s="148">
        <v>8</v>
      </c>
      <c r="C10" s="140">
        <v>4</v>
      </c>
      <c r="D10" s="18"/>
      <c r="E10" s="11"/>
      <c r="F10" s="18"/>
      <c r="G10" s="17">
        <f>+AFIRMACIONES!B25</f>
        <v>1</v>
      </c>
      <c r="H10" s="18"/>
      <c r="I10" s="18"/>
      <c r="J10" s="18"/>
      <c r="K10" s="18"/>
      <c r="L10" s="18"/>
      <c r="M10" s="148">
        <v>107</v>
      </c>
      <c r="N10" s="140">
        <v>8</v>
      </c>
      <c r="O10" s="11"/>
      <c r="P10" s="33"/>
      <c r="Q10" s="33"/>
      <c r="R10" s="33"/>
      <c r="S10" s="33"/>
      <c r="T10" s="33"/>
      <c r="U10" s="33"/>
      <c r="V10" s="19">
        <f>+AFIRMACIONES!B124</f>
        <v>0</v>
      </c>
      <c r="W10" s="11"/>
      <c r="X10" s="148">
        <v>206</v>
      </c>
      <c r="Y10" s="140">
        <v>6</v>
      </c>
      <c r="Z10" s="33"/>
      <c r="AA10" s="11"/>
      <c r="AB10" s="27"/>
      <c r="AC10" s="33"/>
      <c r="AD10" s="33"/>
      <c r="AE10" s="19">
        <f>+AFIRMACIONES!B223</f>
        <v>1</v>
      </c>
      <c r="AF10" s="27"/>
      <c r="AG10" s="33"/>
      <c r="AH10" s="33"/>
      <c r="AI10"/>
      <c r="AJ10">
        <f>+IF(AND(AFIRMACIONES!$C$6&gt;=AL10,AFIRMACIONES!$C$6&lt;=AM10),1,0)</f>
        <v>0</v>
      </c>
      <c r="AK10">
        <v>9</v>
      </c>
      <c r="AL10" s="269">
        <v>63</v>
      </c>
      <c r="AM10" s="269">
        <v>69</v>
      </c>
      <c r="AN10" s="271" t="s">
        <v>408</v>
      </c>
      <c r="AO10" s="270" t="s">
        <v>427</v>
      </c>
      <c r="AP10" s="470" t="s">
        <v>428</v>
      </c>
      <c r="AQ10" s="471"/>
      <c r="AR10" s="470" t="s">
        <v>429</v>
      </c>
      <c r="AS10" s="471"/>
      <c r="AT10" s="470" t="s">
        <v>430</v>
      </c>
      <c r="AU10" s="471"/>
      <c r="AV10" s="470" t="s">
        <v>431</v>
      </c>
      <c r="AW10" s="471"/>
      <c r="AX10" s="470" t="s">
        <v>432</v>
      </c>
      <c r="AY10" s="471"/>
    </row>
    <row r="11" spans="2:51" ht="12.75" hidden="1" customHeight="1">
      <c r="B11" s="148">
        <v>9</v>
      </c>
      <c r="C11" s="140">
        <v>1</v>
      </c>
      <c r="D11" s="17">
        <f>+AFIRMACIONES!B26</f>
        <v>0</v>
      </c>
      <c r="E11" s="18"/>
      <c r="F11" s="18"/>
      <c r="G11" s="18"/>
      <c r="H11" s="18"/>
      <c r="I11" s="18"/>
      <c r="J11" s="18"/>
      <c r="K11" s="18"/>
      <c r="L11" s="18"/>
      <c r="M11" s="148">
        <v>108</v>
      </c>
      <c r="N11" s="140">
        <v>9</v>
      </c>
      <c r="O11" s="11"/>
      <c r="P11" s="33"/>
      <c r="Q11" s="33"/>
      <c r="R11" s="33"/>
      <c r="S11" s="33"/>
      <c r="T11" s="33"/>
      <c r="U11" s="33"/>
      <c r="V11" s="33"/>
      <c r="W11" s="19">
        <f>+AFIRMACIONES!B125</f>
        <v>1</v>
      </c>
      <c r="X11" s="148">
        <v>207</v>
      </c>
      <c r="Y11" s="140">
        <v>5</v>
      </c>
      <c r="Z11" s="11"/>
      <c r="AA11" s="33"/>
      <c r="AB11" s="27"/>
      <c r="AC11" s="33"/>
      <c r="AD11" s="19">
        <f>+AFIRMACIONES!B224</f>
        <v>1</v>
      </c>
      <c r="AE11" s="33"/>
      <c r="AF11" s="27"/>
      <c r="AG11" s="33"/>
      <c r="AH11" s="33"/>
      <c r="AI11"/>
      <c r="AJ11">
        <f>+IF(AND(AFIRMACIONES!$C$6&gt;=AL11,AFIRMACIONES!$C$6&lt;=AM11),1,0)</f>
        <v>0</v>
      </c>
      <c r="AK11">
        <v>10</v>
      </c>
      <c r="AL11" s="269">
        <v>70</v>
      </c>
      <c r="AM11" s="269">
        <v>90</v>
      </c>
      <c r="AN11" s="271" t="s">
        <v>408</v>
      </c>
      <c r="AO11" s="270" t="s">
        <v>433</v>
      </c>
      <c r="AP11" s="470" t="s">
        <v>434</v>
      </c>
      <c r="AQ11" s="471"/>
      <c r="AR11" s="470" t="s">
        <v>435</v>
      </c>
      <c r="AS11" s="471"/>
      <c r="AT11" s="470" t="s">
        <v>436</v>
      </c>
      <c r="AU11" s="471"/>
      <c r="AV11" s="470" t="s">
        <v>437</v>
      </c>
      <c r="AW11" s="471"/>
      <c r="AX11" s="470" t="s">
        <v>438</v>
      </c>
      <c r="AY11" s="471"/>
    </row>
    <row r="12" spans="2:51" hidden="1">
      <c r="B12" s="148">
        <v>10</v>
      </c>
      <c r="C12" s="140">
        <v>9</v>
      </c>
      <c r="D12" s="18"/>
      <c r="E12" s="18"/>
      <c r="F12" s="18"/>
      <c r="G12" s="18"/>
      <c r="H12" s="18"/>
      <c r="I12" s="18"/>
      <c r="J12" s="11"/>
      <c r="K12" s="18"/>
      <c r="L12" s="17">
        <f>+AFIRMACIONES!B27</f>
        <v>1</v>
      </c>
      <c r="M12" s="148">
        <v>109</v>
      </c>
      <c r="N12" s="140">
        <v>2</v>
      </c>
      <c r="O12" s="33"/>
      <c r="P12" s="19">
        <f>+AFIRMACIONES!B126</f>
        <v>1</v>
      </c>
      <c r="Q12" s="33"/>
      <c r="R12" s="33"/>
      <c r="S12" s="33"/>
      <c r="T12" s="11"/>
      <c r="U12" s="33"/>
      <c r="V12" s="33"/>
      <c r="W12" s="11"/>
      <c r="X12" s="148">
        <v>208</v>
      </c>
      <c r="Y12" s="140">
        <v>5</v>
      </c>
      <c r="Z12" s="33"/>
      <c r="AA12" s="33"/>
      <c r="AB12" s="27"/>
      <c r="AC12" s="33"/>
      <c r="AD12" s="19">
        <f>+AFIRMACIONES!B225</f>
        <v>1</v>
      </c>
      <c r="AE12" s="33"/>
      <c r="AF12" s="27"/>
      <c r="AG12" s="33"/>
      <c r="AH12" s="33"/>
      <c r="AI12"/>
    </row>
    <row r="13" spans="2:51" hidden="1">
      <c r="B13" s="148">
        <v>11</v>
      </c>
      <c r="C13" s="140">
        <v>4</v>
      </c>
      <c r="D13" s="18"/>
      <c r="E13" s="18"/>
      <c r="F13" s="18"/>
      <c r="G13" s="17">
        <f>+AFIRMACIONES!B28</f>
        <v>1</v>
      </c>
      <c r="H13" s="11"/>
      <c r="I13" s="18"/>
      <c r="J13" s="18"/>
      <c r="K13" s="18"/>
      <c r="L13" s="18"/>
      <c r="M13" s="148">
        <v>110</v>
      </c>
      <c r="N13" s="140">
        <v>7</v>
      </c>
      <c r="O13" s="33"/>
      <c r="P13" s="33"/>
      <c r="Q13" s="33"/>
      <c r="R13" s="33"/>
      <c r="S13" s="11"/>
      <c r="T13" s="33"/>
      <c r="U13" s="19">
        <f>+AFIRMACIONES!B127</f>
        <v>0</v>
      </c>
      <c r="V13" s="33"/>
      <c r="W13" s="11"/>
      <c r="X13" s="148">
        <v>209</v>
      </c>
      <c r="Y13" s="140">
        <v>2</v>
      </c>
      <c r="Z13" s="33"/>
      <c r="AA13" s="19">
        <f>+AFIRMACIONES!B226</f>
        <v>0</v>
      </c>
      <c r="AB13" s="27"/>
      <c r="AC13" s="33"/>
      <c r="AD13" s="33"/>
      <c r="AE13" s="33"/>
      <c r="AF13" s="27"/>
      <c r="AG13" s="33"/>
      <c r="AH13" s="33"/>
      <c r="AI13"/>
    </row>
    <row r="14" spans="2:51" hidden="1">
      <c r="B14" s="148">
        <v>12</v>
      </c>
      <c r="C14" s="140">
        <v>7</v>
      </c>
      <c r="D14" s="18"/>
      <c r="E14" s="18"/>
      <c r="F14" s="18"/>
      <c r="G14" s="18"/>
      <c r="H14" s="18"/>
      <c r="I14" s="11"/>
      <c r="J14" s="17">
        <f>+AFIRMACIONES!B29</f>
        <v>1</v>
      </c>
      <c r="K14" s="18"/>
      <c r="L14" s="18"/>
      <c r="M14" s="148">
        <v>111</v>
      </c>
      <c r="N14" s="140">
        <v>8</v>
      </c>
      <c r="O14" s="11"/>
      <c r="P14" s="33"/>
      <c r="Q14" s="33"/>
      <c r="R14" s="33"/>
      <c r="S14" s="33"/>
      <c r="T14" s="33"/>
      <c r="U14" s="33"/>
      <c r="V14" s="19">
        <f>+AFIRMACIONES!B128</f>
        <v>1</v>
      </c>
      <c r="W14" s="11"/>
      <c r="X14" s="148">
        <v>210</v>
      </c>
      <c r="Y14" s="140">
        <v>3</v>
      </c>
      <c r="Z14" s="33"/>
      <c r="AA14" s="11"/>
      <c r="AB14" s="145">
        <f>+AFIRMACIONES!B227</f>
        <v>1</v>
      </c>
      <c r="AC14" s="33"/>
      <c r="AD14" s="33"/>
      <c r="AE14" s="11"/>
      <c r="AF14" s="27"/>
      <c r="AG14" s="33"/>
      <c r="AH14" s="33"/>
      <c r="AI14"/>
    </row>
    <row r="15" spans="2:51" hidden="1">
      <c r="B15" s="148">
        <v>13</v>
      </c>
      <c r="C15" s="140">
        <v>8</v>
      </c>
      <c r="D15" s="18"/>
      <c r="E15" s="18"/>
      <c r="F15" s="18"/>
      <c r="G15" s="18"/>
      <c r="H15" s="18"/>
      <c r="I15" s="18"/>
      <c r="J15" s="18"/>
      <c r="K15" s="17">
        <f>+AFIRMACIONES!B30</f>
        <v>0</v>
      </c>
      <c r="L15" s="11"/>
      <c r="M15" s="148">
        <v>112</v>
      </c>
      <c r="N15" s="140">
        <v>5</v>
      </c>
      <c r="O15" s="33"/>
      <c r="P15" s="33"/>
      <c r="Q15" s="33"/>
      <c r="R15" s="33"/>
      <c r="S15" s="19">
        <f>+AFIRMACIONES!B129</f>
        <v>1</v>
      </c>
      <c r="T15" s="33"/>
      <c r="U15" s="33"/>
      <c r="V15" s="33"/>
      <c r="W15" s="11"/>
      <c r="X15" s="148">
        <v>211</v>
      </c>
      <c r="Y15" s="140">
        <v>1</v>
      </c>
      <c r="Z15" s="19">
        <f>+AFIRMACIONES!B228</f>
        <v>1</v>
      </c>
      <c r="AA15" s="33"/>
      <c r="AB15" s="27"/>
      <c r="AC15" s="33"/>
      <c r="AD15" s="33"/>
      <c r="AE15" s="11"/>
      <c r="AF15" s="27"/>
      <c r="AG15" s="33"/>
      <c r="AH15" s="33"/>
      <c r="AI15"/>
    </row>
    <row r="16" spans="2:51" hidden="1">
      <c r="B16" s="148">
        <v>14</v>
      </c>
      <c r="C16" s="140">
        <v>3</v>
      </c>
      <c r="D16" s="18"/>
      <c r="E16" s="18"/>
      <c r="F16" s="17">
        <f>+AFIRMACIONES!B31</f>
        <v>1</v>
      </c>
      <c r="G16" s="18"/>
      <c r="H16" s="18"/>
      <c r="I16" s="11"/>
      <c r="J16" s="18"/>
      <c r="K16" s="18"/>
      <c r="L16" s="18"/>
      <c r="M16" s="148">
        <v>113</v>
      </c>
      <c r="N16" s="140">
        <v>3</v>
      </c>
      <c r="O16" s="33"/>
      <c r="P16" s="33"/>
      <c r="Q16" s="19">
        <f>+AFIRMACIONES!B130</f>
        <v>0</v>
      </c>
      <c r="R16" s="33"/>
      <c r="S16" s="11"/>
      <c r="T16" s="33"/>
      <c r="U16" s="33"/>
      <c r="V16" s="33"/>
      <c r="W16" s="11"/>
      <c r="X16" s="148">
        <v>212</v>
      </c>
      <c r="Y16" s="140">
        <v>6</v>
      </c>
      <c r="Z16" s="33"/>
      <c r="AA16" s="33"/>
      <c r="AB16" s="27"/>
      <c r="AC16" s="33"/>
      <c r="AD16" s="11"/>
      <c r="AE16" s="19">
        <f>+AFIRMACIONES!B229</f>
        <v>1</v>
      </c>
      <c r="AF16" s="27"/>
      <c r="AG16" s="33"/>
      <c r="AH16" s="33"/>
      <c r="AI16"/>
    </row>
    <row r="17" spans="2:35" hidden="1">
      <c r="B17" s="148">
        <v>15</v>
      </c>
      <c r="C17" s="140">
        <v>1</v>
      </c>
      <c r="D17" s="17">
        <f>+AFIRMACIONES!B32</f>
        <v>0</v>
      </c>
      <c r="E17" s="18"/>
      <c r="F17" s="18"/>
      <c r="G17" s="18"/>
      <c r="H17" s="18"/>
      <c r="I17" s="18"/>
      <c r="J17" s="18"/>
      <c r="K17" s="18"/>
      <c r="L17" s="18"/>
      <c r="M17" s="148">
        <v>114</v>
      </c>
      <c r="N17" s="140">
        <v>4</v>
      </c>
      <c r="O17" s="33"/>
      <c r="P17" s="33"/>
      <c r="Q17" s="33"/>
      <c r="R17" s="19">
        <f>+AFIRMACIONES!B131</f>
        <v>0</v>
      </c>
      <c r="S17" s="33"/>
      <c r="T17" s="33"/>
      <c r="U17" s="11"/>
      <c r="V17" s="33"/>
      <c r="W17" s="11"/>
      <c r="X17" s="148">
        <v>213</v>
      </c>
      <c r="Y17" s="140">
        <v>9</v>
      </c>
      <c r="Z17" s="11"/>
      <c r="AA17" s="33"/>
      <c r="AB17" s="27"/>
      <c r="AC17" s="33"/>
      <c r="AD17" s="33"/>
      <c r="AE17" s="33"/>
      <c r="AF17" s="27"/>
      <c r="AG17" s="33"/>
      <c r="AH17" s="19">
        <f>+AFIRMACIONES!B230</f>
        <v>0</v>
      </c>
      <c r="AI17"/>
    </row>
    <row r="18" spans="2:35" hidden="1">
      <c r="B18" s="148">
        <v>16</v>
      </c>
      <c r="C18" s="140">
        <v>6</v>
      </c>
      <c r="D18" s="18"/>
      <c r="E18" s="18"/>
      <c r="F18" s="18"/>
      <c r="G18" s="18"/>
      <c r="H18" s="18"/>
      <c r="I18" s="17">
        <f>+AFIRMACIONES!B33</f>
        <v>1</v>
      </c>
      <c r="J18" s="18"/>
      <c r="K18" s="18"/>
      <c r="L18" s="11"/>
      <c r="M18" s="148">
        <v>115</v>
      </c>
      <c r="N18" s="140">
        <v>6</v>
      </c>
      <c r="O18" s="33"/>
      <c r="P18" s="33"/>
      <c r="Q18" s="33"/>
      <c r="R18" s="33"/>
      <c r="S18" s="33"/>
      <c r="T18" s="19">
        <f>+AFIRMACIONES!B132</f>
        <v>0</v>
      </c>
      <c r="U18" s="11"/>
      <c r="V18" s="33"/>
      <c r="W18" s="11"/>
      <c r="X18" s="148">
        <v>214</v>
      </c>
      <c r="Y18" s="140">
        <v>4</v>
      </c>
      <c r="Z18" s="33"/>
      <c r="AA18" s="33"/>
      <c r="AB18" s="141"/>
      <c r="AC18" s="19">
        <f>+AFIRMACIONES!B231</f>
        <v>1</v>
      </c>
      <c r="AD18" s="33"/>
      <c r="AE18" s="33"/>
      <c r="AF18" s="27"/>
      <c r="AG18" s="33"/>
      <c r="AH18" s="33"/>
      <c r="AI18"/>
    </row>
    <row r="19" spans="2:35" hidden="1">
      <c r="B19" s="148">
        <v>17</v>
      </c>
      <c r="C19" s="140">
        <v>2</v>
      </c>
      <c r="D19" s="11"/>
      <c r="E19" s="17">
        <f>+AFIRMACIONES!B34</f>
        <v>0</v>
      </c>
      <c r="F19" s="18"/>
      <c r="G19" s="18"/>
      <c r="H19" s="18"/>
      <c r="I19" s="18"/>
      <c r="J19" s="18"/>
      <c r="K19" s="11"/>
      <c r="L19" s="18"/>
      <c r="M19" s="148">
        <v>116</v>
      </c>
      <c r="N19" s="140">
        <v>1</v>
      </c>
      <c r="O19" s="19">
        <f>+AFIRMACIONES!B133</f>
        <v>1</v>
      </c>
      <c r="P19" s="33"/>
      <c r="Q19" s="33"/>
      <c r="R19" s="33"/>
      <c r="S19" s="33"/>
      <c r="T19" s="33"/>
      <c r="U19" s="11"/>
      <c r="V19" s="33"/>
      <c r="W19" s="11"/>
      <c r="X19" s="148">
        <v>215</v>
      </c>
      <c r="Y19" s="140">
        <v>8</v>
      </c>
      <c r="Z19" s="33"/>
      <c r="AA19" s="33"/>
      <c r="AB19" s="141"/>
      <c r="AC19" s="33"/>
      <c r="AD19" s="33"/>
      <c r="AE19" s="33"/>
      <c r="AF19" s="27"/>
      <c r="AG19" s="19">
        <f>+AFIRMACIONES!B232</f>
        <v>0</v>
      </c>
      <c r="AH19" s="33"/>
      <c r="AI19"/>
    </row>
    <row r="20" spans="2:35" hidden="1">
      <c r="B20" s="148">
        <v>18</v>
      </c>
      <c r="C20" s="140">
        <v>5</v>
      </c>
      <c r="D20" s="18"/>
      <c r="E20" s="18"/>
      <c r="F20" s="18"/>
      <c r="G20" s="18"/>
      <c r="H20" s="17">
        <f>+AFIRMACIONES!B35</f>
        <v>1</v>
      </c>
      <c r="I20" s="11"/>
      <c r="J20" s="18"/>
      <c r="K20" s="18"/>
      <c r="L20" s="18"/>
      <c r="M20" s="148">
        <v>117</v>
      </c>
      <c r="N20" s="140">
        <v>9</v>
      </c>
      <c r="O20" s="33"/>
      <c r="P20" s="33"/>
      <c r="Q20" s="33"/>
      <c r="R20" s="33"/>
      <c r="S20" s="33"/>
      <c r="T20" s="33"/>
      <c r="U20" s="11"/>
      <c r="V20" s="33"/>
      <c r="W20" s="19">
        <f>+AFIRMACIONES!B134</f>
        <v>0</v>
      </c>
      <c r="X20" s="148">
        <v>216</v>
      </c>
      <c r="Y20" s="140">
        <v>7</v>
      </c>
      <c r="Z20" s="11"/>
      <c r="AA20" s="33"/>
      <c r="AB20" s="27"/>
      <c r="AC20" s="33"/>
      <c r="AD20" s="33"/>
      <c r="AE20" s="33"/>
      <c r="AF20" s="19">
        <f>+AFIRMACIONES!B233</f>
        <v>1</v>
      </c>
      <c r="AG20" s="33"/>
      <c r="AH20" s="33"/>
      <c r="AI20"/>
    </row>
    <row r="21" spans="2:35" hidden="1">
      <c r="B21" s="148">
        <v>19</v>
      </c>
      <c r="C21" s="140">
        <v>8</v>
      </c>
      <c r="D21" s="18"/>
      <c r="E21" s="18"/>
      <c r="F21" s="18"/>
      <c r="G21" s="18"/>
      <c r="H21" s="18"/>
      <c r="I21" s="11"/>
      <c r="J21" s="18"/>
      <c r="K21" s="17">
        <f>+AFIRMACIONES!B36</f>
        <v>0</v>
      </c>
      <c r="L21" s="18"/>
      <c r="M21" s="148">
        <v>118</v>
      </c>
      <c r="N21" s="140">
        <v>3</v>
      </c>
      <c r="O21" s="33"/>
      <c r="P21" s="11"/>
      <c r="Q21" s="19">
        <f>+AFIRMACIONES!B135</f>
        <v>0</v>
      </c>
      <c r="R21" s="33"/>
      <c r="S21" s="33"/>
      <c r="T21" s="33"/>
      <c r="U21" s="33"/>
      <c r="V21" s="33"/>
      <c r="W21" s="11"/>
      <c r="X21" s="148">
        <v>217</v>
      </c>
      <c r="Y21" s="140">
        <v>3</v>
      </c>
      <c r="Z21" s="33"/>
      <c r="AA21" s="11"/>
      <c r="AB21" s="145">
        <f>+AFIRMACIONES!B234</f>
        <v>0</v>
      </c>
      <c r="AC21" s="33"/>
      <c r="AD21" s="33"/>
      <c r="AE21" s="33"/>
      <c r="AF21" s="27"/>
      <c r="AG21" s="33"/>
      <c r="AH21" s="33"/>
      <c r="AI21"/>
    </row>
    <row r="22" spans="2:35" hidden="1">
      <c r="B22" s="148">
        <v>20</v>
      </c>
      <c r="C22" s="140">
        <v>5</v>
      </c>
      <c r="D22" s="18"/>
      <c r="E22" s="11"/>
      <c r="F22" s="18"/>
      <c r="G22" s="18"/>
      <c r="H22" s="17">
        <f>+AFIRMACIONES!B37</f>
        <v>1</v>
      </c>
      <c r="I22" s="18"/>
      <c r="J22" s="18"/>
      <c r="K22" s="18"/>
      <c r="L22" s="18"/>
      <c r="M22" s="148">
        <v>119</v>
      </c>
      <c r="N22" s="140">
        <v>7</v>
      </c>
      <c r="O22" s="33"/>
      <c r="P22" s="33"/>
      <c r="Q22" s="33"/>
      <c r="R22" s="33"/>
      <c r="S22" s="33"/>
      <c r="T22" s="11"/>
      <c r="U22" s="19">
        <f>+AFIRMACIONES!B136</f>
        <v>0</v>
      </c>
      <c r="V22" s="33"/>
      <c r="W22" s="11"/>
      <c r="X22" s="148">
        <v>218</v>
      </c>
      <c r="Y22" s="140">
        <v>4</v>
      </c>
      <c r="Z22" s="33"/>
      <c r="AA22" s="33"/>
      <c r="AB22" s="27"/>
      <c r="AC22" s="19">
        <f>+AFIRMACIONES!B235</f>
        <v>1</v>
      </c>
      <c r="AD22" s="33"/>
      <c r="AE22" s="11"/>
      <c r="AF22" s="27"/>
      <c r="AG22" s="33"/>
      <c r="AH22" s="33"/>
      <c r="AI22"/>
    </row>
    <row r="23" spans="2:35" hidden="1">
      <c r="B23" s="148">
        <v>21</v>
      </c>
      <c r="C23" s="140">
        <v>2</v>
      </c>
      <c r="D23" s="11"/>
      <c r="E23" s="17">
        <f>+AFIRMACIONES!B38</f>
        <v>1</v>
      </c>
      <c r="F23" s="18"/>
      <c r="G23" s="18"/>
      <c r="H23" s="18"/>
      <c r="I23" s="11"/>
      <c r="J23" s="18"/>
      <c r="K23" s="18"/>
      <c r="L23" s="18"/>
      <c r="M23" s="148">
        <v>120</v>
      </c>
      <c r="N23" s="140">
        <v>1</v>
      </c>
      <c r="O23" s="19">
        <f>+AFIRMACIONES!B137</f>
        <v>0</v>
      </c>
      <c r="P23" s="33"/>
      <c r="Q23" s="33"/>
      <c r="R23" s="33"/>
      <c r="S23" s="33"/>
      <c r="T23" s="33"/>
      <c r="U23" s="11"/>
      <c r="V23" s="33"/>
      <c r="W23" s="11"/>
      <c r="X23" s="148">
        <v>219</v>
      </c>
      <c r="Y23" s="140">
        <v>7</v>
      </c>
      <c r="Z23" s="33"/>
      <c r="AA23" s="33"/>
      <c r="AB23" s="141"/>
      <c r="AC23" s="33"/>
      <c r="AD23" s="33"/>
      <c r="AE23" s="33"/>
      <c r="AF23" s="19">
        <f>+AFIRMACIONES!B236</f>
        <v>0</v>
      </c>
      <c r="AG23" s="33"/>
      <c r="AH23" s="33"/>
      <c r="AI23"/>
    </row>
    <row r="24" spans="2:35" hidden="1">
      <c r="B24" s="148">
        <v>22</v>
      </c>
      <c r="C24" s="140">
        <v>4</v>
      </c>
      <c r="D24" s="11"/>
      <c r="E24" s="18"/>
      <c r="F24" s="18"/>
      <c r="G24" s="17">
        <f>+AFIRMACIONES!B39</f>
        <v>1</v>
      </c>
      <c r="H24" s="18"/>
      <c r="I24" s="18"/>
      <c r="J24" s="18"/>
      <c r="K24" s="18"/>
      <c r="L24" s="18"/>
      <c r="M24" s="148">
        <v>121</v>
      </c>
      <c r="N24" s="140">
        <v>5</v>
      </c>
      <c r="O24" s="33"/>
      <c r="P24" s="33"/>
      <c r="Q24" s="33"/>
      <c r="R24" s="11"/>
      <c r="S24" s="19">
        <f>+AFIRMACIONES!B138</f>
        <v>1</v>
      </c>
      <c r="T24" s="33"/>
      <c r="U24" s="33"/>
      <c r="V24" s="33"/>
      <c r="W24" s="11"/>
      <c r="X24" s="148">
        <v>220</v>
      </c>
      <c r="Y24" s="140">
        <v>9</v>
      </c>
      <c r="Z24" s="33"/>
      <c r="AA24" s="33"/>
      <c r="AB24" s="27"/>
      <c r="AC24" s="33"/>
      <c r="AD24" s="33"/>
      <c r="AE24" s="33"/>
      <c r="AF24" s="27"/>
      <c r="AG24" s="33"/>
      <c r="AH24" s="19">
        <f>+AFIRMACIONES!B237</f>
        <v>1</v>
      </c>
      <c r="AI24"/>
    </row>
    <row r="25" spans="2:35" hidden="1">
      <c r="B25" s="148">
        <v>23</v>
      </c>
      <c r="C25" s="140">
        <v>7</v>
      </c>
      <c r="D25" s="11"/>
      <c r="E25" s="18"/>
      <c r="F25" s="18"/>
      <c r="G25" s="18"/>
      <c r="H25" s="18"/>
      <c r="I25" s="18"/>
      <c r="J25" s="17">
        <f>+AFIRMACIONES!B40</f>
        <v>0</v>
      </c>
      <c r="K25" s="18"/>
      <c r="L25" s="18"/>
      <c r="M25" s="148">
        <v>122</v>
      </c>
      <c r="N25" s="140">
        <v>2</v>
      </c>
      <c r="O25" s="33"/>
      <c r="P25" s="19">
        <f>+AFIRMACIONES!B139</f>
        <v>0</v>
      </c>
      <c r="Q25" s="33"/>
      <c r="R25" s="33"/>
      <c r="S25" s="11"/>
      <c r="T25" s="33"/>
      <c r="U25" s="33"/>
      <c r="V25" s="33"/>
      <c r="W25" s="11"/>
      <c r="X25" s="148">
        <v>221</v>
      </c>
      <c r="Y25" s="140">
        <v>8</v>
      </c>
      <c r="Z25" s="11"/>
      <c r="AA25" s="33"/>
      <c r="AB25" s="27"/>
      <c r="AC25" s="33"/>
      <c r="AD25" s="33"/>
      <c r="AE25" s="33"/>
      <c r="AF25" s="27"/>
      <c r="AG25" s="19">
        <f>+AFIRMACIONES!B238</f>
        <v>1</v>
      </c>
      <c r="AH25" s="33"/>
      <c r="AI25"/>
    </row>
    <row r="26" spans="2:35" hidden="1">
      <c r="B26" s="148">
        <v>24</v>
      </c>
      <c r="C26" s="140">
        <v>1</v>
      </c>
      <c r="D26" s="17">
        <f>+AFIRMACIONES!B41</f>
        <v>1</v>
      </c>
      <c r="E26" s="18"/>
      <c r="F26" s="18"/>
      <c r="G26" s="18"/>
      <c r="H26" s="18"/>
      <c r="I26" s="18"/>
      <c r="J26" s="18"/>
      <c r="K26" s="18"/>
      <c r="L26" s="18"/>
      <c r="M26" s="148">
        <v>123</v>
      </c>
      <c r="N26" s="140">
        <v>4</v>
      </c>
      <c r="O26" s="33"/>
      <c r="P26" s="33"/>
      <c r="Q26" s="33"/>
      <c r="R26" s="19">
        <f>+AFIRMACIONES!B140</f>
        <v>0</v>
      </c>
      <c r="S26" s="33"/>
      <c r="T26" s="33"/>
      <c r="U26" s="33"/>
      <c r="V26" s="33"/>
      <c r="W26" s="11"/>
      <c r="X26" s="148">
        <v>222</v>
      </c>
      <c r="Y26" s="140">
        <v>5</v>
      </c>
      <c r="Z26" s="33"/>
      <c r="AA26" s="33"/>
      <c r="AB26" s="27"/>
      <c r="AC26" s="33"/>
      <c r="AD26" s="19">
        <f>+AFIRMACIONES!B239</f>
        <v>0</v>
      </c>
      <c r="AE26" s="33"/>
      <c r="AF26" s="27"/>
      <c r="AG26" s="33"/>
      <c r="AH26" s="33"/>
      <c r="AI26"/>
    </row>
    <row r="27" spans="2:35" hidden="1">
      <c r="B27" s="148">
        <v>25</v>
      </c>
      <c r="C27" s="140">
        <v>9</v>
      </c>
      <c r="D27" s="18"/>
      <c r="E27" s="18"/>
      <c r="F27" s="18"/>
      <c r="G27" s="11"/>
      <c r="H27" s="18"/>
      <c r="I27" s="18"/>
      <c r="J27" s="18"/>
      <c r="K27" s="18"/>
      <c r="L27" s="17">
        <f>+AFIRMACIONES!B42</f>
        <v>1</v>
      </c>
      <c r="M27" s="148">
        <v>124</v>
      </c>
      <c r="N27" s="140">
        <v>8</v>
      </c>
      <c r="O27" s="33"/>
      <c r="P27" s="33"/>
      <c r="Q27" s="33"/>
      <c r="R27" s="33"/>
      <c r="S27" s="33"/>
      <c r="T27" s="11"/>
      <c r="U27" s="33"/>
      <c r="V27" s="19">
        <f>+AFIRMACIONES!B141</f>
        <v>1</v>
      </c>
      <c r="W27" s="11"/>
      <c r="X27" s="148">
        <v>223</v>
      </c>
      <c r="Y27" s="140">
        <v>1</v>
      </c>
      <c r="Z27" s="19">
        <f>+AFIRMACIONES!B240</f>
        <v>1</v>
      </c>
      <c r="AA27" s="33"/>
      <c r="AB27" s="27"/>
      <c r="AC27" s="33"/>
      <c r="AD27" s="33"/>
      <c r="AE27" s="33"/>
      <c r="AF27" s="27"/>
      <c r="AG27" s="33"/>
      <c r="AH27" s="33"/>
      <c r="AI27"/>
    </row>
    <row r="28" spans="2:35" hidden="1">
      <c r="B28" s="148">
        <v>26</v>
      </c>
      <c r="C28" s="140">
        <v>3</v>
      </c>
      <c r="D28" s="18"/>
      <c r="E28" s="18"/>
      <c r="F28" s="17">
        <f>+AFIRMACIONES!B43</f>
        <v>1</v>
      </c>
      <c r="G28" s="18"/>
      <c r="H28" s="18"/>
      <c r="I28" s="11"/>
      <c r="J28" s="18"/>
      <c r="K28" s="18"/>
      <c r="L28" s="18"/>
      <c r="M28" s="148">
        <v>125</v>
      </c>
      <c r="N28" s="140">
        <v>9</v>
      </c>
      <c r="O28" s="33"/>
      <c r="P28" s="11"/>
      <c r="Q28" s="33"/>
      <c r="R28" s="33"/>
      <c r="S28" s="33"/>
      <c r="T28" s="33"/>
      <c r="U28" s="33"/>
      <c r="V28" s="33"/>
      <c r="W28" s="19">
        <f>+AFIRMACIONES!B142</f>
        <v>1</v>
      </c>
      <c r="X28" s="148">
        <v>224</v>
      </c>
      <c r="Y28" s="140">
        <v>2</v>
      </c>
      <c r="Z28" s="33"/>
      <c r="AA28" s="19">
        <f>+AFIRMACIONES!B241</f>
        <v>0</v>
      </c>
      <c r="AB28" s="27"/>
      <c r="AC28" s="33"/>
      <c r="AD28" s="33"/>
      <c r="AE28" s="11"/>
      <c r="AF28" s="27"/>
      <c r="AG28" s="33"/>
      <c r="AH28" s="33"/>
      <c r="AI28"/>
    </row>
    <row r="29" spans="2:35" hidden="1">
      <c r="B29" s="148">
        <v>27</v>
      </c>
      <c r="C29" s="140">
        <v>6</v>
      </c>
      <c r="D29" s="18"/>
      <c r="E29" s="18"/>
      <c r="F29" s="18"/>
      <c r="G29" s="18"/>
      <c r="H29" s="18"/>
      <c r="I29" s="17">
        <f>+AFIRMACIONES!B44</f>
        <v>1</v>
      </c>
      <c r="J29" s="18"/>
      <c r="K29" s="11"/>
      <c r="L29" s="18"/>
      <c r="M29" s="148">
        <v>126</v>
      </c>
      <c r="N29" s="140">
        <v>6</v>
      </c>
      <c r="O29" s="33"/>
      <c r="P29" s="33"/>
      <c r="Q29" s="33"/>
      <c r="R29" s="33"/>
      <c r="S29" s="33"/>
      <c r="T29" s="19">
        <f>+AFIRMACIONES!B143</f>
        <v>1</v>
      </c>
      <c r="U29" s="11"/>
      <c r="V29" s="33"/>
      <c r="W29" s="11"/>
      <c r="X29" s="148">
        <v>225</v>
      </c>
      <c r="Y29" s="140">
        <v>6</v>
      </c>
      <c r="Z29" s="33"/>
      <c r="AA29" s="11"/>
      <c r="AB29" s="27"/>
      <c r="AC29" s="33"/>
      <c r="AD29" s="33"/>
      <c r="AE29" s="19">
        <f>+AFIRMACIONES!B242</f>
        <v>1</v>
      </c>
      <c r="AF29" s="27"/>
      <c r="AG29" s="33"/>
      <c r="AH29" s="33"/>
      <c r="AI29"/>
    </row>
    <row r="30" spans="2:35" hidden="1">
      <c r="B30" s="148">
        <v>28</v>
      </c>
      <c r="C30" s="140">
        <v>2</v>
      </c>
      <c r="D30" s="11"/>
      <c r="E30" s="17">
        <f>+AFIRMACIONES!B45</f>
        <v>1</v>
      </c>
      <c r="F30" s="11"/>
      <c r="G30" s="18"/>
      <c r="H30" s="18"/>
      <c r="I30" s="18"/>
      <c r="J30" s="18"/>
      <c r="K30" s="18"/>
      <c r="L30" s="18"/>
      <c r="M30" s="148">
        <v>127</v>
      </c>
      <c r="N30" s="140">
        <v>6</v>
      </c>
      <c r="O30" s="33"/>
      <c r="P30" s="11"/>
      <c r="Q30" s="33"/>
      <c r="R30" s="33"/>
      <c r="S30" s="33"/>
      <c r="T30" s="19">
        <f>+AFIRMACIONES!B144</f>
        <v>1</v>
      </c>
      <c r="U30" s="33"/>
      <c r="V30" s="33"/>
      <c r="W30" s="11"/>
      <c r="X30" s="148">
        <v>226</v>
      </c>
      <c r="Y30" s="140">
        <v>1</v>
      </c>
      <c r="Z30" s="19">
        <f>+AFIRMACIONES!B243</f>
        <v>0</v>
      </c>
      <c r="AA30" s="33"/>
      <c r="AB30" s="27"/>
      <c r="AC30" s="33"/>
      <c r="AD30" s="11"/>
      <c r="AE30" s="33"/>
      <c r="AF30" s="27"/>
      <c r="AG30" s="33"/>
      <c r="AH30" s="33"/>
      <c r="AI30"/>
    </row>
    <row r="31" spans="2:35" hidden="1">
      <c r="B31" s="148">
        <v>29</v>
      </c>
      <c r="C31" s="140">
        <v>3</v>
      </c>
      <c r="D31" s="18"/>
      <c r="E31" s="18"/>
      <c r="F31" s="17">
        <f>+AFIRMACIONES!B46</f>
        <v>1</v>
      </c>
      <c r="G31" s="18"/>
      <c r="H31" s="18"/>
      <c r="I31" s="18"/>
      <c r="J31" s="18"/>
      <c r="K31" s="11"/>
      <c r="L31" s="18"/>
      <c r="M31" s="148">
        <v>128</v>
      </c>
      <c r="N31" s="140">
        <v>1</v>
      </c>
      <c r="O31" s="19">
        <f>+AFIRMACIONES!B145</f>
        <v>1</v>
      </c>
      <c r="P31" s="33"/>
      <c r="Q31" s="33"/>
      <c r="R31" s="33"/>
      <c r="S31" s="33"/>
      <c r="T31" s="33"/>
      <c r="U31" s="11"/>
      <c r="V31" s="33"/>
      <c r="W31" s="11"/>
      <c r="X31" s="148">
        <v>227</v>
      </c>
      <c r="Y31" s="140">
        <v>2</v>
      </c>
      <c r="Z31" s="33"/>
      <c r="AA31" s="19">
        <f>+AFIRMACIONES!B244</f>
        <v>0</v>
      </c>
      <c r="AB31" s="27"/>
      <c r="AC31" s="33"/>
      <c r="AD31" s="33"/>
      <c r="AE31" s="11"/>
      <c r="AF31" s="27"/>
      <c r="AG31" s="33"/>
      <c r="AH31" s="33"/>
      <c r="AI31"/>
    </row>
    <row r="32" spans="2:35" hidden="1">
      <c r="B32" s="148">
        <v>30</v>
      </c>
      <c r="C32" s="140">
        <v>8</v>
      </c>
      <c r="D32" s="18"/>
      <c r="E32" s="11"/>
      <c r="F32" s="18"/>
      <c r="G32" s="18"/>
      <c r="H32" s="18"/>
      <c r="I32" s="18"/>
      <c r="J32" s="18"/>
      <c r="K32" s="17">
        <f>+AFIRMACIONES!B47</f>
        <v>1</v>
      </c>
      <c r="L32" s="18"/>
      <c r="M32" s="148">
        <v>129</v>
      </c>
      <c r="N32" s="140">
        <v>2</v>
      </c>
      <c r="O32" s="33"/>
      <c r="P32" s="19">
        <f>+AFIRMACIONES!B146</f>
        <v>1</v>
      </c>
      <c r="Q32" s="33"/>
      <c r="R32" s="33"/>
      <c r="S32" s="33"/>
      <c r="T32" s="33"/>
      <c r="U32" s="33"/>
      <c r="V32" s="33"/>
      <c r="W32" s="11"/>
      <c r="X32" s="148">
        <v>228</v>
      </c>
      <c r="Y32" s="140">
        <v>5</v>
      </c>
      <c r="Z32" s="33"/>
      <c r="AA32" s="33"/>
      <c r="AB32" s="27"/>
      <c r="AC32" s="33"/>
      <c r="AD32" s="19">
        <f>+AFIRMACIONES!B245</f>
        <v>1</v>
      </c>
      <c r="AE32" s="33"/>
      <c r="AF32" s="27"/>
      <c r="AG32" s="33"/>
      <c r="AH32" s="33"/>
      <c r="AI32"/>
    </row>
    <row r="33" spans="2:35" hidden="1">
      <c r="B33" s="148">
        <v>31</v>
      </c>
      <c r="C33" s="140">
        <v>5</v>
      </c>
      <c r="D33" s="18"/>
      <c r="E33" s="18"/>
      <c r="F33" s="11"/>
      <c r="G33" s="18"/>
      <c r="H33" s="17">
        <f>+AFIRMACIONES!B48</f>
        <v>1</v>
      </c>
      <c r="I33" s="18"/>
      <c r="J33" s="18"/>
      <c r="K33" s="18"/>
      <c r="L33" s="18"/>
      <c r="M33" s="148">
        <v>130</v>
      </c>
      <c r="N33" s="140">
        <v>8</v>
      </c>
      <c r="O33" s="33"/>
      <c r="P33" s="33"/>
      <c r="Q33" s="33"/>
      <c r="R33" s="33"/>
      <c r="S33" s="33"/>
      <c r="T33" s="33"/>
      <c r="U33" s="11"/>
      <c r="V33" s="19">
        <f>+AFIRMACIONES!B147</f>
        <v>0</v>
      </c>
      <c r="W33" s="11"/>
      <c r="X33" s="148">
        <v>229</v>
      </c>
      <c r="Y33" s="140">
        <v>6</v>
      </c>
      <c r="Z33" s="33"/>
      <c r="AA33" s="33"/>
      <c r="AB33" s="27"/>
      <c r="AC33" s="33"/>
      <c r="AD33" s="33"/>
      <c r="AE33" s="19">
        <f>+AFIRMACIONES!B246</f>
        <v>1</v>
      </c>
      <c r="AF33" s="27"/>
      <c r="AG33" s="33"/>
      <c r="AH33" s="33"/>
      <c r="AI33"/>
    </row>
    <row r="34" spans="2:35" hidden="1">
      <c r="B34" s="148">
        <v>32</v>
      </c>
      <c r="C34" s="140">
        <v>1</v>
      </c>
      <c r="D34" s="17">
        <f>+AFIRMACIONES!B49</f>
        <v>0</v>
      </c>
      <c r="E34" s="18"/>
      <c r="F34" s="18"/>
      <c r="G34" s="18"/>
      <c r="H34" s="18"/>
      <c r="I34" s="18"/>
      <c r="J34" s="18"/>
      <c r="K34" s="11"/>
      <c r="L34" s="18"/>
      <c r="M34" s="148">
        <v>131</v>
      </c>
      <c r="N34" s="140">
        <v>3</v>
      </c>
      <c r="O34" s="33"/>
      <c r="P34" s="33"/>
      <c r="Q34" s="19">
        <f>+AFIRMACIONES!B148</f>
        <v>0</v>
      </c>
      <c r="R34" s="33"/>
      <c r="S34" s="33"/>
      <c r="T34" s="33"/>
      <c r="U34" s="33"/>
      <c r="V34" s="33"/>
      <c r="W34" s="11"/>
      <c r="X34" s="148">
        <v>230</v>
      </c>
      <c r="Y34" s="140">
        <v>8</v>
      </c>
      <c r="Z34" s="11"/>
      <c r="AA34" s="33"/>
      <c r="AB34" s="27"/>
      <c r="AC34" s="11"/>
      <c r="AD34" s="33"/>
      <c r="AE34" s="33"/>
      <c r="AF34" s="27"/>
      <c r="AG34" s="19">
        <f>+AFIRMACIONES!B247</f>
        <v>1</v>
      </c>
      <c r="AH34" s="33"/>
      <c r="AI34"/>
    </row>
    <row r="35" spans="2:35" hidden="1">
      <c r="B35" s="148">
        <v>33</v>
      </c>
      <c r="C35" s="140">
        <v>6</v>
      </c>
      <c r="D35" s="18"/>
      <c r="E35" s="11"/>
      <c r="F35" s="18"/>
      <c r="G35" s="18"/>
      <c r="H35" s="18"/>
      <c r="I35" s="17">
        <f>+AFIRMACIONES!B50</f>
        <v>1</v>
      </c>
      <c r="J35" s="18"/>
      <c r="K35" s="18"/>
      <c r="L35" s="18"/>
      <c r="M35" s="148">
        <v>132</v>
      </c>
      <c r="N35" s="140">
        <v>7</v>
      </c>
      <c r="O35" s="33"/>
      <c r="P35" s="33"/>
      <c r="Q35" s="11"/>
      <c r="R35" s="33"/>
      <c r="S35" s="33"/>
      <c r="T35" s="33"/>
      <c r="U35" s="19">
        <f>+AFIRMACIONES!B149</f>
        <v>1</v>
      </c>
      <c r="V35" s="33"/>
      <c r="W35" s="11"/>
      <c r="X35" s="148">
        <v>231</v>
      </c>
      <c r="Y35" s="140">
        <v>9</v>
      </c>
      <c r="Z35" s="33"/>
      <c r="AA35" s="33"/>
      <c r="AB35" s="27"/>
      <c r="AC35" s="33"/>
      <c r="AD35" s="33"/>
      <c r="AE35" s="33"/>
      <c r="AF35" s="27"/>
      <c r="AG35" s="33"/>
      <c r="AH35" s="19">
        <f>+AFIRMACIONES!B248</f>
        <v>1</v>
      </c>
      <c r="AI35"/>
    </row>
    <row r="36" spans="2:35" hidden="1">
      <c r="B36" s="148">
        <v>34</v>
      </c>
      <c r="C36" s="140">
        <v>9</v>
      </c>
      <c r="D36" s="18"/>
      <c r="E36" s="18"/>
      <c r="F36" s="11"/>
      <c r="G36" s="18"/>
      <c r="H36" s="18"/>
      <c r="I36" s="18"/>
      <c r="J36" s="18"/>
      <c r="K36" s="18"/>
      <c r="L36" s="17">
        <f>+AFIRMACIONES!B51</f>
        <v>0</v>
      </c>
      <c r="M36" s="148">
        <v>133</v>
      </c>
      <c r="N36" s="140">
        <v>5</v>
      </c>
      <c r="O36" s="33"/>
      <c r="P36" s="33"/>
      <c r="Q36" s="33"/>
      <c r="R36" s="33"/>
      <c r="S36" s="19">
        <f>+AFIRMACIONES!B150</f>
        <v>1</v>
      </c>
      <c r="T36" s="33"/>
      <c r="U36" s="33"/>
      <c r="V36" s="33"/>
      <c r="W36" s="11"/>
      <c r="X36" s="148">
        <v>232</v>
      </c>
      <c r="Y36" s="140">
        <v>4</v>
      </c>
      <c r="Z36" s="33"/>
      <c r="AA36" s="33"/>
      <c r="AB36" s="27"/>
      <c r="AC36" s="19">
        <f>+AFIRMACIONES!B249</f>
        <v>1</v>
      </c>
      <c r="AD36" s="11"/>
      <c r="AE36" s="33"/>
      <c r="AF36" s="27"/>
      <c r="AG36" s="33"/>
      <c r="AH36" s="33"/>
      <c r="AI36"/>
    </row>
    <row r="37" spans="2:35" hidden="1">
      <c r="B37" s="148">
        <v>35</v>
      </c>
      <c r="C37" s="140">
        <v>4</v>
      </c>
      <c r="D37" s="18"/>
      <c r="E37" s="18"/>
      <c r="F37" s="18"/>
      <c r="G37" s="17">
        <f>+AFIRMACIONES!B52</f>
        <v>0</v>
      </c>
      <c r="H37" s="11"/>
      <c r="I37" s="18"/>
      <c r="J37" s="18"/>
      <c r="K37" s="18"/>
      <c r="L37" s="18"/>
      <c r="M37" s="148">
        <v>134</v>
      </c>
      <c r="N37" s="140">
        <v>4</v>
      </c>
      <c r="O37" s="33"/>
      <c r="P37" s="33"/>
      <c r="Q37" s="11"/>
      <c r="R37" s="19">
        <f>+AFIRMACIONES!B151</f>
        <v>1</v>
      </c>
      <c r="S37" s="33"/>
      <c r="T37" s="33"/>
      <c r="U37" s="33"/>
      <c r="V37" s="33"/>
      <c r="W37" s="11"/>
      <c r="X37" s="148">
        <v>233</v>
      </c>
      <c r="Y37" s="140">
        <v>7</v>
      </c>
      <c r="Z37" s="33"/>
      <c r="AA37" s="33"/>
      <c r="AB37" s="27"/>
      <c r="AC37" s="33"/>
      <c r="AD37" s="33"/>
      <c r="AE37" s="33"/>
      <c r="AF37" s="19">
        <f>+AFIRMACIONES!B250</f>
        <v>0</v>
      </c>
      <c r="AG37" s="33"/>
      <c r="AH37" s="33"/>
      <c r="AI37"/>
    </row>
    <row r="38" spans="2:35" hidden="1">
      <c r="B38" s="148">
        <v>36</v>
      </c>
      <c r="C38" s="140">
        <v>7</v>
      </c>
      <c r="D38" s="18"/>
      <c r="E38" s="18"/>
      <c r="F38" s="11"/>
      <c r="G38" s="18"/>
      <c r="H38" s="18"/>
      <c r="I38" s="18"/>
      <c r="J38" s="17">
        <f>+AFIRMACIONES!B53</f>
        <v>0</v>
      </c>
      <c r="K38" s="18"/>
      <c r="L38" s="18"/>
      <c r="M38" s="148">
        <v>135</v>
      </c>
      <c r="N38" s="140">
        <v>9</v>
      </c>
      <c r="O38" s="33"/>
      <c r="P38" s="33"/>
      <c r="Q38" s="33"/>
      <c r="R38" s="33"/>
      <c r="S38" s="11"/>
      <c r="T38" s="33"/>
      <c r="U38" s="33"/>
      <c r="V38" s="33"/>
      <c r="W38" s="19">
        <f>+AFIRMACIONES!B152</f>
        <v>1</v>
      </c>
      <c r="X38" s="148">
        <v>234</v>
      </c>
      <c r="Y38" s="140">
        <v>3</v>
      </c>
      <c r="Z38" s="33"/>
      <c r="AA38" s="33"/>
      <c r="AB38" s="145">
        <f>+AFIRMACIONES!B251</f>
        <v>1</v>
      </c>
      <c r="AC38" s="33"/>
      <c r="AD38" s="33"/>
      <c r="AE38" s="33"/>
      <c r="AF38" s="27"/>
      <c r="AG38" s="33"/>
      <c r="AH38" s="33"/>
      <c r="AI38"/>
    </row>
    <row r="39" spans="2:35" hidden="1">
      <c r="B39" s="148">
        <v>37</v>
      </c>
      <c r="C39" s="140">
        <v>4</v>
      </c>
      <c r="D39" s="18"/>
      <c r="E39" s="18"/>
      <c r="F39" s="18"/>
      <c r="G39" s="17">
        <f>+AFIRMACIONES!B54</f>
        <v>1</v>
      </c>
      <c r="H39" s="18"/>
      <c r="I39" s="18"/>
      <c r="J39" s="11"/>
      <c r="K39" s="18"/>
      <c r="L39" s="18"/>
      <c r="M39" s="148">
        <v>136</v>
      </c>
      <c r="N39" s="140">
        <v>9</v>
      </c>
      <c r="O39" s="33"/>
      <c r="P39" s="33"/>
      <c r="Q39" s="33"/>
      <c r="R39" s="11"/>
      <c r="S39" s="11"/>
      <c r="T39" s="33"/>
      <c r="U39" s="33"/>
      <c r="V39" s="33"/>
      <c r="W39" s="19">
        <f>+AFIRMACIONES!B153</f>
        <v>0</v>
      </c>
      <c r="X39" s="148">
        <v>235</v>
      </c>
      <c r="Y39" s="140">
        <v>8</v>
      </c>
      <c r="Z39" s="11"/>
      <c r="AA39" s="33"/>
      <c r="AB39" s="27"/>
      <c r="AC39" s="33"/>
      <c r="AD39" s="33"/>
      <c r="AE39" s="33"/>
      <c r="AF39" s="27"/>
      <c r="AG39" s="19">
        <f>+AFIRMACIONES!B252</f>
        <v>0</v>
      </c>
      <c r="AH39" s="33"/>
      <c r="AI39"/>
    </row>
    <row r="40" spans="2:35" hidden="1">
      <c r="B40" s="148">
        <v>38</v>
      </c>
      <c r="C40" s="140">
        <v>5</v>
      </c>
      <c r="D40" s="18"/>
      <c r="E40" s="18"/>
      <c r="F40" s="18"/>
      <c r="G40" s="18"/>
      <c r="H40" s="17">
        <f>+AFIRMACIONES!B55</f>
        <v>1</v>
      </c>
      <c r="I40" s="11"/>
      <c r="J40" s="18"/>
      <c r="K40" s="18"/>
      <c r="L40" s="18"/>
      <c r="M40" s="148">
        <v>137</v>
      </c>
      <c r="N40" s="140">
        <v>6</v>
      </c>
      <c r="O40" s="33"/>
      <c r="P40" s="33"/>
      <c r="Q40" s="11"/>
      <c r="R40" s="33"/>
      <c r="S40" s="33"/>
      <c r="T40" s="19">
        <f>+AFIRMACIONES!B154</f>
        <v>1</v>
      </c>
      <c r="U40" s="33"/>
      <c r="V40" s="33"/>
      <c r="W40" s="11"/>
      <c r="X40" s="148">
        <v>236</v>
      </c>
      <c r="Y40" s="140">
        <v>9</v>
      </c>
      <c r="Z40" s="33"/>
      <c r="AA40" s="33"/>
      <c r="AB40" s="27"/>
      <c r="AC40" s="33"/>
      <c r="AD40" s="33"/>
      <c r="AE40" s="33"/>
      <c r="AF40" s="27"/>
      <c r="AG40" s="33"/>
      <c r="AH40" s="19">
        <f>+AFIRMACIONES!B253</f>
        <v>1</v>
      </c>
      <c r="AI40"/>
    </row>
    <row r="41" spans="2:35" hidden="1">
      <c r="B41" s="148">
        <v>39</v>
      </c>
      <c r="C41" s="140">
        <v>1</v>
      </c>
      <c r="D41" s="17">
        <f>+AFIRMACIONES!B56</f>
        <v>1</v>
      </c>
      <c r="E41" s="18"/>
      <c r="F41" s="18"/>
      <c r="G41" s="18"/>
      <c r="H41" s="18"/>
      <c r="I41" s="11"/>
      <c r="J41" s="18"/>
      <c r="K41" s="18"/>
      <c r="L41" s="18"/>
      <c r="M41" s="148">
        <v>138</v>
      </c>
      <c r="N41" s="140">
        <v>7</v>
      </c>
      <c r="O41" s="33"/>
      <c r="P41" s="33"/>
      <c r="Q41" s="33"/>
      <c r="R41" s="33"/>
      <c r="S41" s="33"/>
      <c r="T41" s="33"/>
      <c r="U41" s="19">
        <f>+AFIRMACIONES!B155</f>
        <v>1</v>
      </c>
      <c r="V41" s="33"/>
      <c r="W41" s="11"/>
      <c r="X41" s="148">
        <v>237</v>
      </c>
      <c r="Y41" s="140">
        <v>4</v>
      </c>
      <c r="Z41" s="33"/>
      <c r="AA41" s="33"/>
      <c r="AB41" s="27"/>
      <c r="AC41" s="19">
        <f>+AFIRMACIONES!B254</f>
        <v>0</v>
      </c>
      <c r="AD41" s="11"/>
      <c r="AE41" s="33"/>
      <c r="AF41" s="27"/>
      <c r="AG41" s="33"/>
      <c r="AH41" s="33"/>
      <c r="AI41"/>
    </row>
    <row r="42" spans="2:35" hidden="1">
      <c r="B42" s="148">
        <v>40</v>
      </c>
      <c r="C42" s="140">
        <v>2</v>
      </c>
      <c r="D42" s="11"/>
      <c r="E42" s="17">
        <f>+AFIRMACIONES!B57</f>
        <v>1</v>
      </c>
      <c r="F42" s="11"/>
      <c r="G42" s="18"/>
      <c r="H42" s="18"/>
      <c r="I42" s="18"/>
      <c r="J42" s="18"/>
      <c r="K42" s="18"/>
      <c r="L42" s="18"/>
      <c r="M42" s="148">
        <v>139</v>
      </c>
      <c r="N42" s="140">
        <v>5</v>
      </c>
      <c r="O42" s="33"/>
      <c r="P42" s="33"/>
      <c r="Q42" s="33"/>
      <c r="R42" s="33"/>
      <c r="S42" s="19">
        <f>+AFIRMACIONES!B156</f>
        <v>1</v>
      </c>
      <c r="T42" s="33"/>
      <c r="U42" s="11"/>
      <c r="V42" s="33"/>
      <c r="W42" s="11"/>
      <c r="X42" s="148">
        <v>238</v>
      </c>
      <c r="Y42" s="140">
        <v>5</v>
      </c>
      <c r="Z42" s="33"/>
      <c r="AA42" s="33"/>
      <c r="AB42" s="27"/>
      <c r="AC42" s="33"/>
      <c r="AD42" s="19">
        <f>+AFIRMACIONES!B255</f>
        <v>1</v>
      </c>
      <c r="AE42" s="33"/>
      <c r="AF42" s="27"/>
      <c r="AG42" s="33"/>
      <c r="AH42" s="33"/>
      <c r="AI42"/>
    </row>
    <row r="43" spans="2:35" hidden="1">
      <c r="B43" s="148">
        <v>41</v>
      </c>
      <c r="C43" s="140">
        <v>8</v>
      </c>
      <c r="D43" s="18"/>
      <c r="E43" s="18"/>
      <c r="F43" s="18"/>
      <c r="G43" s="18"/>
      <c r="H43" s="18"/>
      <c r="I43" s="18"/>
      <c r="J43" s="18"/>
      <c r="K43" s="17">
        <f>+AFIRMACIONES!B58</f>
        <v>0</v>
      </c>
      <c r="L43" s="18"/>
      <c r="M43" s="148">
        <v>140</v>
      </c>
      <c r="N43" s="140">
        <v>4</v>
      </c>
      <c r="O43" s="33"/>
      <c r="P43" s="33"/>
      <c r="Q43" s="11"/>
      <c r="R43" s="19">
        <f>+AFIRMACIONES!B157</f>
        <v>1</v>
      </c>
      <c r="S43" s="11"/>
      <c r="T43" s="33"/>
      <c r="U43" s="33"/>
      <c r="V43" s="33"/>
      <c r="W43" s="11"/>
      <c r="X43" s="148">
        <v>239</v>
      </c>
      <c r="Y43" s="140">
        <v>6</v>
      </c>
      <c r="Z43" s="33"/>
      <c r="AA43" s="33"/>
      <c r="AB43" s="27"/>
      <c r="AC43" s="11"/>
      <c r="AD43" s="33"/>
      <c r="AE43" s="19">
        <f>+AFIRMACIONES!B256</f>
        <v>1</v>
      </c>
      <c r="AF43" s="27"/>
      <c r="AG43" s="33"/>
      <c r="AH43" s="33"/>
      <c r="AI43"/>
    </row>
    <row r="44" spans="2:35" hidden="1">
      <c r="B44" s="148">
        <v>42</v>
      </c>
      <c r="C44" s="140">
        <v>7</v>
      </c>
      <c r="D44" s="18"/>
      <c r="E44" s="11"/>
      <c r="F44" s="18"/>
      <c r="G44" s="18"/>
      <c r="H44" s="18"/>
      <c r="I44" s="18"/>
      <c r="J44" s="17">
        <f>+AFIRMACIONES!B59</f>
        <v>1</v>
      </c>
      <c r="K44" s="18"/>
      <c r="L44" s="18"/>
      <c r="M44" s="148">
        <v>141</v>
      </c>
      <c r="N44" s="140">
        <v>3</v>
      </c>
      <c r="O44" s="33"/>
      <c r="P44" s="33"/>
      <c r="Q44" s="19">
        <f>+AFIRMACIONES!B158</f>
        <v>0</v>
      </c>
      <c r="R44" s="33"/>
      <c r="S44" s="33"/>
      <c r="T44" s="33"/>
      <c r="U44" s="33"/>
      <c r="V44" s="33"/>
      <c r="W44" s="11"/>
      <c r="X44" s="148">
        <v>240</v>
      </c>
      <c r="Y44" s="140">
        <v>1</v>
      </c>
      <c r="Z44" s="19">
        <f>+AFIRMACIONES!B257</f>
        <v>1</v>
      </c>
      <c r="AA44" s="33"/>
      <c r="AB44" s="27"/>
      <c r="AC44" s="33"/>
      <c r="AD44" s="33"/>
      <c r="AE44" s="33"/>
      <c r="AF44" s="27"/>
      <c r="AG44" s="33"/>
      <c r="AH44" s="33"/>
      <c r="AI44"/>
    </row>
    <row r="45" spans="2:35" hidden="1">
      <c r="B45" s="148">
        <v>43</v>
      </c>
      <c r="C45" s="140">
        <v>9</v>
      </c>
      <c r="D45" s="18"/>
      <c r="E45" s="11"/>
      <c r="F45" s="18"/>
      <c r="G45" s="18"/>
      <c r="H45" s="18"/>
      <c r="I45" s="18"/>
      <c r="J45" s="18"/>
      <c r="K45" s="18"/>
      <c r="L45" s="17">
        <f>+AFIRMACIONES!B60</f>
        <v>0</v>
      </c>
      <c r="M45" s="148">
        <v>142</v>
      </c>
      <c r="N45" s="140">
        <v>2</v>
      </c>
      <c r="O45" s="33"/>
      <c r="P45" s="19">
        <f>+AFIRMACIONES!B159</f>
        <v>0</v>
      </c>
      <c r="Q45" s="33"/>
      <c r="R45" s="33"/>
      <c r="S45" s="33"/>
      <c r="T45" s="33"/>
      <c r="U45" s="33"/>
      <c r="V45" s="33"/>
      <c r="W45" s="11"/>
      <c r="X45" s="148">
        <v>241</v>
      </c>
      <c r="Y45" s="140">
        <v>7</v>
      </c>
      <c r="Z45" s="33"/>
      <c r="AA45" s="33"/>
      <c r="AB45" s="27"/>
      <c r="AC45" s="33"/>
      <c r="AD45" s="33"/>
      <c r="AE45" s="11"/>
      <c r="AF45" s="19">
        <f>+AFIRMACIONES!B258</f>
        <v>0</v>
      </c>
      <c r="AG45" s="33"/>
      <c r="AH45" s="33"/>
      <c r="AI45"/>
    </row>
    <row r="46" spans="2:35" hidden="1">
      <c r="B46" s="148">
        <v>44</v>
      </c>
      <c r="C46" s="140">
        <v>3</v>
      </c>
      <c r="D46" s="18"/>
      <c r="E46" s="18"/>
      <c r="F46" s="17">
        <f>+AFIRMACIONES!B61</f>
        <v>0</v>
      </c>
      <c r="G46" s="18"/>
      <c r="H46" s="11"/>
      <c r="I46" s="18"/>
      <c r="J46" s="18"/>
      <c r="K46" s="18"/>
      <c r="L46" s="18"/>
      <c r="M46" s="148">
        <v>143</v>
      </c>
      <c r="N46" s="140">
        <v>8</v>
      </c>
      <c r="O46" s="33"/>
      <c r="P46" s="33"/>
      <c r="Q46" s="33"/>
      <c r="R46" s="33"/>
      <c r="S46" s="33"/>
      <c r="T46" s="33"/>
      <c r="U46" s="33"/>
      <c r="V46" s="19">
        <f>+AFIRMACIONES!B160</f>
        <v>1</v>
      </c>
      <c r="W46" s="11"/>
      <c r="X46" s="148">
        <v>242</v>
      </c>
      <c r="Y46" s="140">
        <v>2</v>
      </c>
      <c r="Z46" s="33"/>
      <c r="AA46" s="19">
        <f>+AFIRMACIONES!B259</f>
        <v>0</v>
      </c>
      <c r="AB46" s="27"/>
      <c r="AC46" s="33"/>
      <c r="AD46" s="33"/>
      <c r="AE46" s="11"/>
      <c r="AF46" s="27"/>
      <c r="AG46" s="33"/>
      <c r="AH46" s="33"/>
      <c r="AI46"/>
    </row>
    <row r="47" spans="2:35" hidden="1">
      <c r="B47" s="148">
        <v>45</v>
      </c>
      <c r="C47" s="140">
        <v>6</v>
      </c>
      <c r="D47" s="18"/>
      <c r="E47" s="18"/>
      <c r="F47" s="18"/>
      <c r="G47" s="18"/>
      <c r="H47" s="18"/>
      <c r="I47" s="17">
        <f>+AFIRMACIONES!B62</f>
        <v>1</v>
      </c>
      <c r="J47" s="18"/>
      <c r="K47" s="11"/>
      <c r="L47" s="18"/>
      <c r="M47" s="148">
        <v>144</v>
      </c>
      <c r="N47" s="140">
        <v>1</v>
      </c>
      <c r="O47" s="19">
        <f>+AFIRMACIONES!B161</f>
        <v>1</v>
      </c>
      <c r="P47" s="33"/>
      <c r="Q47" s="33"/>
      <c r="R47" s="11"/>
      <c r="S47" s="33"/>
      <c r="T47" s="33"/>
      <c r="U47" s="33"/>
      <c r="V47" s="33"/>
      <c r="W47" s="11"/>
      <c r="X47" s="148">
        <v>243</v>
      </c>
      <c r="Y47" s="140">
        <v>3</v>
      </c>
      <c r="Z47" s="33"/>
      <c r="AA47" s="33"/>
      <c r="AB47" s="145">
        <f>+AFIRMACIONES!B260</f>
        <v>1</v>
      </c>
      <c r="AC47" s="11"/>
      <c r="AD47" s="33"/>
      <c r="AE47" s="33"/>
      <c r="AF47" s="27"/>
      <c r="AG47" s="33"/>
      <c r="AH47" s="33"/>
      <c r="AI47"/>
    </row>
    <row r="48" spans="2:35" hidden="1">
      <c r="B48" s="148">
        <v>46</v>
      </c>
      <c r="C48" s="140">
        <v>2</v>
      </c>
      <c r="D48" s="11"/>
      <c r="E48" s="17">
        <f>+AFIRMACIONES!B63</f>
        <v>0</v>
      </c>
      <c r="F48" s="18"/>
      <c r="G48" s="18"/>
      <c r="H48" s="18"/>
      <c r="I48" s="18"/>
      <c r="J48" s="18"/>
      <c r="K48" s="18"/>
      <c r="L48" s="18"/>
      <c r="M48" s="148">
        <v>145</v>
      </c>
      <c r="N48" s="140">
        <v>6</v>
      </c>
      <c r="O48" s="11"/>
      <c r="P48" s="33"/>
      <c r="Q48" s="33"/>
      <c r="R48" s="33"/>
      <c r="S48" s="33"/>
      <c r="T48" s="19">
        <f>+AFIRMACIONES!B162</f>
        <v>1</v>
      </c>
      <c r="U48" s="33"/>
      <c r="V48" s="33"/>
      <c r="W48" s="11"/>
      <c r="X48" s="148">
        <v>244</v>
      </c>
      <c r="Y48" s="140">
        <v>3</v>
      </c>
      <c r="Z48" s="33"/>
      <c r="AA48" s="33"/>
      <c r="AB48" s="145">
        <f>+AFIRMACIONES!B261</f>
        <v>1</v>
      </c>
      <c r="AC48" s="33"/>
      <c r="AD48" s="33"/>
      <c r="AE48" s="33"/>
      <c r="AF48" s="27"/>
      <c r="AG48" s="33"/>
      <c r="AH48" s="33"/>
      <c r="AI48"/>
    </row>
    <row r="49" spans="2:35" hidden="1">
      <c r="B49" s="148">
        <v>47</v>
      </c>
      <c r="C49" s="140">
        <v>5</v>
      </c>
      <c r="D49" s="18"/>
      <c r="E49" s="18"/>
      <c r="F49" s="18"/>
      <c r="G49" s="18"/>
      <c r="H49" s="17">
        <f>+AFIRMACIONES!B64</f>
        <v>1</v>
      </c>
      <c r="I49" s="18"/>
      <c r="J49" s="18"/>
      <c r="K49" s="18"/>
      <c r="L49" s="11"/>
      <c r="M49" s="148">
        <v>146</v>
      </c>
      <c r="N49" s="140">
        <v>4</v>
      </c>
      <c r="O49" s="33"/>
      <c r="P49" s="33"/>
      <c r="Q49" s="11"/>
      <c r="R49" s="19">
        <f>+AFIRMACIONES!B163</f>
        <v>1</v>
      </c>
      <c r="S49" s="33"/>
      <c r="T49" s="33"/>
      <c r="U49" s="33"/>
      <c r="V49" s="33"/>
      <c r="W49" s="11"/>
      <c r="X49" s="148">
        <v>245</v>
      </c>
      <c r="Y49" s="140">
        <v>1</v>
      </c>
      <c r="Z49" s="19">
        <f>+AFIRMACIONES!B262</f>
        <v>1</v>
      </c>
      <c r="AA49" s="33"/>
      <c r="AB49" s="27"/>
      <c r="AC49" s="33"/>
      <c r="AD49" s="33"/>
      <c r="AE49" s="33"/>
      <c r="AF49" s="27"/>
      <c r="AG49" s="33"/>
      <c r="AH49" s="33"/>
      <c r="AI49"/>
    </row>
    <row r="50" spans="2:35" hidden="1">
      <c r="B50" s="148">
        <v>48</v>
      </c>
      <c r="C50" s="140">
        <v>9</v>
      </c>
      <c r="D50" s="18"/>
      <c r="E50" s="18"/>
      <c r="F50" s="18"/>
      <c r="G50" s="18"/>
      <c r="H50" s="18"/>
      <c r="I50" s="18"/>
      <c r="J50" s="18"/>
      <c r="K50" s="11"/>
      <c r="L50" s="17">
        <f>+AFIRMACIONES!B65</f>
        <v>1</v>
      </c>
      <c r="M50" s="148">
        <v>147</v>
      </c>
      <c r="N50" s="140">
        <v>9</v>
      </c>
      <c r="O50" s="33"/>
      <c r="P50" s="33"/>
      <c r="Q50" s="33"/>
      <c r="R50" s="33"/>
      <c r="S50" s="11"/>
      <c r="T50" s="33"/>
      <c r="U50" s="33"/>
      <c r="V50" s="33"/>
      <c r="W50" s="19">
        <f>+AFIRMACIONES!B164</f>
        <v>1</v>
      </c>
      <c r="X50" s="148">
        <v>246</v>
      </c>
      <c r="Y50" s="140">
        <v>8</v>
      </c>
      <c r="Z50" s="33"/>
      <c r="AA50" s="33"/>
      <c r="AB50" s="27"/>
      <c r="AC50" s="33"/>
      <c r="AD50" s="33"/>
      <c r="AE50" s="33"/>
      <c r="AF50" s="27"/>
      <c r="AG50" s="19">
        <f>+AFIRMACIONES!B263</f>
        <v>1</v>
      </c>
      <c r="AH50" s="33"/>
      <c r="AI50"/>
    </row>
    <row r="51" spans="2:35" hidden="1">
      <c r="B51" s="148">
        <v>49</v>
      </c>
      <c r="C51" s="140">
        <v>8</v>
      </c>
      <c r="D51" s="18"/>
      <c r="E51" s="18"/>
      <c r="F51" s="18"/>
      <c r="G51" s="18"/>
      <c r="H51" s="18"/>
      <c r="I51" s="18"/>
      <c r="J51" s="18"/>
      <c r="K51" s="17">
        <f>+AFIRMACIONES!B66</f>
        <v>0</v>
      </c>
      <c r="L51" s="11"/>
      <c r="M51" s="148">
        <v>148</v>
      </c>
      <c r="N51" s="140">
        <v>7</v>
      </c>
      <c r="O51" s="33"/>
      <c r="P51" s="33"/>
      <c r="Q51" s="33"/>
      <c r="R51" s="33"/>
      <c r="S51" s="33"/>
      <c r="T51" s="33"/>
      <c r="U51" s="19">
        <f>+AFIRMACIONES!B165</f>
        <v>0</v>
      </c>
      <c r="V51" s="33"/>
      <c r="W51" s="11"/>
      <c r="X51" s="148">
        <v>247</v>
      </c>
      <c r="Y51" s="140">
        <v>5</v>
      </c>
      <c r="Z51" s="33"/>
      <c r="AA51" s="33"/>
      <c r="AB51" s="27"/>
      <c r="AC51" s="33"/>
      <c r="AD51" s="19">
        <f>+AFIRMACIONES!B264</f>
        <v>1</v>
      </c>
      <c r="AE51" s="33"/>
      <c r="AF51" s="27"/>
      <c r="AG51" s="33"/>
      <c r="AH51" s="33"/>
      <c r="AI51"/>
    </row>
    <row r="52" spans="2:35" hidden="1">
      <c r="B52" s="148">
        <v>50</v>
      </c>
      <c r="C52" s="140">
        <v>3</v>
      </c>
      <c r="D52" s="18"/>
      <c r="E52" s="18"/>
      <c r="F52" s="17">
        <f>+AFIRMACIONES!B67</f>
        <v>0</v>
      </c>
      <c r="G52" s="18"/>
      <c r="H52" s="18"/>
      <c r="I52" s="18"/>
      <c r="J52" s="18"/>
      <c r="K52" s="18"/>
      <c r="L52" s="18"/>
      <c r="M52" s="148">
        <v>149</v>
      </c>
      <c r="N52" s="140">
        <v>2</v>
      </c>
      <c r="O52" s="33"/>
      <c r="P52" s="19">
        <f>+AFIRMACIONES!B166</f>
        <v>0</v>
      </c>
      <c r="Q52" s="11"/>
      <c r="R52" s="33"/>
      <c r="S52" s="33"/>
      <c r="T52" s="33"/>
      <c r="U52" s="33"/>
      <c r="V52" s="33"/>
      <c r="W52" s="11"/>
      <c r="X52" s="148">
        <v>248</v>
      </c>
      <c r="Y52" s="140">
        <v>9</v>
      </c>
      <c r="Z52" s="33"/>
      <c r="AA52" s="33"/>
      <c r="AB52" s="27"/>
      <c r="AC52" s="33"/>
      <c r="AD52" s="33"/>
      <c r="AE52" s="33"/>
      <c r="AF52" s="27"/>
      <c r="AG52" s="33"/>
      <c r="AH52" s="19">
        <f>+AFIRMACIONES!B265</f>
        <v>1</v>
      </c>
      <c r="AI52"/>
    </row>
    <row r="53" spans="2:35" hidden="1">
      <c r="B53" s="148">
        <v>51</v>
      </c>
      <c r="C53" s="140">
        <v>4</v>
      </c>
      <c r="D53" s="18"/>
      <c r="E53" s="18"/>
      <c r="F53" s="18"/>
      <c r="G53" s="17">
        <f>+AFIRMACIONES!B68</f>
        <v>0</v>
      </c>
      <c r="H53" s="18"/>
      <c r="I53" s="18"/>
      <c r="J53" s="11"/>
      <c r="K53" s="18"/>
      <c r="L53" s="18"/>
      <c r="M53" s="148">
        <v>150</v>
      </c>
      <c r="N53" s="140">
        <v>5</v>
      </c>
      <c r="O53" s="33"/>
      <c r="P53" s="33"/>
      <c r="Q53" s="11"/>
      <c r="R53" s="33"/>
      <c r="S53" s="19">
        <f>+AFIRMACIONES!B167</f>
        <v>1</v>
      </c>
      <c r="T53" s="33"/>
      <c r="U53" s="11"/>
      <c r="V53" s="33"/>
      <c r="W53" s="11"/>
      <c r="X53" s="148">
        <v>249</v>
      </c>
      <c r="Y53" s="140">
        <v>6</v>
      </c>
      <c r="Z53" s="33"/>
      <c r="AA53" s="33"/>
      <c r="AB53" s="27"/>
      <c r="AC53" s="33"/>
      <c r="AD53" s="33"/>
      <c r="AE53" s="19">
        <f>+AFIRMACIONES!B266</f>
        <v>0</v>
      </c>
      <c r="AF53" s="27"/>
      <c r="AG53" s="33"/>
      <c r="AH53" s="33"/>
      <c r="AI53"/>
    </row>
    <row r="54" spans="2:35" hidden="1">
      <c r="B54" s="148">
        <v>52</v>
      </c>
      <c r="C54" s="140">
        <v>7</v>
      </c>
      <c r="D54" s="11"/>
      <c r="E54" s="18"/>
      <c r="F54" s="18"/>
      <c r="G54" s="18"/>
      <c r="H54" s="18"/>
      <c r="I54" s="18"/>
      <c r="J54" s="17">
        <f>+AFIRMACIONES!B69</f>
        <v>0</v>
      </c>
      <c r="K54" s="18"/>
      <c r="L54" s="18"/>
      <c r="M54" s="148">
        <v>151</v>
      </c>
      <c r="N54" s="140">
        <v>3</v>
      </c>
      <c r="O54" s="33"/>
      <c r="P54" s="11"/>
      <c r="Q54" s="19">
        <f>+AFIRMACIONES!B168</f>
        <v>0</v>
      </c>
      <c r="R54" s="33"/>
      <c r="S54" s="33"/>
      <c r="T54" s="33"/>
      <c r="U54" s="33"/>
      <c r="V54" s="33"/>
      <c r="W54" s="11"/>
      <c r="X54" s="148">
        <v>250</v>
      </c>
      <c r="Y54" s="140">
        <v>4</v>
      </c>
      <c r="Z54" s="11"/>
      <c r="AA54" s="33"/>
      <c r="AB54" s="27"/>
      <c r="AC54" s="19">
        <f>+AFIRMACIONES!B267</f>
        <v>0</v>
      </c>
      <c r="AD54" s="33"/>
      <c r="AE54" s="33"/>
      <c r="AF54" s="27"/>
      <c r="AG54" s="33"/>
      <c r="AH54" s="33"/>
      <c r="AI54"/>
    </row>
    <row r="55" spans="2:35" hidden="1">
      <c r="B55" s="148">
        <v>53</v>
      </c>
      <c r="C55" s="140">
        <v>1</v>
      </c>
      <c r="D55" s="17">
        <f>+AFIRMACIONES!B70</f>
        <v>1</v>
      </c>
      <c r="E55" s="18"/>
      <c r="F55" s="18"/>
      <c r="G55" s="11"/>
      <c r="H55" s="18"/>
      <c r="I55" s="18"/>
      <c r="J55" s="18"/>
      <c r="K55" s="18"/>
      <c r="L55" s="18"/>
      <c r="M55" s="148">
        <v>152</v>
      </c>
      <c r="N55" s="140">
        <v>1</v>
      </c>
      <c r="O55" s="19">
        <f>+AFIRMACIONES!B169</f>
        <v>1</v>
      </c>
      <c r="P55" s="33"/>
      <c r="Q55" s="33"/>
      <c r="R55" s="11"/>
      <c r="S55" s="11"/>
      <c r="T55" s="33"/>
      <c r="U55" s="33"/>
      <c r="V55" s="33"/>
      <c r="W55" s="11"/>
      <c r="X55" s="148">
        <v>251</v>
      </c>
      <c r="Y55" s="140">
        <v>7</v>
      </c>
      <c r="Z55" s="33"/>
      <c r="AA55" s="33"/>
      <c r="AB55" s="27"/>
      <c r="AC55" s="11"/>
      <c r="AD55" s="33"/>
      <c r="AE55" s="11"/>
      <c r="AF55" s="19">
        <f>+AFIRMACIONES!B268</f>
        <v>0</v>
      </c>
      <c r="AG55" s="33"/>
      <c r="AH55" s="33"/>
      <c r="AI55"/>
    </row>
    <row r="56" spans="2:35" hidden="1">
      <c r="B56" s="148">
        <v>54</v>
      </c>
      <c r="C56" s="140">
        <v>6</v>
      </c>
      <c r="D56" s="18"/>
      <c r="E56" s="18"/>
      <c r="F56" s="18"/>
      <c r="G56" s="18"/>
      <c r="H56" s="18"/>
      <c r="I56" s="17">
        <f>+AFIRMACIONES!B71</f>
        <v>1</v>
      </c>
      <c r="J56" s="18"/>
      <c r="K56" s="18"/>
      <c r="L56" s="18"/>
      <c r="M56" s="148">
        <v>153</v>
      </c>
      <c r="N56" s="140">
        <v>8</v>
      </c>
      <c r="O56" s="33"/>
      <c r="P56" s="33"/>
      <c r="Q56" s="33"/>
      <c r="R56" s="33"/>
      <c r="S56" s="33"/>
      <c r="T56" s="33"/>
      <c r="U56" s="33"/>
      <c r="V56" s="19">
        <f>+AFIRMACIONES!B170</f>
        <v>0</v>
      </c>
      <c r="W56" s="11"/>
      <c r="X56" s="148">
        <v>252</v>
      </c>
      <c r="Y56" s="140">
        <v>2</v>
      </c>
      <c r="Z56" s="33"/>
      <c r="AA56" s="19">
        <f>+AFIRMACIONES!B269</f>
        <v>0</v>
      </c>
      <c r="AB56" s="141"/>
      <c r="AC56" s="33"/>
      <c r="AD56" s="33"/>
      <c r="AE56" s="33"/>
      <c r="AF56" s="27"/>
      <c r="AG56" s="33"/>
      <c r="AH56" s="33"/>
      <c r="AI56"/>
    </row>
    <row r="57" spans="2:35" hidden="1">
      <c r="B57" s="148">
        <v>55</v>
      </c>
      <c r="C57" s="140">
        <v>2</v>
      </c>
      <c r="D57" s="11"/>
      <c r="E57" s="17">
        <f>+AFIRMACIONES!B72</f>
        <v>1</v>
      </c>
      <c r="F57" s="18"/>
      <c r="G57" s="18"/>
      <c r="H57" s="11"/>
      <c r="I57" s="18"/>
      <c r="J57" s="18"/>
      <c r="K57" s="18"/>
      <c r="L57" s="18"/>
      <c r="M57" s="148">
        <v>154</v>
      </c>
      <c r="N57" s="140">
        <v>3</v>
      </c>
      <c r="O57" s="11"/>
      <c r="P57" s="33"/>
      <c r="Q57" s="19">
        <f>+AFIRMACIONES!B171</f>
        <v>0</v>
      </c>
      <c r="R57" s="33"/>
      <c r="S57" s="33"/>
      <c r="T57" s="33"/>
      <c r="U57" s="33"/>
      <c r="V57" s="33"/>
      <c r="W57" s="11"/>
      <c r="X57" s="148">
        <v>253</v>
      </c>
      <c r="Y57" s="140">
        <v>8</v>
      </c>
      <c r="Z57" s="33"/>
      <c r="AA57" s="33"/>
      <c r="AB57" s="27"/>
      <c r="AC57" s="33"/>
      <c r="AD57" s="33"/>
      <c r="AE57" s="11"/>
      <c r="AF57" s="27"/>
      <c r="AG57" s="19">
        <f>+AFIRMACIONES!B270</f>
        <v>1</v>
      </c>
      <c r="AH57" s="33"/>
      <c r="AI57"/>
    </row>
    <row r="58" spans="2:35" hidden="1">
      <c r="B58" s="148">
        <v>56</v>
      </c>
      <c r="C58" s="140">
        <v>7</v>
      </c>
      <c r="D58" s="18"/>
      <c r="E58" s="18"/>
      <c r="F58" s="18"/>
      <c r="G58" s="18"/>
      <c r="H58" s="18"/>
      <c r="I58" s="18"/>
      <c r="J58" s="17">
        <f>+AFIRMACIONES!B73</f>
        <v>0</v>
      </c>
      <c r="K58" s="18"/>
      <c r="L58" s="11"/>
      <c r="M58" s="148">
        <v>155</v>
      </c>
      <c r="N58" s="140">
        <v>6</v>
      </c>
      <c r="O58" s="33"/>
      <c r="P58" s="33"/>
      <c r="Q58" s="33"/>
      <c r="R58" s="33"/>
      <c r="S58" s="33"/>
      <c r="T58" s="19">
        <f>+AFIRMACIONES!B172</f>
        <v>1</v>
      </c>
      <c r="U58" s="33"/>
      <c r="V58" s="11"/>
      <c r="W58" s="11"/>
      <c r="X58" s="148">
        <v>254</v>
      </c>
      <c r="Y58" s="140">
        <v>5</v>
      </c>
      <c r="Z58" s="33"/>
      <c r="AA58" s="33"/>
      <c r="AB58" s="27"/>
      <c r="AC58" s="33"/>
      <c r="AD58" s="19">
        <f>+AFIRMACIONES!B271</f>
        <v>1</v>
      </c>
      <c r="AE58" s="33"/>
      <c r="AF58" s="27"/>
      <c r="AG58" s="33"/>
      <c r="AH58" s="33"/>
      <c r="AI58"/>
    </row>
    <row r="59" spans="2:35" hidden="1">
      <c r="B59" s="148">
        <v>57</v>
      </c>
      <c r="C59" s="140">
        <v>3</v>
      </c>
      <c r="D59" s="18"/>
      <c r="E59" s="18"/>
      <c r="F59" s="17">
        <f>+AFIRMACIONES!B74</f>
        <v>0</v>
      </c>
      <c r="G59" s="18"/>
      <c r="H59" s="18"/>
      <c r="I59" s="18"/>
      <c r="J59" s="18"/>
      <c r="K59" s="18"/>
      <c r="L59" s="18"/>
      <c r="M59" s="148">
        <v>156</v>
      </c>
      <c r="N59" s="140">
        <v>2</v>
      </c>
      <c r="O59" s="33"/>
      <c r="P59" s="19">
        <f>+AFIRMACIONES!B173</f>
        <v>0</v>
      </c>
      <c r="Q59" s="33"/>
      <c r="R59" s="33"/>
      <c r="S59" s="33"/>
      <c r="T59" s="33"/>
      <c r="U59" s="33"/>
      <c r="V59" s="33"/>
      <c r="W59" s="11"/>
      <c r="X59" s="148">
        <v>255</v>
      </c>
      <c r="Y59" s="140">
        <v>1</v>
      </c>
      <c r="Z59" s="19">
        <f>+AFIRMACIONES!B272</f>
        <v>1</v>
      </c>
      <c r="AA59" s="33"/>
      <c r="AB59" s="27"/>
      <c r="AC59" s="33"/>
      <c r="AD59" s="33"/>
      <c r="AE59" s="33"/>
      <c r="AF59" s="27"/>
      <c r="AG59" s="33"/>
      <c r="AH59" s="33"/>
      <c r="AI59"/>
    </row>
    <row r="60" spans="2:35" hidden="1">
      <c r="B60" s="148">
        <v>58</v>
      </c>
      <c r="C60" s="140">
        <v>5</v>
      </c>
      <c r="D60" s="18"/>
      <c r="E60" s="18"/>
      <c r="F60" s="18"/>
      <c r="G60" s="11"/>
      <c r="H60" s="17">
        <f>+AFIRMACIONES!B75</f>
        <v>1</v>
      </c>
      <c r="I60" s="18"/>
      <c r="J60" s="18"/>
      <c r="K60" s="18"/>
      <c r="L60" s="18"/>
      <c r="M60" s="148">
        <v>157</v>
      </c>
      <c r="N60" s="140">
        <v>5</v>
      </c>
      <c r="O60" s="33"/>
      <c r="P60" s="33"/>
      <c r="Q60" s="33"/>
      <c r="R60" s="33"/>
      <c r="S60" s="19">
        <f>+AFIRMACIONES!B174</f>
        <v>1</v>
      </c>
      <c r="T60" s="33"/>
      <c r="U60" s="11"/>
      <c r="V60" s="33"/>
      <c r="W60" s="11"/>
      <c r="X60" s="148">
        <v>256</v>
      </c>
      <c r="Y60" s="140">
        <v>3</v>
      </c>
      <c r="Z60" s="33"/>
      <c r="AA60" s="33"/>
      <c r="AB60" s="145">
        <f>+AFIRMACIONES!B273</f>
        <v>0</v>
      </c>
      <c r="AC60" s="33"/>
      <c r="AD60" s="11"/>
      <c r="AE60" s="33"/>
      <c r="AF60" s="27"/>
      <c r="AG60" s="33"/>
      <c r="AH60" s="33"/>
      <c r="AI60"/>
    </row>
    <row r="61" spans="2:35" hidden="1">
      <c r="B61" s="148">
        <v>59</v>
      </c>
      <c r="C61" s="140">
        <v>4</v>
      </c>
      <c r="D61" s="18"/>
      <c r="E61" s="18"/>
      <c r="F61" s="18"/>
      <c r="G61" s="17">
        <f>+AFIRMACIONES!B76</f>
        <v>1</v>
      </c>
      <c r="H61" s="18"/>
      <c r="I61" s="18"/>
      <c r="J61" s="11"/>
      <c r="K61" s="18"/>
      <c r="L61" s="18"/>
      <c r="M61" s="148">
        <v>158</v>
      </c>
      <c r="N61" s="140">
        <v>4</v>
      </c>
      <c r="O61" s="33"/>
      <c r="P61" s="33"/>
      <c r="Q61" s="11"/>
      <c r="R61" s="19">
        <f>+AFIRMACIONES!B175</f>
        <v>1</v>
      </c>
      <c r="S61" s="33"/>
      <c r="T61" s="33"/>
      <c r="U61" s="33"/>
      <c r="V61" s="33"/>
      <c r="W61" s="11"/>
      <c r="X61" s="148">
        <v>257</v>
      </c>
      <c r="Y61" s="140">
        <v>9</v>
      </c>
      <c r="Z61" s="33"/>
      <c r="AA61" s="33"/>
      <c r="AB61" s="27"/>
      <c r="AC61" s="33"/>
      <c r="AD61" s="33"/>
      <c r="AE61" s="33"/>
      <c r="AF61" s="27"/>
      <c r="AG61" s="33"/>
      <c r="AH61" s="19">
        <f>+AFIRMACIONES!B274</f>
        <v>0</v>
      </c>
      <c r="AI61"/>
    </row>
    <row r="62" spans="2:35" hidden="1">
      <c r="B62" s="148">
        <v>60</v>
      </c>
      <c r="C62" s="140">
        <v>6</v>
      </c>
      <c r="D62" s="18"/>
      <c r="E62" s="11"/>
      <c r="F62" s="18"/>
      <c r="G62" s="18"/>
      <c r="H62" s="18"/>
      <c r="I62" s="17">
        <f>+AFIRMACIONES!B77</f>
        <v>0</v>
      </c>
      <c r="J62" s="18"/>
      <c r="K62" s="18"/>
      <c r="L62" s="18"/>
      <c r="M62" s="148">
        <v>159</v>
      </c>
      <c r="N62" s="140">
        <v>1</v>
      </c>
      <c r="O62" s="19">
        <f>+AFIRMACIONES!B176</f>
        <v>1</v>
      </c>
      <c r="P62" s="33"/>
      <c r="Q62" s="33"/>
      <c r="R62" s="11"/>
      <c r="S62" s="33"/>
      <c r="T62" s="33"/>
      <c r="U62" s="33"/>
      <c r="V62" s="33"/>
      <c r="W62" s="11"/>
      <c r="X62" s="148">
        <v>258</v>
      </c>
      <c r="Y62" s="140">
        <v>2</v>
      </c>
      <c r="Z62" s="33"/>
      <c r="AA62" s="19">
        <f>+AFIRMACIONES!B275</f>
        <v>0</v>
      </c>
      <c r="AB62" s="27"/>
      <c r="AC62" s="33"/>
      <c r="AD62" s="33"/>
      <c r="AE62" s="11"/>
      <c r="AF62" s="27"/>
      <c r="AG62" s="33"/>
      <c r="AH62" s="33"/>
      <c r="AI62" s="142"/>
    </row>
    <row r="63" spans="2:35" hidden="1">
      <c r="B63" s="148">
        <v>61</v>
      </c>
      <c r="C63" s="140">
        <v>8</v>
      </c>
      <c r="D63" s="18"/>
      <c r="E63" s="11"/>
      <c r="F63" s="18"/>
      <c r="G63" s="18"/>
      <c r="H63" s="18"/>
      <c r="I63" s="18"/>
      <c r="J63" s="18"/>
      <c r="K63" s="17">
        <f>+AFIRMACIONES!B78</f>
        <v>0</v>
      </c>
      <c r="L63" s="18"/>
      <c r="M63" s="148">
        <v>160</v>
      </c>
      <c r="N63" s="140">
        <v>7</v>
      </c>
      <c r="O63" s="33"/>
      <c r="P63" s="33"/>
      <c r="Q63" s="33"/>
      <c r="R63" s="33"/>
      <c r="S63" s="33"/>
      <c r="T63" s="11"/>
      <c r="U63" s="19">
        <f>+AFIRMACIONES!B177</f>
        <v>0</v>
      </c>
      <c r="V63" s="33"/>
      <c r="W63" s="11"/>
      <c r="X63" s="148">
        <v>259</v>
      </c>
      <c r="Y63" s="140">
        <v>6</v>
      </c>
      <c r="Z63" s="33"/>
      <c r="AA63" s="33"/>
      <c r="AB63" s="27"/>
      <c r="AC63" s="33"/>
      <c r="AD63" s="33"/>
      <c r="AE63" s="19">
        <f>+AFIRMACIONES!B276</f>
        <v>1</v>
      </c>
      <c r="AF63" s="27"/>
      <c r="AG63" s="33"/>
      <c r="AH63" s="33"/>
      <c r="AI63" s="142"/>
    </row>
    <row r="64" spans="2:35" ht="15" hidden="1">
      <c r="B64" s="148">
        <v>62</v>
      </c>
      <c r="C64" s="140">
        <v>1</v>
      </c>
      <c r="D64" s="17">
        <f>+AFIRMACIONES!B79</f>
        <v>1</v>
      </c>
      <c r="E64" s="18"/>
      <c r="F64" s="11"/>
      <c r="G64" s="18"/>
      <c r="H64" s="18"/>
      <c r="I64" s="18"/>
      <c r="J64" s="18"/>
      <c r="K64" s="18"/>
      <c r="L64" s="18"/>
      <c r="M64" s="148">
        <v>161</v>
      </c>
      <c r="N64" s="140">
        <v>9</v>
      </c>
      <c r="O64" s="33"/>
      <c r="P64" s="33"/>
      <c r="Q64" s="33"/>
      <c r="R64" s="33"/>
      <c r="S64" s="33"/>
      <c r="T64" s="33"/>
      <c r="U64" s="33"/>
      <c r="V64" s="33"/>
      <c r="W64" s="19">
        <f>+AFIRMACIONES!B178</f>
        <v>1</v>
      </c>
      <c r="X64" s="148">
        <v>260</v>
      </c>
      <c r="Y64" s="140">
        <v>7</v>
      </c>
      <c r="Z64" s="33"/>
      <c r="AA64" s="33"/>
      <c r="AB64" s="27"/>
      <c r="AC64" s="33"/>
      <c r="AD64" s="33"/>
      <c r="AE64" s="33"/>
      <c r="AF64" s="19">
        <f>+AFIRMACIONES!B277</f>
        <v>0</v>
      </c>
      <c r="AG64" s="33"/>
      <c r="AH64" s="33"/>
      <c r="AI64" s="143"/>
    </row>
    <row r="65" spans="2:35" hidden="1">
      <c r="B65" s="148">
        <v>63</v>
      </c>
      <c r="C65" s="140">
        <v>9</v>
      </c>
      <c r="D65" s="18"/>
      <c r="E65" s="18"/>
      <c r="F65" s="18"/>
      <c r="G65" s="18"/>
      <c r="H65" s="18"/>
      <c r="I65" s="18"/>
      <c r="J65" s="11"/>
      <c r="K65" s="18"/>
      <c r="L65" s="17">
        <f>+AFIRMACIONES!B80</f>
        <v>1</v>
      </c>
      <c r="M65" s="148">
        <v>162</v>
      </c>
      <c r="N65" s="140">
        <v>8</v>
      </c>
      <c r="O65" s="33"/>
      <c r="P65" s="33"/>
      <c r="Q65" s="33"/>
      <c r="R65" s="33"/>
      <c r="S65" s="33"/>
      <c r="T65" s="11"/>
      <c r="U65" s="33"/>
      <c r="V65" s="19">
        <f>+AFIRMACIONES!B179</f>
        <v>1</v>
      </c>
      <c r="W65" s="11"/>
      <c r="X65" s="148">
        <v>261</v>
      </c>
      <c r="Y65" s="140">
        <v>4</v>
      </c>
      <c r="Z65" s="33"/>
      <c r="AA65" s="33"/>
      <c r="AB65" s="27"/>
      <c r="AC65" s="19">
        <f>+AFIRMACIONES!B278</f>
        <v>0</v>
      </c>
      <c r="AD65" s="11"/>
      <c r="AE65" s="11"/>
      <c r="AF65" s="27"/>
      <c r="AG65" s="33"/>
      <c r="AH65" s="33"/>
      <c r="AI65" s="142"/>
    </row>
    <row r="66" spans="2:35" hidden="1">
      <c r="B66" s="148">
        <v>64</v>
      </c>
      <c r="C66" s="140">
        <v>2</v>
      </c>
      <c r="D66" s="11"/>
      <c r="E66" s="17">
        <f>+AFIRMACIONES!B81</f>
        <v>0</v>
      </c>
      <c r="F66" s="18"/>
      <c r="G66" s="18"/>
      <c r="H66" s="18"/>
      <c r="I66" s="18"/>
      <c r="J66" s="18"/>
      <c r="K66" s="11"/>
      <c r="L66" s="18"/>
      <c r="M66" s="148">
        <v>163</v>
      </c>
      <c r="N66" s="140">
        <v>6</v>
      </c>
      <c r="O66" s="33"/>
      <c r="P66" s="33"/>
      <c r="Q66" s="33"/>
      <c r="R66" s="33"/>
      <c r="S66" s="11"/>
      <c r="T66" s="19">
        <f>+AFIRMACIONES!B180</f>
        <v>0</v>
      </c>
      <c r="U66" s="33"/>
      <c r="V66" s="33"/>
      <c r="W66" s="11"/>
      <c r="X66" s="148">
        <v>262</v>
      </c>
      <c r="Y66" s="140">
        <v>8</v>
      </c>
      <c r="Z66" s="33"/>
      <c r="AA66" s="33"/>
      <c r="AB66" s="27"/>
      <c r="AC66" s="33"/>
      <c r="AD66" s="33"/>
      <c r="AE66" s="11"/>
      <c r="AF66" s="27"/>
      <c r="AG66" s="19">
        <f>+AFIRMACIONES!B279</f>
        <v>1</v>
      </c>
      <c r="AH66" s="33"/>
      <c r="AI66" s="142"/>
    </row>
    <row r="67" spans="2:35" hidden="1">
      <c r="B67" s="148">
        <v>65</v>
      </c>
      <c r="C67" s="140">
        <v>4</v>
      </c>
      <c r="D67" s="18"/>
      <c r="E67" s="18"/>
      <c r="F67" s="11"/>
      <c r="G67" s="17">
        <f>+AFIRMACIONES!B82</f>
        <v>1</v>
      </c>
      <c r="H67" s="18"/>
      <c r="I67" s="18"/>
      <c r="J67" s="18"/>
      <c r="K67" s="18"/>
      <c r="L67" s="18"/>
      <c r="M67" s="148">
        <v>164</v>
      </c>
      <c r="N67" s="140">
        <v>5</v>
      </c>
      <c r="O67" s="33"/>
      <c r="P67" s="33"/>
      <c r="Q67" s="33"/>
      <c r="R67" s="33"/>
      <c r="S67" s="19">
        <f>+AFIRMACIONES!B181</f>
        <v>1</v>
      </c>
      <c r="T67" s="33"/>
      <c r="U67" s="11"/>
      <c r="V67" s="33"/>
      <c r="W67" s="11"/>
      <c r="X67" s="148">
        <v>263</v>
      </c>
      <c r="Y67" s="140">
        <v>3</v>
      </c>
      <c r="Z67" s="33"/>
      <c r="AA67" s="33"/>
      <c r="AB67" s="145">
        <f>+AFIRMACIONES!B280</f>
        <v>0</v>
      </c>
      <c r="AC67" s="33"/>
      <c r="AD67" s="33"/>
      <c r="AE67" s="33"/>
      <c r="AF67" s="27"/>
      <c r="AG67" s="33"/>
      <c r="AH67" s="33"/>
      <c r="AI67" s="142"/>
    </row>
    <row r="68" spans="2:35" hidden="1">
      <c r="B68" s="148">
        <v>66</v>
      </c>
      <c r="C68" s="140">
        <v>6</v>
      </c>
      <c r="D68" s="18"/>
      <c r="E68" s="18"/>
      <c r="F68" s="18"/>
      <c r="G68" s="18"/>
      <c r="H68" s="18"/>
      <c r="I68" s="17">
        <f>+AFIRMACIONES!B83</f>
        <v>1</v>
      </c>
      <c r="J68" s="18"/>
      <c r="K68" s="18"/>
      <c r="L68" s="11"/>
      <c r="M68" s="148">
        <v>165</v>
      </c>
      <c r="N68" s="140">
        <v>9</v>
      </c>
      <c r="O68" s="33"/>
      <c r="P68" s="33"/>
      <c r="Q68" s="33"/>
      <c r="R68" s="33"/>
      <c r="S68" s="33"/>
      <c r="T68" s="33"/>
      <c r="U68" s="33"/>
      <c r="V68" s="33"/>
      <c r="W68" s="19">
        <f>+AFIRMACIONES!B182</f>
        <v>1</v>
      </c>
      <c r="X68" s="148">
        <v>264</v>
      </c>
      <c r="Y68" s="140">
        <v>5</v>
      </c>
      <c r="Z68" s="33"/>
      <c r="AA68" s="33"/>
      <c r="AB68" s="27"/>
      <c r="AC68" s="11"/>
      <c r="AD68" s="19">
        <f>+AFIRMACIONES!$B281</f>
        <v>1</v>
      </c>
      <c r="AE68" s="33"/>
      <c r="AF68" s="27"/>
      <c r="AG68" s="33"/>
      <c r="AH68" s="33"/>
    </row>
    <row r="69" spans="2:35" hidden="1">
      <c r="B69" s="148">
        <v>67</v>
      </c>
      <c r="C69" s="140">
        <v>5</v>
      </c>
      <c r="D69" s="18"/>
      <c r="E69" s="18"/>
      <c r="F69" s="18"/>
      <c r="G69" s="18"/>
      <c r="H69" s="17">
        <f>+AFIRMACIONES!B84</f>
        <v>1</v>
      </c>
      <c r="I69" s="18"/>
      <c r="J69" s="18"/>
      <c r="K69" s="18"/>
      <c r="L69" s="11"/>
      <c r="M69" s="148">
        <v>166</v>
      </c>
      <c r="N69" s="140">
        <v>7</v>
      </c>
      <c r="O69" s="33"/>
      <c r="P69" s="33"/>
      <c r="Q69" s="33"/>
      <c r="R69" s="33"/>
      <c r="S69" s="33"/>
      <c r="T69" s="33"/>
      <c r="U69" s="19">
        <f>+AFIRMACIONES!B183</f>
        <v>0</v>
      </c>
      <c r="V69" s="11"/>
      <c r="W69" s="11"/>
      <c r="X69" s="148">
        <v>265</v>
      </c>
      <c r="Y69" s="140">
        <v>7</v>
      </c>
      <c r="Z69" s="11"/>
      <c r="AA69" s="33"/>
      <c r="AB69" s="27"/>
      <c r="AC69" s="33"/>
      <c r="AD69" s="33"/>
      <c r="AE69" s="33"/>
      <c r="AF69" s="19">
        <f>+AFIRMACIONES!B282</f>
        <v>0</v>
      </c>
      <c r="AG69" s="33"/>
      <c r="AH69" s="33"/>
      <c r="AI69" s="30"/>
    </row>
    <row r="70" spans="2:35" ht="15" hidden="1">
      <c r="B70" s="148">
        <v>68</v>
      </c>
      <c r="C70" s="140">
        <v>9</v>
      </c>
      <c r="D70" s="11"/>
      <c r="E70" s="18"/>
      <c r="F70" s="18"/>
      <c r="G70" s="18"/>
      <c r="H70" s="18"/>
      <c r="I70" s="18"/>
      <c r="J70" s="18"/>
      <c r="K70" s="18"/>
      <c r="L70" s="17">
        <f>+AFIRMACIONES!B85</f>
        <v>1</v>
      </c>
      <c r="M70" s="148">
        <v>167</v>
      </c>
      <c r="N70" s="140">
        <v>4</v>
      </c>
      <c r="O70" s="11"/>
      <c r="P70" s="33"/>
      <c r="Q70" s="33"/>
      <c r="R70" s="19">
        <f>+AFIRMACIONES!B184</f>
        <v>1</v>
      </c>
      <c r="S70" s="33"/>
      <c r="T70" s="33"/>
      <c r="U70" s="33"/>
      <c r="V70" s="33"/>
      <c r="W70" s="11"/>
      <c r="X70" s="148">
        <v>266</v>
      </c>
      <c r="Y70" s="140">
        <v>9</v>
      </c>
      <c r="Z70" s="33"/>
      <c r="AA70" s="33"/>
      <c r="AB70" s="27"/>
      <c r="AC70" s="33"/>
      <c r="AD70" s="33"/>
      <c r="AE70" s="11"/>
      <c r="AF70" s="27"/>
      <c r="AG70" s="33"/>
      <c r="AH70" s="19">
        <f>+AFIRMACIONES!B283</f>
        <v>1</v>
      </c>
      <c r="AI70" s="143"/>
    </row>
    <row r="71" spans="2:35" hidden="1">
      <c r="B71" s="148">
        <v>69</v>
      </c>
      <c r="C71" s="140">
        <v>3</v>
      </c>
      <c r="D71" s="18"/>
      <c r="E71" s="18"/>
      <c r="F71" s="17">
        <f>+AFIRMACIONES!B86</f>
        <v>1</v>
      </c>
      <c r="G71" s="18"/>
      <c r="H71" s="18"/>
      <c r="I71" s="18"/>
      <c r="J71" s="11"/>
      <c r="K71" s="18"/>
      <c r="L71" s="18"/>
      <c r="M71" s="148">
        <v>168</v>
      </c>
      <c r="N71" s="140">
        <v>1</v>
      </c>
      <c r="O71" s="19">
        <f>+AFIRMACIONES!B185</f>
        <v>1</v>
      </c>
      <c r="P71" s="11"/>
      <c r="Q71" s="33"/>
      <c r="R71" s="33"/>
      <c r="S71" s="33"/>
      <c r="T71" s="33"/>
      <c r="U71" s="33"/>
      <c r="V71" s="33"/>
      <c r="W71" s="11"/>
      <c r="X71" s="148">
        <v>267</v>
      </c>
      <c r="Y71" s="140">
        <v>4</v>
      </c>
      <c r="Z71" s="33"/>
      <c r="AA71" s="33"/>
      <c r="AB71" s="27"/>
      <c r="AC71" s="19">
        <f>+AFIRMACIONES!B284</f>
        <v>1</v>
      </c>
      <c r="AD71" s="11"/>
      <c r="AE71" s="33"/>
      <c r="AF71" s="27"/>
      <c r="AG71" s="33"/>
      <c r="AH71" s="33"/>
      <c r="AI71" s="23"/>
    </row>
    <row r="72" spans="2:35" hidden="1">
      <c r="B72" s="148">
        <v>70</v>
      </c>
      <c r="C72" s="140">
        <v>1</v>
      </c>
      <c r="D72" s="17">
        <f>+AFIRMACIONES!B87</f>
        <v>1</v>
      </c>
      <c r="E72" s="18"/>
      <c r="F72" s="18"/>
      <c r="G72" s="18"/>
      <c r="H72" s="18"/>
      <c r="I72" s="18"/>
      <c r="J72" s="11"/>
      <c r="K72" s="18"/>
      <c r="L72" s="18"/>
      <c r="M72" s="148">
        <v>169</v>
      </c>
      <c r="N72" s="140">
        <v>3</v>
      </c>
      <c r="O72" s="33"/>
      <c r="P72" s="11"/>
      <c r="Q72" s="19">
        <f>+AFIRMACIONES!B186</f>
        <v>0</v>
      </c>
      <c r="R72" s="33"/>
      <c r="S72" s="33"/>
      <c r="T72" s="33"/>
      <c r="U72" s="33"/>
      <c r="V72" s="33"/>
      <c r="W72" s="11"/>
      <c r="X72" s="148">
        <v>268</v>
      </c>
      <c r="Y72" s="140">
        <v>1</v>
      </c>
      <c r="Z72" s="19">
        <f>+AFIRMACIONES!B285</f>
        <v>1</v>
      </c>
      <c r="AA72" s="33"/>
      <c r="AB72" s="27"/>
      <c r="AC72" s="33"/>
      <c r="AD72" s="33"/>
      <c r="AE72" s="33"/>
      <c r="AF72" s="27"/>
      <c r="AG72" s="33"/>
      <c r="AH72" s="33"/>
      <c r="AI72" s="23"/>
    </row>
    <row r="73" spans="2:35" hidden="1">
      <c r="B73" s="148">
        <v>71</v>
      </c>
      <c r="C73" s="140">
        <v>7</v>
      </c>
      <c r="D73" s="18"/>
      <c r="E73" s="18"/>
      <c r="F73" s="18"/>
      <c r="G73" s="11"/>
      <c r="H73" s="18"/>
      <c r="I73" s="18"/>
      <c r="J73" s="17">
        <f>+AFIRMACIONES!B88</f>
        <v>0</v>
      </c>
      <c r="K73" s="18"/>
      <c r="L73" s="18"/>
      <c r="M73" s="148">
        <v>170</v>
      </c>
      <c r="N73" s="140">
        <v>2</v>
      </c>
      <c r="O73" s="33"/>
      <c r="P73" s="19">
        <f>+AFIRMACIONES!B187</f>
        <v>0</v>
      </c>
      <c r="Q73" s="33"/>
      <c r="R73" s="33"/>
      <c r="S73" s="33"/>
      <c r="T73" s="33"/>
      <c r="U73" s="33"/>
      <c r="V73" s="33"/>
      <c r="W73" s="11"/>
      <c r="X73" s="148">
        <v>269</v>
      </c>
      <c r="Y73" s="140">
        <v>6</v>
      </c>
      <c r="Z73" s="33"/>
      <c r="AA73" s="33"/>
      <c r="AB73" s="27"/>
      <c r="AC73" s="33"/>
      <c r="AD73" s="11"/>
      <c r="AE73" s="19">
        <f>+AFIRMACIONES!B286</f>
        <v>0</v>
      </c>
      <c r="AF73" s="27"/>
      <c r="AG73" s="33"/>
      <c r="AH73" s="33"/>
      <c r="AI73" s="23"/>
    </row>
    <row r="74" spans="2:35" hidden="1">
      <c r="B74" s="148">
        <v>72</v>
      </c>
      <c r="C74" s="140">
        <v>8</v>
      </c>
      <c r="D74" s="18"/>
      <c r="E74" s="18"/>
      <c r="F74" s="18"/>
      <c r="G74" s="11"/>
      <c r="H74" s="18"/>
      <c r="I74" s="18"/>
      <c r="J74" s="18"/>
      <c r="K74" s="17">
        <f>+AFIRMACIONES!B89</f>
        <v>1</v>
      </c>
      <c r="L74" s="18"/>
      <c r="M74" s="148">
        <v>171</v>
      </c>
      <c r="N74" s="140">
        <v>8</v>
      </c>
      <c r="O74" s="33"/>
      <c r="P74" s="33"/>
      <c r="Q74" s="33"/>
      <c r="R74" s="11"/>
      <c r="S74" s="33"/>
      <c r="T74" s="33"/>
      <c r="U74" s="33"/>
      <c r="V74" s="19">
        <f>+AFIRMACIONES!B188</f>
        <v>0</v>
      </c>
      <c r="W74" s="11"/>
      <c r="X74" s="148">
        <v>270</v>
      </c>
      <c r="Y74" s="140">
        <v>2</v>
      </c>
      <c r="Z74" s="33"/>
      <c r="AA74" s="19">
        <f>+AFIRMACIONES!B287</f>
        <v>0</v>
      </c>
      <c r="AB74" s="141"/>
      <c r="AC74" s="33"/>
      <c r="AD74" s="33"/>
      <c r="AE74" s="33"/>
      <c r="AF74" s="27"/>
      <c r="AG74" s="33"/>
      <c r="AH74" s="33"/>
      <c r="AI74" s="29"/>
    </row>
    <row r="75" spans="2:35" ht="15" hidden="1">
      <c r="B75" s="148">
        <v>73</v>
      </c>
      <c r="C75" s="140">
        <v>1</v>
      </c>
      <c r="D75" s="17">
        <f>+AFIRMACIONES!B90</f>
        <v>1</v>
      </c>
      <c r="E75" s="18"/>
      <c r="F75" s="18"/>
      <c r="G75" s="18"/>
      <c r="H75" s="18"/>
      <c r="I75" s="18"/>
      <c r="J75" s="18"/>
      <c r="K75" s="18"/>
      <c r="L75" s="11"/>
      <c r="M75" s="148">
        <v>172</v>
      </c>
      <c r="N75" s="140">
        <v>7</v>
      </c>
      <c r="O75" s="33"/>
      <c r="P75" s="11"/>
      <c r="Q75" s="33"/>
      <c r="R75" s="33"/>
      <c r="S75" s="33"/>
      <c r="T75" s="33"/>
      <c r="U75" s="19">
        <f>+AFIRMACIONES!B189</f>
        <v>1</v>
      </c>
      <c r="V75" s="11"/>
      <c r="W75" s="11"/>
      <c r="X75" s="437" t="s">
        <v>76</v>
      </c>
      <c r="Y75" s="437"/>
      <c r="Z75" s="149">
        <f>SUM(Z3:Z74)</f>
        <v>6</v>
      </c>
      <c r="AA75" s="149">
        <f t="shared" ref="AA75:AH75" si="0">SUM(AA3:AA74)</f>
        <v>0</v>
      </c>
      <c r="AB75" s="149">
        <f t="shared" si="0"/>
        <v>4</v>
      </c>
      <c r="AC75" s="149">
        <f t="shared" si="0"/>
        <v>5</v>
      </c>
      <c r="AD75" s="149">
        <f t="shared" si="0"/>
        <v>7</v>
      </c>
      <c r="AE75" s="149">
        <f t="shared" si="0"/>
        <v>6</v>
      </c>
      <c r="AF75" s="149">
        <f t="shared" si="0"/>
        <v>1</v>
      </c>
      <c r="AG75" s="149">
        <f t="shared" si="0"/>
        <v>6</v>
      </c>
      <c r="AH75" s="149">
        <f t="shared" si="0"/>
        <v>6</v>
      </c>
    </row>
    <row r="76" spans="2:35" hidden="1">
      <c r="B76" s="148">
        <v>74</v>
      </c>
      <c r="C76" s="140">
        <v>3</v>
      </c>
      <c r="D76" s="18"/>
      <c r="E76" s="18"/>
      <c r="F76" s="17">
        <f>+AFIRMACIONES!B91</f>
        <v>1</v>
      </c>
      <c r="G76" s="18"/>
      <c r="H76" s="18"/>
      <c r="I76" s="11"/>
      <c r="J76" s="18"/>
      <c r="K76" s="18"/>
      <c r="L76" s="18"/>
      <c r="M76" s="148">
        <v>173</v>
      </c>
      <c r="N76" s="140">
        <v>6</v>
      </c>
      <c r="O76" s="33"/>
      <c r="P76" s="33"/>
      <c r="Q76" s="33"/>
      <c r="R76" s="11"/>
      <c r="S76" s="33"/>
      <c r="T76" s="19">
        <f>+AFIRMACIONES!B190</f>
        <v>1</v>
      </c>
      <c r="U76" s="33"/>
      <c r="V76" s="33"/>
      <c r="W76" s="11"/>
      <c r="X76" s="32"/>
      <c r="Y76" s="116"/>
      <c r="Z76" s="142"/>
      <c r="AA76" s="142"/>
      <c r="AB76" s="30"/>
      <c r="AC76" s="142"/>
      <c r="AD76" s="142"/>
      <c r="AE76" s="116"/>
      <c r="AF76" s="142"/>
      <c r="AG76" s="30"/>
      <c r="AH76" s="142"/>
    </row>
    <row r="77" spans="2:35" ht="15.75" hidden="1">
      <c r="B77" s="148">
        <v>75</v>
      </c>
      <c r="C77" s="140">
        <v>6</v>
      </c>
      <c r="D77" s="18"/>
      <c r="E77" s="18"/>
      <c r="F77" s="18"/>
      <c r="G77" s="11"/>
      <c r="H77" s="18"/>
      <c r="I77" s="17">
        <f>+AFIRMACIONES!B92</f>
        <v>1</v>
      </c>
      <c r="J77" s="18"/>
      <c r="K77" s="18"/>
      <c r="L77" s="18"/>
      <c r="M77" s="148">
        <v>174</v>
      </c>
      <c r="N77" s="140">
        <v>4</v>
      </c>
      <c r="O77" s="11"/>
      <c r="P77" s="33"/>
      <c r="Q77" s="33"/>
      <c r="R77" s="19">
        <f>+AFIRMACIONES!B191</f>
        <v>0</v>
      </c>
      <c r="S77" s="33"/>
      <c r="T77" s="33"/>
      <c r="U77" s="33"/>
      <c r="V77" s="33"/>
      <c r="W77" s="11"/>
      <c r="X77" s="32"/>
      <c r="Y77" s="116"/>
      <c r="Z77" s="473" t="s">
        <v>52</v>
      </c>
      <c r="AA77" s="474"/>
      <c r="AB77" s="474"/>
      <c r="AC77" s="474"/>
      <c r="AD77" s="474"/>
      <c r="AE77" s="474"/>
      <c r="AF77" s="474"/>
      <c r="AG77" s="474"/>
      <c r="AH77" s="475"/>
    </row>
    <row r="78" spans="2:35" hidden="1">
      <c r="B78" s="148">
        <v>76</v>
      </c>
      <c r="C78" s="140">
        <v>9</v>
      </c>
      <c r="D78" s="11"/>
      <c r="E78" s="18"/>
      <c r="F78" s="18"/>
      <c r="G78" s="18"/>
      <c r="H78" s="18"/>
      <c r="I78" s="18"/>
      <c r="J78" s="11"/>
      <c r="K78" s="18"/>
      <c r="L78" s="17">
        <f>+AFIRMACIONES!B93</f>
        <v>0</v>
      </c>
      <c r="M78" s="148">
        <v>175</v>
      </c>
      <c r="N78" s="140">
        <v>9</v>
      </c>
      <c r="O78" s="33"/>
      <c r="P78" s="33"/>
      <c r="Q78" s="33"/>
      <c r="R78" s="33"/>
      <c r="S78" s="33"/>
      <c r="T78" s="33"/>
      <c r="U78" s="11"/>
      <c r="V78" s="33"/>
      <c r="W78" s="19">
        <f>+AFIRMACIONES!B192</f>
        <v>1</v>
      </c>
      <c r="X78" s="32"/>
      <c r="Y78" s="116"/>
      <c r="Z78" s="147">
        <v>1</v>
      </c>
      <c r="AA78" s="147">
        <v>2</v>
      </c>
      <c r="AB78" s="147">
        <v>3</v>
      </c>
      <c r="AC78" s="150">
        <v>4</v>
      </c>
      <c r="AD78" s="151">
        <v>5</v>
      </c>
      <c r="AE78" s="147">
        <v>6</v>
      </c>
      <c r="AF78" s="147">
        <v>7</v>
      </c>
      <c r="AG78" s="147">
        <v>8</v>
      </c>
      <c r="AH78" s="147">
        <v>9</v>
      </c>
    </row>
    <row r="79" spans="2:35" hidden="1">
      <c r="B79" s="148">
        <v>77</v>
      </c>
      <c r="C79" s="140">
        <v>4</v>
      </c>
      <c r="D79" s="18"/>
      <c r="E79" s="18"/>
      <c r="F79" s="11"/>
      <c r="G79" s="17">
        <f>+AFIRMACIONES!B94</f>
        <v>0</v>
      </c>
      <c r="H79" s="18"/>
      <c r="I79" s="18"/>
      <c r="J79" s="18"/>
      <c r="K79" s="18"/>
      <c r="L79" s="18"/>
      <c r="M79" s="148">
        <v>176</v>
      </c>
      <c r="N79" s="140">
        <v>8</v>
      </c>
      <c r="O79" s="33"/>
      <c r="P79" s="33"/>
      <c r="Q79" s="33"/>
      <c r="R79" s="33"/>
      <c r="S79" s="11"/>
      <c r="T79" s="33"/>
      <c r="U79" s="33"/>
      <c r="V79" s="19">
        <f>+AFIRMACIONES!B193</f>
        <v>0</v>
      </c>
      <c r="W79" s="11"/>
      <c r="X79" s="476" t="str">
        <f>+B102</f>
        <v>Sub Total A</v>
      </c>
      <c r="Y79" s="477"/>
      <c r="Z79" s="153">
        <f t="shared" ref="Z79:AH79" si="1">+D102</f>
        <v>8</v>
      </c>
      <c r="AA79" s="153">
        <f t="shared" si="1"/>
        <v>5</v>
      </c>
      <c r="AB79" s="153">
        <f t="shared" si="1"/>
        <v>7</v>
      </c>
      <c r="AC79" s="153">
        <f t="shared" si="1"/>
        <v>7</v>
      </c>
      <c r="AD79" s="153">
        <f t="shared" si="1"/>
        <v>9</v>
      </c>
      <c r="AE79" s="153">
        <f t="shared" si="1"/>
        <v>10</v>
      </c>
      <c r="AF79" s="153">
        <f t="shared" si="1"/>
        <v>4</v>
      </c>
      <c r="AG79" s="153">
        <f t="shared" si="1"/>
        <v>5</v>
      </c>
      <c r="AH79" s="153">
        <f t="shared" si="1"/>
        <v>7</v>
      </c>
      <c r="AI79" s="210" t="s">
        <v>113</v>
      </c>
    </row>
    <row r="80" spans="2:35" hidden="1">
      <c r="B80" s="148">
        <v>78</v>
      </c>
      <c r="C80" s="140">
        <v>7</v>
      </c>
      <c r="D80" s="18"/>
      <c r="E80" s="18"/>
      <c r="F80" s="18"/>
      <c r="G80" s="11"/>
      <c r="H80" s="11"/>
      <c r="I80" s="18"/>
      <c r="J80" s="17">
        <f>+AFIRMACIONES!B95</f>
        <v>0</v>
      </c>
      <c r="K80" s="18"/>
      <c r="L80" s="18"/>
      <c r="M80" s="148">
        <v>177</v>
      </c>
      <c r="N80" s="140">
        <v>5</v>
      </c>
      <c r="O80" s="33"/>
      <c r="P80" s="33"/>
      <c r="Q80" s="11"/>
      <c r="R80" s="33"/>
      <c r="S80" s="19">
        <f>+AFIRMACIONES!B194</f>
        <v>1</v>
      </c>
      <c r="T80" s="33"/>
      <c r="U80" s="33"/>
      <c r="V80" s="33"/>
      <c r="W80" s="11"/>
      <c r="X80" s="476" t="str">
        <f>+M102</f>
        <v>Sub Total B</v>
      </c>
      <c r="Y80" s="477"/>
      <c r="Z80" s="153">
        <f t="shared" ref="Z80:AH80" si="2">+O102</f>
        <v>9</v>
      </c>
      <c r="AA80" s="153">
        <f t="shared" si="2"/>
        <v>4</v>
      </c>
      <c r="AB80" s="153">
        <f t="shared" si="2"/>
        <v>2</v>
      </c>
      <c r="AC80" s="153">
        <f t="shared" si="2"/>
        <v>7</v>
      </c>
      <c r="AD80" s="153">
        <f t="shared" si="2"/>
        <v>11</v>
      </c>
      <c r="AE80" s="153">
        <f t="shared" si="2"/>
        <v>9</v>
      </c>
      <c r="AF80" s="153">
        <f t="shared" si="2"/>
        <v>3</v>
      </c>
      <c r="AG80" s="153">
        <f t="shared" si="2"/>
        <v>5</v>
      </c>
      <c r="AH80" s="153">
        <f t="shared" si="2"/>
        <v>9</v>
      </c>
      <c r="AI80" s="211" t="s">
        <v>371</v>
      </c>
    </row>
    <row r="81" spans="2:38" hidden="1">
      <c r="B81" s="148">
        <v>79</v>
      </c>
      <c r="C81" s="140">
        <v>5</v>
      </c>
      <c r="D81" s="18"/>
      <c r="E81" s="18"/>
      <c r="F81" s="18"/>
      <c r="G81" s="11"/>
      <c r="H81" s="17">
        <f>+AFIRMACIONES!B96</f>
        <v>0</v>
      </c>
      <c r="I81" s="18"/>
      <c r="J81" s="18"/>
      <c r="K81" s="18"/>
      <c r="L81" s="18"/>
      <c r="M81" s="148">
        <v>178</v>
      </c>
      <c r="N81" s="140">
        <v>3</v>
      </c>
      <c r="O81" s="33"/>
      <c r="P81" s="11"/>
      <c r="Q81" s="19">
        <f>+AFIRMACIONES!B195</f>
        <v>1</v>
      </c>
      <c r="R81" s="33"/>
      <c r="S81" s="33"/>
      <c r="T81" s="33"/>
      <c r="U81" s="33"/>
      <c r="V81" s="33"/>
      <c r="W81" s="11"/>
      <c r="X81" s="483" t="s">
        <v>76</v>
      </c>
      <c r="Y81" s="476"/>
      <c r="Z81" s="153">
        <f t="shared" ref="Z81:AH81" si="3">+Z75</f>
        <v>6</v>
      </c>
      <c r="AA81" s="153">
        <f t="shared" si="3"/>
        <v>0</v>
      </c>
      <c r="AB81" s="153">
        <f t="shared" si="3"/>
        <v>4</v>
      </c>
      <c r="AC81" s="153">
        <f t="shared" si="3"/>
        <v>5</v>
      </c>
      <c r="AD81" s="153">
        <f t="shared" si="3"/>
        <v>7</v>
      </c>
      <c r="AE81" s="153">
        <f t="shared" si="3"/>
        <v>6</v>
      </c>
      <c r="AF81" s="153">
        <f t="shared" si="3"/>
        <v>1</v>
      </c>
      <c r="AG81" s="153">
        <f t="shared" si="3"/>
        <v>6</v>
      </c>
      <c r="AH81" s="153">
        <f t="shared" si="3"/>
        <v>6</v>
      </c>
      <c r="AI81" s="211" t="s">
        <v>370</v>
      </c>
    </row>
    <row r="82" spans="2:38" ht="15.75" hidden="1">
      <c r="B82" s="148">
        <v>80</v>
      </c>
      <c r="C82" s="140">
        <v>8</v>
      </c>
      <c r="D82" s="18"/>
      <c r="E82" s="11"/>
      <c r="F82" s="18"/>
      <c r="G82" s="18"/>
      <c r="H82" s="18"/>
      <c r="I82" s="18"/>
      <c r="J82" s="18"/>
      <c r="K82" s="17">
        <f>+AFIRMACIONES!B97</f>
        <v>0</v>
      </c>
      <c r="L82" s="18"/>
      <c r="M82" s="148">
        <v>179</v>
      </c>
      <c r="N82" s="140">
        <v>2</v>
      </c>
      <c r="O82" s="33"/>
      <c r="P82" s="19">
        <f>+AFIRMACIONES!B196</f>
        <v>0</v>
      </c>
      <c r="Q82" s="33"/>
      <c r="R82" s="33"/>
      <c r="S82" s="33"/>
      <c r="T82" s="33"/>
      <c r="U82" s="33"/>
      <c r="V82" s="33"/>
      <c r="W82" s="11"/>
      <c r="X82" s="476" t="s">
        <v>73</v>
      </c>
      <c r="Y82" s="477"/>
      <c r="Z82" s="152">
        <f t="shared" ref="Z82:AH82" si="4">SUM(Z79:Z81)</f>
        <v>23</v>
      </c>
      <c r="AA82" s="152">
        <f t="shared" si="4"/>
        <v>9</v>
      </c>
      <c r="AB82" s="152">
        <f t="shared" si="4"/>
        <v>13</v>
      </c>
      <c r="AC82" s="152">
        <f t="shared" si="4"/>
        <v>19</v>
      </c>
      <c r="AD82" s="152">
        <f t="shared" si="4"/>
        <v>27</v>
      </c>
      <c r="AE82" s="152">
        <f t="shared" si="4"/>
        <v>25</v>
      </c>
      <c r="AF82" s="152">
        <f t="shared" si="4"/>
        <v>8</v>
      </c>
      <c r="AG82" s="152">
        <f t="shared" si="4"/>
        <v>16</v>
      </c>
      <c r="AH82" s="152">
        <f t="shared" si="4"/>
        <v>22</v>
      </c>
      <c r="AI82" s="212">
        <f>SUM(Z82:AH82)</f>
        <v>162</v>
      </c>
    </row>
    <row r="83" spans="2:38" hidden="1">
      <c r="B83" s="148">
        <v>81</v>
      </c>
      <c r="C83" s="140">
        <v>2</v>
      </c>
      <c r="D83" s="11"/>
      <c r="E83" s="17">
        <f>+AFIRMACIONES!B98</f>
        <v>1</v>
      </c>
      <c r="F83" s="18"/>
      <c r="G83" s="11"/>
      <c r="H83" s="18"/>
      <c r="I83" s="18"/>
      <c r="J83" s="18"/>
      <c r="K83" s="18"/>
      <c r="L83" s="18"/>
      <c r="M83" s="148">
        <v>180</v>
      </c>
      <c r="N83" s="140">
        <v>1</v>
      </c>
      <c r="O83" s="19">
        <f>+AFIRMACIONES!B197</f>
        <v>1</v>
      </c>
      <c r="P83" s="11"/>
      <c r="Q83" s="33"/>
      <c r="R83" s="33"/>
      <c r="S83" s="33"/>
      <c r="T83" s="33"/>
      <c r="U83" s="33"/>
      <c r="V83" s="33"/>
      <c r="W83" s="11"/>
      <c r="X83" s="32"/>
      <c r="Y83" s="116"/>
      <c r="Z83" s="142"/>
      <c r="AA83" s="142"/>
      <c r="AB83" s="144"/>
      <c r="AC83" s="142"/>
      <c r="AD83" s="142"/>
      <c r="AE83" s="142"/>
      <c r="AF83" s="142"/>
      <c r="AG83" s="30"/>
      <c r="AH83" s="142"/>
    </row>
    <row r="84" spans="2:38" ht="15" hidden="1">
      <c r="B84" s="148">
        <v>82</v>
      </c>
      <c r="C84" s="140">
        <v>5</v>
      </c>
      <c r="D84" s="18"/>
      <c r="E84" s="18"/>
      <c r="F84" s="18"/>
      <c r="G84" s="18"/>
      <c r="H84" s="17">
        <f>+AFIRMACIONES!B99</f>
        <v>1</v>
      </c>
      <c r="I84" s="18"/>
      <c r="J84" s="18"/>
      <c r="K84" s="11"/>
      <c r="L84" s="18"/>
      <c r="M84" s="148">
        <v>181</v>
      </c>
      <c r="N84" s="140">
        <v>8</v>
      </c>
      <c r="O84" s="33"/>
      <c r="P84" s="33"/>
      <c r="Q84" s="33"/>
      <c r="R84" s="33"/>
      <c r="S84" s="11"/>
      <c r="T84" s="33"/>
      <c r="U84" s="33"/>
      <c r="V84" s="19">
        <f>+AFIRMACIONES!B198</f>
        <v>0</v>
      </c>
      <c r="W84" s="11"/>
      <c r="X84" s="478"/>
      <c r="Y84" s="478"/>
      <c r="Z84" s="479" t="s">
        <v>468</v>
      </c>
      <c r="AA84" s="479"/>
      <c r="AB84" s="479"/>
      <c r="AC84" s="479"/>
      <c r="AD84" s="479"/>
      <c r="AE84" s="479"/>
      <c r="AF84" s="479"/>
      <c r="AG84" s="481">
        <f>IF(H200&lt;=13,2,3)</f>
        <v>3</v>
      </c>
      <c r="AH84" s="143"/>
    </row>
    <row r="85" spans="2:38" hidden="1">
      <c r="B85" s="148">
        <v>83</v>
      </c>
      <c r="C85" s="140">
        <v>6</v>
      </c>
      <c r="D85" s="18"/>
      <c r="E85" s="18"/>
      <c r="F85" s="18"/>
      <c r="G85" s="11"/>
      <c r="H85" s="18"/>
      <c r="I85" s="17">
        <f>+AFIRMACIONES!B100</f>
        <v>1</v>
      </c>
      <c r="J85" s="18"/>
      <c r="K85" s="18"/>
      <c r="L85" s="18"/>
      <c r="M85" s="148">
        <v>182</v>
      </c>
      <c r="N85" s="140">
        <v>9</v>
      </c>
      <c r="O85" s="33"/>
      <c r="P85" s="11"/>
      <c r="Q85" s="33"/>
      <c r="R85" s="33"/>
      <c r="S85" s="33"/>
      <c r="T85" s="33"/>
      <c r="U85" s="33"/>
      <c r="V85" s="33"/>
      <c r="W85" s="19">
        <f>+AFIRMACIONES!B199</f>
        <v>1</v>
      </c>
      <c r="X85" s="4"/>
      <c r="Y85" s="5"/>
      <c r="Z85" s="480"/>
      <c r="AA85" s="480"/>
      <c r="AB85" s="480"/>
      <c r="AC85" s="480"/>
      <c r="AD85" s="480"/>
      <c r="AE85" s="480"/>
      <c r="AF85" s="480"/>
      <c r="AG85" s="482"/>
      <c r="AH85" s="23"/>
    </row>
    <row r="86" spans="2:38" hidden="1">
      <c r="B86" s="148">
        <v>84</v>
      </c>
      <c r="C86" s="140">
        <v>3</v>
      </c>
      <c r="D86" s="18"/>
      <c r="E86" s="18"/>
      <c r="F86" s="17">
        <f>+AFIRMACIONES!B101</f>
        <v>0</v>
      </c>
      <c r="G86" s="11"/>
      <c r="H86" s="18"/>
      <c r="I86" s="18"/>
      <c r="J86" s="18"/>
      <c r="K86" s="18"/>
      <c r="L86" s="18"/>
      <c r="M86" s="148">
        <v>183</v>
      </c>
      <c r="N86" s="140">
        <v>2</v>
      </c>
      <c r="O86" s="33"/>
      <c r="P86" s="19">
        <f>+AFIRMACIONES!B200</f>
        <v>1</v>
      </c>
      <c r="Q86" s="33"/>
      <c r="R86" s="33"/>
      <c r="S86" s="33"/>
      <c r="T86" s="33"/>
      <c r="U86" s="11"/>
      <c r="V86" s="33"/>
      <c r="W86" s="11"/>
      <c r="X86" s="4"/>
      <c r="Y86" s="5"/>
      <c r="Z86" s="480"/>
      <c r="AA86" s="480"/>
      <c r="AB86" s="480"/>
      <c r="AC86" s="480"/>
      <c r="AD86" s="480"/>
      <c r="AE86" s="480"/>
      <c r="AF86" s="480"/>
      <c r="AG86" s="482"/>
      <c r="AH86" s="23"/>
    </row>
    <row r="87" spans="2:38" hidden="1">
      <c r="B87" s="148">
        <v>85</v>
      </c>
      <c r="C87" s="140">
        <v>1</v>
      </c>
      <c r="D87" s="17">
        <f>+AFIRMACIONES!B102</f>
        <v>1</v>
      </c>
      <c r="E87" s="11"/>
      <c r="F87" s="18"/>
      <c r="G87" s="18"/>
      <c r="H87" s="18"/>
      <c r="I87" s="18"/>
      <c r="J87" s="18"/>
      <c r="K87" s="18"/>
      <c r="L87" s="18"/>
      <c r="M87" s="148">
        <v>184</v>
      </c>
      <c r="N87" s="140">
        <v>3</v>
      </c>
      <c r="O87" s="33"/>
      <c r="P87" s="33"/>
      <c r="Q87" s="19">
        <f>+AFIRMACIONES!B201</f>
        <v>1</v>
      </c>
      <c r="R87" s="33"/>
      <c r="S87" s="33"/>
      <c r="T87" s="33"/>
      <c r="U87" s="33"/>
      <c r="V87" s="33"/>
      <c r="W87" s="11"/>
      <c r="X87" s="4"/>
      <c r="Y87" s="5"/>
      <c r="Z87" s="480"/>
      <c r="AA87" s="480"/>
      <c r="AB87" s="480"/>
      <c r="AC87" s="480"/>
      <c r="AD87" s="480"/>
      <c r="AE87" s="480"/>
      <c r="AF87" s="480"/>
      <c r="AG87" s="482"/>
      <c r="AH87" s="23"/>
    </row>
    <row r="88" spans="2:38" hidden="1">
      <c r="B88" s="148">
        <v>86</v>
      </c>
      <c r="C88" s="140">
        <v>4</v>
      </c>
      <c r="D88" s="18"/>
      <c r="E88" s="18"/>
      <c r="F88" s="18"/>
      <c r="G88" s="17">
        <f>+AFIRMACIONES!B103</f>
        <v>1</v>
      </c>
      <c r="H88" s="18"/>
      <c r="I88" s="18"/>
      <c r="J88" s="18"/>
      <c r="K88" s="18"/>
      <c r="L88" s="18"/>
      <c r="M88" s="148">
        <v>185</v>
      </c>
      <c r="N88" s="140">
        <v>1</v>
      </c>
      <c r="O88" s="19">
        <f>+AFIRMACIONES!B202</f>
        <v>1</v>
      </c>
      <c r="P88" s="11"/>
      <c r="Q88" s="33"/>
      <c r="R88" s="33"/>
      <c r="S88" s="33"/>
      <c r="T88" s="33"/>
      <c r="U88" s="33"/>
      <c r="V88" s="33"/>
      <c r="W88" s="11"/>
      <c r="X88" s="5"/>
      <c r="Y88" s="5"/>
      <c r="AJ88" s="6"/>
    </row>
    <row r="89" spans="2:38" hidden="1">
      <c r="B89" s="148">
        <v>87</v>
      </c>
      <c r="C89" s="140">
        <v>2</v>
      </c>
      <c r="D89" s="11"/>
      <c r="E89" s="17">
        <f>+AFIRMACIONES!B104</f>
        <v>0</v>
      </c>
      <c r="F89" s="18"/>
      <c r="G89" s="18"/>
      <c r="H89" s="18"/>
      <c r="I89" s="18"/>
      <c r="J89" s="18"/>
      <c r="K89" s="11"/>
      <c r="L89" s="18"/>
      <c r="M89" s="148">
        <v>186</v>
      </c>
      <c r="N89" s="140">
        <v>5</v>
      </c>
      <c r="O89" s="33"/>
      <c r="P89" s="33"/>
      <c r="Q89" s="33"/>
      <c r="R89" s="33"/>
      <c r="S89" s="19">
        <f>+AFIRMACIONES!B203</f>
        <v>1</v>
      </c>
      <c r="T89" s="33"/>
      <c r="U89" s="33"/>
      <c r="V89" s="33"/>
      <c r="W89" s="11"/>
      <c r="X89" s="5"/>
      <c r="AI89" s="15"/>
      <c r="AJ89" s="15"/>
    </row>
    <row r="90" spans="2:38" hidden="1">
      <c r="B90" s="148">
        <v>88</v>
      </c>
      <c r="C90" s="140">
        <v>9</v>
      </c>
      <c r="D90" s="11"/>
      <c r="E90" s="18"/>
      <c r="F90" s="18"/>
      <c r="G90" s="18"/>
      <c r="H90" s="18"/>
      <c r="I90" s="18"/>
      <c r="J90" s="18"/>
      <c r="K90" s="18"/>
      <c r="L90" s="17">
        <f>+AFIRMACIONES!B105</f>
        <v>1</v>
      </c>
      <c r="M90" s="148">
        <v>187</v>
      </c>
      <c r="N90" s="140">
        <v>4</v>
      </c>
      <c r="O90" s="33"/>
      <c r="P90" s="33"/>
      <c r="Q90" s="33"/>
      <c r="R90" s="19">
        <f>+AFIRMACIONES!B204</f>
        <v>1</v>
      </c>
      <c r="S90" s="33"/>
      <c r="T90" s="33"/>
      <c r="U90" s="33"/>
      <c r="V90" s="11"/>
      <c r="W90" s="11"/>
      <c r="X90" s="301">
        <f>+B207</f>
        <v>5.5</v>
      </c>
      <c r="Y90">
        <f>+IF(X90&lt;0, 1,)</f>
        <v>0</v>
      </c>
      <c r="Z90" s="117">
        <v>1</v>
      </c>
      <c r="AA90" s="266" t="s">
        <v>457</v>
      </c>
      <c r="AJ90" s="5"/>
    </row>
    <row r="91" spans="2:38" hidden="1">
      <c r="B91" s="148">
        <v>89</v>
      </c>
      <c r="C91" s="140">
        <v>7</v>
      </c>
      <c r="D91" s="18"/>
      <c r="E91" s="18"/>
      <c r="F91" s="18"/>
      <c r="G91" s="11"/>
      <c r="H91" s="18"/>
      <c r="I91" s="18"/>
      <c r="J91" s="17">
        <f>+AFIRMACIONES!B106</f>
        <v>0</v>
      </c>
      <c r="K91" s="18"/>
      <c r="L91" s="18"/>
      <c r="M91" s="148">
        <v>188</v>
      </c>
      <c r="N91" s="140">
        <v>7</v>
      </c>
      <c r="O91" s="33"/>
      <c r="P91" s="33"/>
      <c r="Q91" s="33"/>
      <c r="R91" s="33"/>
      <c r="S91" s="33"/>
      <c r="T91" s="33"/>
      <c r="U91" s="19">
        <f>+AFIRMACIONES!B205</f>
        <v>0</v>
      </c>
      <c r="V91" s="11"/>
      <c r="W91" s="11"/>
      <c r="X91" s="301">
        <f>+C207</f>
        <v>-8.5</v>
      </c>
      <c r="Y91">
        <f>+IF(X91&lt;0, 1,)</f>
        <v>1</v>
      </c>
      <c r="Z91" s="117">
        <v>2</v>
      </c>
      <c r="AA91" s="266" t="s">
        <v>458</v>
      </c>
      <c r="AJ91" s="24"/>
      <c r="AK91" s="4"/>
      <c r="AL91" s="5"/>
    </row>
    <row r="92" spans="2:38" hidden="1">
      <c r="B92" s="148">
        <v>90</v>
      </c>
      <c r="C92" s="140">
        <v>8</v>
      </c>
      <c r="D92" s="18"/>
      <c r="E92" s="18"/>
      <c r="F92" s="18"/>
      <c r="G92" s="18"/>
      <c r="H92" s="18"/>
      <c r="I92" s="11"/>
      <c r="J92" s="18"/>
      <c r="K92" s="17">
        <f>+AFIRMACIONES!B107</f>
        <v>1</v>
      </c>
      <c r="L92" s="18"/>
      <c r="M92" s="148">
        <v>189</v>
      </c>
      <c r="N92" s="140">
        <v>6</v>
      </c>
      <c r="O92" s="33"/>
      <c r="P92" s="33"/>
      <c r="Q92" s="33"/>
      <c r="R92" s="11"/>
      <c r="S92" s="33"/>
      <c r="T92" s="19">
        <f>+AFIRMACIONES!B206</f>
        <v>1</v>
      </c>
      <c r="U92" s="33"/>
      <c r="V92" s="33"/>
      <c r="W92" s="33"/>
      <c r="X92" s="301">
        <f>+D207</f>
        <v>-4.5</v>
      </c>
      <c r="Y92">
        <f t="shared" ref="Y92:Y98" si="5">+IF(X92&lt;0, 1,)</f>
        <v>1</v>
      </c>
      <c r="Z92" s="117">
        <v>3</v>
      </c>
      <c r="AA92" s="266" t="s">
        <v>459</v>
      </c>
      <c r="AJ92" s="24"/>
      <c r="AK92" s="4"/>
      <c r="AL92" s="5"/>
    </row>
    <row r="93" spans="2:38" hidden="1">
      <c r="B93" s="148">
        <v>91</v>
      </c>
      <c r="C93" s="140">
        <v>5</v>
      </c>
      <c r="D93" s="18"/>
      <c r="E93" s="18"/>
      <c r="F93" s="18"/>
      <c r="G93" s="18"/>
      <c r="H93" s="17">
        <f>+AFIRMACIONES!B108</f>
        <v>1</v>
      </c>
      <c r="I93" s="11"/>
      <c r="J93" s="18"/>
      <c r="K93" s="18"/>
      <c r="L93" s="18"/>
      <c r="M93" s="148">
        <v>190</v>
      </c>
      <c r="N93" s="140">
        <v>5</v>
      </c>
      <c r="O93" s="33"/>
      <c r="P93" s="33"/>
      <c r="Q93" s="33"/>
      <c r="R93" s="11"/>
      <c r="S93" s="19">
        <f>+AFIRMACIONES!B207</f>
        <v>1</v>
      </c>
      <c r="T93" s="33"/>
      <c r="U93" s="33"/>
      <c r="V93" s="33"/>
      <c r="W93" s="33"/>
      <c r="X93" s="301">
        <f>+E207</f>
        <v>1.5</v>
      </c>
      <c r="Y93">
        <f t="shared" si="5"/>
        <v>0</v>
      </c>
      <c r="Z93" s="117">
        <v>4</v>
      </c>
      <c r="AA93" s="266" t="s">
        <v>460</v>
      </c>
      <c r="AD93"/>
      <c r="AG93"/>
      <c r="AH93"/>
      <c r="AJ93" s="16"/>
      <c r="AK93" s="4"/>
      <c r="AL93" s="5"/>
    </row>
    <row r="94" spans="2:38" hidden="1">
      <c r="B94" s="148">
        <v>92</v>
      </c>
      <c r="C94" s="140">
        <v>7</v>
      </c>
      <c r="D94" s="18"/>
      <c r="E94" s="18"/>
      <c r="F94" s="18"/>
      <c r="G94" s="18"/>
      <c r="H94" s="18"/>
      <c r="I94" s="11"/>
      <c r="J94" s="17">
        <f>+AFIRMACIONES!B109</f>
        <v>1</v>
      </c>
      <c r="K94" s="18"/>
      <c r="L94" s="18"/>
      <c r="M94" s="148">
        <v>191</v>
      </c>
      <c r="N94" s="140">
        <v>6</v>
      </c>
      <c r="O94" s="33"/>
      <c r="P94" s="33"/>
      <c r="Q94" s="33"/>
      <c r="R94" s="11"/>
      <c r="S94" s="33"/>
      <c r="T94" s="19">
        <f>+AFIRMACIONES!B208</f>
        <v>1</v>
      </c>
      <c r="U94" s="33"/>
      <c r="V94" s="33"/>
      <c r="W94" s="33"/>
      <c r="X94" s="301">
        <f>+F207</f>
        <v>9.5</v>
      </c>
      <c r="Y94">
        <f t="shared" si="5"/>
        <v>0</v>
      </c>
      <c r="Z94" s="117">
        <v>5</v>
      </c>
      <c r="AA94" s="266" t="s">
        <v>462</v>
      </c>
      <c r="AB94"/>
      <c r="AD94" s="142"/>
      <c r="AE94" s="142"/>
      <c r="AF94" s="30"/>
      <c r="AG94" s="142"/>
      <c r="AH94" s="142"/>
      <c r="AJ94" s="16"/>
      <c r="AK94" s="4"/>
      <c r="AL94" s="5"/>
    </row>
    <row r="95" spans="2:38" hidden="1">
      <c r="B95" s="148">
        <v>93</v>
      </c>
      <c r="C95" s="140">
        <v>9</v>
      </c>
      <c r="D95" s="18"/>
      <c r="E95" s="18"/>
      <c r="F95" s="18"/>
      <c r="G95" s="18"/>
      <c r="H95" s="18"/>
      <c r="I95" s="11"/>
      <c r="J95" s="18"/>
      <c r="K95" s="18"/>
      <c r="L95" s="17">
        <f>+AFIRMACIONES!B110</f>
        <v>1</v>
      </c>
      <c r="M95" s="148">
        <v>192</v>
      </c>
      <c r="N95" s="140">
        <v>2</v>
      </c>
      <c r="O95" s="33"/>
      <c r="P95" s="19">
        <f>+AFIRMACIONES!B209</f>
        <v>0</v>
      </c>
      <c r="Q95" s="33"/>
      <c r="R95" s="11"/>
      <c r="S95" s="33"/>
      <c r="T95" s="33"/>
      <c r="U95" s="33"/>
      <c r="V95" s="33"/>
      <c r="W95" s="33"/>
      <c r="X95" s="301">
        <f>+G207</f>
        <v>7.5</v>
      </c>
      <c r="Y95">
        <f t="shared" si="5"/>
        <v>0</v>
      </c>
      <c r="Z95" s="302">
        <v>6</v>
      </c>
      <c r="AA95" s="303" t="s">
        <v>463</v>
      </c>
      <c r="AB95"/>
      <c r="AD95" s="142"/>
      <c r="AE95" s="142"/>
      <c r="AF95" s="30"/>
      <c r="AG95" s="142"/>
      <c r="AH95" s="142"/>
      <c r="AJ95" s="16"/>
      <c r="AK95" s="4"/>
      <c r="AL95" s="5"/>
    </row>
    <row r="96" spans="2:38" hidden="1">
      <c r="B96" s="148">
        <v>94</v>
      </c>
      <c r="C96" s="140">
        <v>6</v>
      </c>
      <c r="D96" s="18"/>
      <c r="E96" s="18"/>
      <c r="F96" s="18"/>
      <c r="G96" s="18"/>
      <c r="H96" s="18"/>
      <c r="I96" s="17">
        <f>+AFIRMACIONES!B111</f>
        <v>1</v>
      </c>
      <c r="J96" s="18"/>
      <c r="K96" s="18"/>
      <c r="L96" s="18"/>
      <c r="M96" s="148">
        <v>193</v>
      </c>
      <c r="N96" s="140">
        <v>7</v>
      </c>
      <c r="O96" s="33"/>
      <c r="P96" s="33"/>
      <c r="Q96" s="33"/>
      <c r="R96" s="11"/>
      <c r="S96" s="33"/>
      <c r="T96" s="33"/>
      <c r="U96" s="19">
        <f>+AFIRMACIONES!B210</f>
        <v>0</v>
      </c>
      <c r="V96" s="33"/>
      <c r="W96" s="33"/>
      <c r="X96" s="301">
        <f>+H207</f>
        <v>-9.5</v>
      </c>
      <c r="Y96">
        <f t="shared" si="5"/>
        <v>1</v>
      </c>
      <c r="Z96" s="302">
        <v>7</v>
      </c>
      <c r="AA96" s="303" t="s">
        <v>464</v>
      </c>
      <c r="AB96"/>
      <c r="AD96" s="142"/>
      <c r="AE96" s="142"/>
      <c r="AF96" s="30"/>
      <c r="AG96" s="142"/>
      <c r="AH96" s="142"/>
      <c r="AJ96" s="16"/>
      <c r="AK96" s="12"/>
      <c r="AL96" s="5"/>
    </row>
    <row r="97" spans="2:38" hidden="1">
      <c r="B97" s="148">
        <v>95</v>
      </c>
      <c r="C97" s="140">
        <v>8</v>
      </c>
      <c r="D97" s="18"/>
      <c r="E97" s="18"/>
      <c r="F97" s="18"/>
      <c r="G97" s="18"/>
      <c r="H97" s="18"/>
      <c r="I97" s="11"/>
      <c r="J97" s="18"/>
      <c r="K97" s="17">
        <f>+AFIRMACIONES!B112</f>
        <v>1</v>
      </c>
      <c r="L97" s="18"/>
      <c r="M97" s="148">
        <v>194</v>
      </c>
      <c r="N97" s="140">
        <v>3</v>
      </c>
      <c r="O97" s="33"/>
      <c r="P97" s="33"/>
      <c r="Q97" s="19">
        <f>+AFIRMACIONES!B211</f>
        <v>0</v>
      </c>
      <c r="R97" s="11"/>
      <c r="S97" s="33"/>
      <c r="T97" s="33"/>
      <c r="U97" s="33"/>
      <c r="V97" s="33"/>
      <c r="W97" s="33"/>
      <c r="X97" s="301">
        <f>+I207</f>
        <v>-1.5</v>
      </c>
      <c r="Y97">
        <f t="shared" si="5"/>
        <v>1</v>
      </c>
      <c r="Z97" s="302">
        <v>8</v>
      </c>
      <c r="AA97" s="303" t="s">
        <v>469</v>
      </c>
      <c r="AB97"/>
      <c r="AD97" s="142"/>
      <c r="AE97" s="142"/>
      <c r="AF97" s="30"/>
      <c r="AG97" s="142"/>
      <c r="AH97" s="142"/>
      <c r="AJ97" s="16"/>
      <c r="AK97" s="12"/>
      <c r="AL97" s="5"/>
    </row>
    <row r="98" spans="2:38" hidden="1">
      <c r="B98" s="148">
        <v>96</v>
      </c>
      <c r="C98" s="140">
        <v>3</v>
      </c>
      <c r="D98" s="18"/>
      <c r="E98" s="18"/>
      <c r="F98" s="17">
        <f>+AFIRMACIONES!B113</f>
        <v>1</v>
      </c>
      <c r="G98" s="18"/>
      <c r="H98" s="18"/>
      <c r="I98" s="11"/>
      <c r="J98" s="18"/>
      <c r="K98" s="18"/>
      <c r="L98" s="18"/>
      <c r="M98" s="148">
        <v>195</v>
      </c>
      <c r="N98" s="140">
        <v>9</v>
      </c>
      <c r="O98" s="33"/>
      <c r="P98" s="33"/>
      <c r="Q98" s="33"/>
      <c r="R98" s="11"/>
      <c r="S98" s="33"/>
      <c r="T98" s="33"/>
      <c r="U98" s="33"/>
      <c r="V98" s="33"/>
      <c r="W98" s="19">
        <f>+AFIRMACIONES!B212</f>
        <v>1</v>
      </c>
      <c r="X98" s="301">
        <f>+J207</f>
        <v>4.5</v>
      </c>
      <c r="Y98">
        <f t="shared" si="5"/>
        <v>0</v>
      </c>
      <c r="Z98" s="302">
        <v>9</v>
      </c>
      <c r="AA98" s="303" t="s">
        <v>465</v>
      </c>
      <c r="AB98"/>
      <c r="AC98" s="142"/>
      <c r="AD98" s="142"/>
      <c r="AE98" s="142"/>
      <c r="AF98" s="30"/>
      <c r="AG98" s="142"/>
      <c r="AH98" s="142"/>
    </row>
    <row r="99" spans="2:38" hidden="1">
      <c r="B99" s="148">
        <v>97</v>
      </c>
      <c r="C99" s="140">
        <v>1</v>
      </c>
      <c r="D99" s="17">
        <f>+AFIRMACIONES!B114</f>
        <v>1</v>
      </c>
      <c r="E99" s="18"/>
      <c r="F99" s="18"/>
      <c r="G99" s="18"/>
      <c r="H99" s="18"/>
      <c r="I99" s="11"/>
      <c r="J99" s="18"/>
      <c r="K99" s="18"/>
      <c r="L99" s="18"/>
      <c r="M99" s="148">
        <v>196</v>
      </c>
      <c r="N99" s="140">
        <v>4</v>
      </c>
      <c r="O99" s="33"/>
      <c r="P99" s="33"/>
      <c r="Q99" s="33"/>
      <c r="R99" s="19">
        <f>+AFIRMACIONES!B213</f>
        <v>0</v>
      </c>
      <c r="S99" s="33"/>
      <c r="T99" s="33"/>
      <c r="U99" s="33"/>
      <c r="V99" s="33"/>
      <c r="W99" s="33"/>
      <c r="X99" s="146"/>
      <c r="Y99" s="146"/>
      <c r="Z99" s="142"/>
      <c r="AA99" s="142"/>
      <c r="AB99" s="30"/>
      <c r="AC99" s="142"/>
      <c r="AD99" s="142"/>
      <c r="AE99" s="142"/>
      <c r="AF99" s="30"/>
      <c r="AG99" s="142"/>
      <c r="AH99" s="142"/>
    </row>
    <row r="100" spans="2:38" hidden="1">
      <c r="B100" s="148">
        <v>98</v>
      </c>
      <c r="C100" s="140">
        <v>2</v>
      </c>
      <c r="D100" s="11"/>
      <c r="E100" s="17">
        <f>+AFIRMACIONES!B115</f>
        <v>0</v>
      </c>
      <c r="F100" s="18"/>
      <c r="G100" s="18"/>
      <c r="H100" s="18"/>
      <c r="I100" s="11"/>
      <c r="J100" s="18"/>
      <c r="K100" s="18"/>
      <c r="L100" s="18"/>
      <c r="M100" s="148">
        <v>197</v>
      </c>
      <c r="N100" s="140">
        <v>1</v>
      </c>
      <c r="O100" s="19">
        <f>+AFIRMACIONES!B214</f>
        <v>0</v>
      </c>
      <c r="P100" s="33"/>
      <c r="Q100" s="33"/>
      <c r="R100" s="11"/>
      <c r="S100" s="33"/>
      <c r="T100" s="33"/>
      <c r="U100" s="33"/>
      <c r="V100" s="33"/>
      <c r="W100" s="33"/>
      <c r="X100" s="146"/>
      <c r="Y100" s="146"/>
      <c r="Z100" s="142"/>
      <c r="AA100" s="142"/>
      <c r="AB100" s="30"/>
      <c r="AC100" s="142"/>
      <c r="AD100" s="142"/>
      <c r="AE100" s="142"/>
      <c r="AF100" s="30"/>
      <c r="AG100" s="142"/>
      <c r="AH100" s="142"/>
    </row>
    <row r="101" spans="2:38" hidden="1">
      <c r="B101" s="148">
        <v>99</v>
      </c>
      <c r="C101" s="140">
        <v>4</v>
      </c>
      <c r="D101" s="18"/>
      <c r="E101" s="18"/>
      <c r="F101" s="18"/>
      <c r="G101" s="17">
        <f>+AFIRMACIONES!B116</f>
        <v>0</v>
      </c>
      <c r="H101" s="18"/>
      <c r="I101" s="11"/>
      <c r="J101" s="18"/>
      <c r="K101" s="18"/>
      <c r="L101" s="18"/>
      <c r="M101" s="148">
        <v>198</v>
      </c>
      <c r="N101" s="140">
        <v>8</v>
      </c>
      <c r="O101" s="33"/>
      <c r="P101" s="33"/>
      <c r="Q101" s="33"/>
      <c r="R101" s="11"/>
      <c r="S101" s="33"/>
      <c r="T101" s="33"/>
      <c r="U101" s="33"/>
      <c r="V101" s="19">
        <f>+AFIRMACIONES!B215</f>
        <v>1</v>
      </c>
      <c r="W101" s="33"/>
      <c r="X101" s="146"/>
      <c r="Y101" s="146"/>
      <c r="Z101" s="142"/>
      <c r="AA101" s="142"/>
      <c r="AB101" s="30"/>
      <c r="AC101" s="142"/>
      <c r="AD101" s="142"/>
      <c r="AE101" s="142"/>
      <c r="AF101" s="30"/>
      <c r="AG101" s="142"/>
      <c r="AH101" s="142"/>
    </row>
    <row r="102" spans="2:38" ht="15" hidden="1">
      <c r="B102" s="437" t="s">
        <v>74</v>
      </c>
      <c r="C102" s="437"/>
      <c r="D102" s="149">
        <f>SUM(D3:D101)</f>
        <v>8</v>
      </c>
      <c r="E102" s="149">
        <f t="shared" ref="E102:L102" si="6">SUM(E3:E101)</f>
        <v>5</v>
      </c>
      <c r="F102" s="149">
        <f t="shared" si="6"/>
        <v>7</v>
      </c>
      <c r="G102" s="149">
        <f t="shared" si="6"/>
        <v>7</v>
      </c>
      <c r="H102" s="149">
        <f t="shared" si="6"/>
        <v>9</v>
      </c>
      <c r="I102" s="149">
        <f t="shared" si="6"/>
        <v>10</v>
      </c>
      <c r="J102" s="149">
        <f t="shared" si="6"/>
        <v>4</v>
      </c>
      <c r="K102" s="149">
        <f t="shared" si="6"/>
        <v>5</v>
      </c>
      <c r="L102" s="149">
        <f t="shared" si="6"/>
        <v>7</v>
      </c>
      <c r="M102" s="437" t="s">
        <v>75</v>
      </c>
      <c r="N102" s="437"/>
      <c r="O102" s="149">
        <f>SUM(O3:O101)</f>
        <v>9</v>
      </c>
      <c r="P102" s="149">
        <f t="shared" ref="P102:W102" si="7">SUM(P3:P101)</f>
        <v>4</v>
      </c>
      <c r="Q102" s="149">
        <f t="shared" si="7"/>
        <v>2</v>
      </c>
      <c r="R102" s="149">
        <f t="shared" si="7"/>
        <v>7</v>
      </c>
      <c r="S102" s="149">
        <f t="shared" si="7"/>
        <v>11</v>
      </c>
      <c r="T102" s="149">
        <f t="shared" si="7"/>
        <v>9</v>
      </c>
      <c r="U102" s="149">
        <f t="shared" si="7"/>
        <v>3</v>
      </c>
      <c r="V102" s="149">
        <f t="shared" si="7"/>
        <v>5</v>
      </c>
      <c r="W102" s="149">
        <f t="shared" si="7"/>
        <v>9</v>
      </c>
    </row>
    <row r="103" spans="2:38">
      <c r="B103"/>
      <c r="O103" s="5"/>
      <c r="P103" s="5"/>
      <c r="Q103" s="5"/>
      <c r="R103" s="5"/>
      <c r="S103" s="5"/>
      <c r="T103" s="5"/>
      <c r="U103" s="5"/>
      <c r="X103"/>
      <c r="AD103" s="20"/>
      <c r="AE103" s="5"/>
      <c r="AF103" s="5"/>
      <c r="AG103" s="25"/>
      <c r="AH103" s="23"/>
    </row>
    <row r="104" spans="2:38" ht="37.5" customHeight="1">
      <c r="B104" s="467" t="s">
        <v>72</v>
      </c>
      <c r="C104" s="467"/>
      <c r="D104" s="467"/>
      <c r="E104" s="467"/>
      <c r="F104" s="484" t="str">
        <f>+F195</f>
        <v>Erika Cecilia Ochoa</v>
      </c>
      <c r="G104" s="484"/>
      <c r="H104" s="484"/>
      <c r="I104" s="484"/>
      <c r="J104" s="484"/>
      <c r="K104" s="484"/>
      <c r="L104" s="484"/>
      <c r="M104" s="484"/>
      <c r="N104" s="484"/>
      <c r="O104" s="5"/>
      <c r="P104" s="5"/>
      <c r="Q104" s="222" t="s">
        <v>53</v>
      </c>
      <c r="R104" s="485">
        <f>+P195</f>
        <v>41806</v>
      </c>
      <c r="S104" s="485"/>
      <c r="T104" s="223"/>
      <c r="U104" s="223"/>
      <c r="V104" s="223"/>
      <c r="X104"/>
      <c r="AD104" s="20"/>
      <c r="AE104" s="5"/>
      <c r="AF104" s="5"/>
      <c r="AG104" s="25"/>
      <c r="AH104" s="23"/>
    </row>
    <row r="105" spans="2:38">
      <c r="O105" s="5"/>
      <c r="P105" s="5"/>
      <c r="Q105" s="5"/>
      <c r="R105" s="5"/>
      <c r="S105" s="5"/>
      <c r="T105" s="5"/>
      <c r="X105"/>
      <c r="AD105" s="20"/>
      <c r="AE105" s="5"/>
      <c r="AF105" s="5"/>
      <c r="AG105" s="25"/>
      <c r="AH105" s="23"/>
    </row>
    <row r="106" spans="2:38">
      <c r="O106" s="5"/>
      <c r="P106" s="5"/>
      <c r="Q106" s="5"/>
      <c r="R106" s="5"/>
      <c r="S106" s="5"/>
      <c r="T106" s="5"/>
      <c r="X106"/>
      <c r="AD106" s="20"/>
      <c r="AE106" s="5"/>
      <c r="AF106" s="5"/>
      <c r="AG106" s="25"/>
      <c r="AH106" s="23"/>
    </row>
    <row r="107" spans="2:38">
      <c r="O107" s="5"/>
      <c r="P107" s="5"/>
      <c r="Q107" s="5"/>
      <c r="R107" s="5"/>
      <c r="S107" s="5"/>
      <c r="T107" s="5"/>
      <c r="X107"/>
      <c r="AD107" s="20"/>
      <c r="AE107" s="5"/>
      <c r="AF107" s="5"/>
      <c r="AG107" s="25"/>
      <c r="AH107" s="23"/>
    </row>
    <row r="108" spans="2:38">
      <c r="O108" s="5"/>
      <c r="P108" s="5"/>
      <c r="Q108" s="5"/>
      <c r="R108" s="5"/>
      <c r="S108" s="5"/>
      <c r="T108" s="5"/>
      <c r="X108"/>
      <c r="AD108" s="20"/>
      <c r="AE108" s="5"/>
      <c r="AF108" s="5"/>
      <c r="AG108" s="25"/>
      <c r="AH108" s="23"/>
    </row>
    <row r="109" spans="2:38">
      <c r="O109" s="5"/>
      <c r="P109" s="5"/>
      <c r="Q109" s="5"/>
      <c r="R109" s="5"/>
      <c r="S109" s="5"/>
      <c r="T109" s="5"/>
      <c r="X109"/>
      <c r="AD109" s="20"/>
      <c r="AE109" s="5"/>
      <c r="AF109" s="5"/>
      <c r="AG109" s="25"/>
      <c r="AH109" s="23"/>
    </row>
    <row r="110" spans="2:38">
      <c r="O110" s="5"/>
      <c r="P110" s="5"/>
      <c r="Q110" s="5"/>
      <c r="R110" s="5"/>
      <c r="S110" s="5"/>
      <c r="T110" s="5"/>
      <c r="X110"/>
      <c r="AD110" s="20"/>
      <c r="AE110" s="5"/>
      <c r="AF110" s="5"/>
      <c r="AG110" s="25"/>
      <c r="AH110" s="23"/>
    </row>
    <row r="111" spans="2:38">
      <c r="O111" s="5"/>
      <c r="P111" s="5"/>
      <c r="Q111" s="5"/>
      <c r="R111" s="5"/>
      <c r="S111" s="5"/>
      <c r="T111" s="5"/>
      <c r="X111"/>
      <c r="AD111" s="20"/>
      <c r="AE111" s="5"/>
      <c r="AF111" s="5"/>
      <c r="AG111" s="25"/>
      <c r="AH111" s="23"/>
    </row>
    <row r="112" spans="2:38">
      <c r="O112" s="5"/>
      <c r="P112" s="5"/>
      <c r="Q112" s="5"/>
      <c r="R112" s="5"/>
      <c r="S112" s="5"/>
      <c r="T112" s="5"/>
      <c r="X112"/>
      <c r="AD112" s="20"/>
      <c r="AE112" s="5"/>
      <c r="AF112" s="5"/>
      <c r="AG112" s="25"/>
      <c r="AH112" s="23"/>
    </row>
    <row r="113" spans="11:34">
      <c r="O113" s="5"/>
      <c r="P113" s="5"/>
      <c r="Q113" s="5"/>
      <c r="R113" s="5"/>
      <c r="S113" s="5"/>
      <c r="T113" s="5"/>
      <c r="X113"/>
      <c r="AD113" s="20"/>
      <c r="AE113" s="5"/>
      <c r="AF113" s="5"/>
      <c r="AG113" s="25"/>
      <c r="AH113" s="23"/>
    </row>
    <row r="114" spans="11:34">
      <c r="O114" s="5"/>
      <c r="P114" s="5"/>
      <c r="Q114" s="5"/>
      <c r="R114" s="5"/>
      <c r="S114" s="5"/>
      <c r="T114" s="5"/>
      <c r="X114"/>
      <c r="AD114" s="20"/>
      <c r="AE114" s="5"/>
      <c r="AF114" s="5"/>
      <c r="AG114" s="25"/>
      <c r="AH114" s="23"/>
    </row>
    <row r="120" spans="11:34">
      <c r="O120" s="5"/>
      <c r="P120" s="5"/>
      <c r="Q120" s="5"/>
      <c r="R120" s="5"/>
      <c r="S120" s="5"/>
      <c r="T120" s="5"/>
      <c r="X120"/>
      <c r="AD120" s="20"/>
      <c r="AE120" s="5"/>
      <c r="AF120" s="5"/>
      <c r="AG120" s="25"/>
      <c r="AH120" s="23"/>
    </row>
    <row r="121" spans="11:34">
      <c r="O121" s="5"/>
      <c r="P121" s="5"/>
      <c r="Q121" s="5"/>
      <c r="R121" s="5"/>
      <c r="S121" s="5"/>
      <c r="T121" s="5"/>
      <c r="X121"/>
      <c r="AD121" s="20"/>
      <c r="AE121" s="5"/>
      <c r="AF121" s="5"/>
      <c r="AG121" s="25"/>
      <c r="AH121" s="23"/>
    </row>
    <row r="122" spans="11:34">
      <c r="O122" s="5"/>
      <c r="P122" s="5"/>
      <c r="Q122" s="5"/>
      <c r="R122" s="5"/>
      <c r="S122" s="5"/>
      <c r="T122" s="5"/>
      <c r="X122"/>
      <c r="AD122" s="20"/>
      <c r="AE122" s="5"/>
      <c r="AF122" s="5"/>
      <c r="AG122" s="25"/>
      <c r="AH122" s="23"/>
    </row>
    <row r="123" spans="11:34">
      <c r="X123"/>
    </row>
    <row r="124" spans="11:34">
      <c r="X124"/>
    </row>
    <row r="127" spans="11:34" ht="30.75">
      <c r="K127" s="221">
        <f>+J198</f>
        <v>22</v>
      </c>
    </row>
    <row r="133" spans="5:17" ht="30.75">
      <c r="E133" s="221">
        <f>+I198</f>
        <v>16</v>
      </c>
      <c r="Q133" s="221">
        <f>+B198</f>
        <v>23</v>
      </c>
    </row>
    <row r="141" spans="5:17" ht="30.75">
      <c r="E141" s="221">
        <f>+H198</f>
        <v>8</v>
      </c>
      <c r="Q141" s="221">
        <f>+C198</f>
        <v>9</v>
      </c>
    </row>
    <row r="151" spans="5:17" ht="30.75">
      <c r="E151" s="221">
        <f>+G198</f>
        <v>25</v>
      </c>
      <c r="Q151" s="221">
        <f>+D198</f>
        <v>13</v>
      </c>
    </row>
    <row r="161" spans="9:13" ht="30.75">
      <c r="I161" s="221">
        <f>+F198</f>
        <v>27</v>
      </c>
      <c r="M161" s="221">
        <f>+E198</f>
        <v>19</v>
      </c>
    </row>
    <row r="192" spans="19:19">
      <c r="S192" s="304" t="s">
        <v>461</v>
      </c>
    </row>
    <row r="195" spans="2:57" ht="30.75" customHeight="1" thickBot="1">
      <c r="B195" s="467" t="s">
        <v>72</v>
      </c>
      <c r="C195" s="439"/>
      <c r="D195" s="439"/>
      <c r="E195" s="439"/>
      <c r="F195" s="468" t="str">
        <f>+AFIRMACIONES!C4</f>
        <v>Erika Cecilia Ochoa</v>
      </c>
      <c r="G195" s="469"/>
      <c r="H195" s="469"/>
      <c r="I195" s="469"/>
      <c r="J195" s="469"/>
      <c r="K195" s="469"/>
      <c r="L195" s="469"/>
      <c r="M195" s="469"/>
      <c r="N195" s="469"/>
      <c r="O195" s="224" t="s">
        <v>53</v>
      </c>
      <c r="P195" s="532">
        <f>+AFIRMACIONES!C3</f>
        <v>41806</v>
      </c>
      <c r="Q195" s="570"/>
      <c r="R195" s="299"/>
      <c r="S195" s="310" t="s">
        <v>461</v>
      </c>
      <c r="T195" s="299"/>
      <c r="AG195" s="28"/>
      <c r="AH195" s="15"/>
    </row>
    <row r="196" spans="2:57" ht="15.75">
      <c r="B196" s="457" t="s">
        <v>485</v>
      </c>
      <c r="C196" s="446"/>
      <c r="D196" s="446"/>
      <c r="E196" s="446"/>
      <c r="F196" s="446"/>
      <c r="G196" s="446"/>
      <c r="H196" s="446"/>
      <c r="I196" s="446"/>
      <c r="J196" s="580"/>
      <c r="N196" s="162"/>
      <c r="O196" s="10" t="s">
        <v>55</v>
      </c>
      <c r="P196" s="264">
        <f>+AFIRMACIONES!HO1</f>
        <v>27.419575633127995</v>
      </c>
      <c r="Q196" s="265"/>
      <c r="R196" s="265"/>
      <c r="S196" s="265"/>
      <c r="T196" s="265"/>
    </row>
    <row r="197" spans="2:57">
      <c r="B197" s="280">
        <v>1</v>
      </c>
      <c r="C197" s="281">
        <v>2</v>
      </c>
      <c r="D197" s="281">
        <v>3</v>
      </c>
      <c r="E197" s="281">
        <v>4</v>
      </c>
      <c r="F197" s="281">
        <v>5</v>
      </c>
      <c r="G197" s="281">
        <v>6</v>
      </c>
      <c r="H197" s="281">
        <v>7</v>
      </c>
      <c r="I197" s="281">
        <v>8</v>
      </c>
      <c r="J197" s="282">
        <v>9</v>
      </c>
      <c r="N197" s="162"/>
      <c r="O197" s="10" t="s">
        <v>56</v>
      </c>
      <c r="P197" s="532" t="str">
        <f>+AFIRMACIONES!C7</f>
        <v>FEMENINO</v>
      </c>
      <c r="Q197" s="533"/>
      <c r="R197" s="533"/>
      <c r="S197" s="533"/>
      <c r="T197" s="533"/>
      <c r="BA197" s="5"/>
      <c r="BB197" s="4"/>
      <c r="BC197" s="4"/>
      <c r="BD197" s="4"/>
      <c r="BE197" s="4"/>
    </row>
    <row r="198" spans="2:57" ht="13.5" thickBot="1">
      <c r="B198" s="311">
        <f t="shared" ref="B198:J198" si="8">+Z82</f>
        <v>23</v>
      </c>
      <c r="C198" s="312">
        <f t="shared" si="8"/>
        <v>9</v>
      </c>
      <c r="D198" s="312">
        <f t="shared" si="8"/>
        <v>13</v>
      </c>
      <c r="E198" s="312">
        <f t="shared" si="8"/>
        <v>19</v>
      </c>
      <c r="F198" s="312">
        <f t="shared" si="8"/>
        <v>27</v>
      </c>
      <c r="G198" s="312">
        <f t="shared" si="8"/>
        <v>25</v>
      </c>
      <c r="H198" s="312">
        <f t="shared" si="8"/>
        <v>8</v>
      </c>
      <c r="I198" s="312">
        <f t="shared" si="8"/>
        <v>16</v>
      </c>
      <c r="J198" s="313">
        <f t="shared" si="8"/>
        <v>22</v>
      </c>
      <c r="N198" s="162"/>
      <c r="O198" s="10" t="s">
        <v>57</v>
      </c>
      <c r="P198" s="532" t="str">
        <f>+AFIRMACIONES!C8</f>
        <v>SOLTERO</v>
      </c>
      <c r="Q198" s="533"/>
      <c r="R198" s="533"/>
      <c r="S198" s="533"/>
      <c r="T198" s="533"/>
      <c r="BA198" s="5"/>
      <c r="BB198" s="4"/>
      <c r="BC198" s="4"/>
      <c r="BD198" s="4"/>
      <c r="BE198" s="4"/>
    </row>
    <row r="199" spans="2:57" ht="15.75" thickBot="1">
      <c r="B199" s="453" t="s">
        <v>121</v>
      </c>
      <c r="C199" s="442"/>
      <c r="D199" s="114">
        <f>SUM(B198:J198)/261</f>
        <v>0.62068965517241381</v>
      </c>
      <c r="E199" s="448" t="str">
        <f>IF(D199&lt;0.2,"NO SE PUEDE HACER EL ANÁLISIS",IF(D199&gt;0.3,"NO TIENES PROBLEMAS EN MOSTRARTE","TE CUESTA MOSTRARTE"))</f>
        <v>NO TIENES PROBLEMAS EN MOSTRARTE</v>
      </c>
      <c r="F199" s="449"/>
      <c r="G199" s="449"/>
      <c r="H199" s="449"/>
      <c r="I199" s="449"/>
      <c r="J199" s="450"/>
      <c r="N199" s="162"/>
      <c r="O199" s="10" t="s">
        <v>58</v>
      </c>
      <c r="P199" s="532" t="str">
        <f>+AFIRMACIONES!C9</f>
        <v>ESTUDIANTE</v>
      </c>
      <c r="Q199" s="533"/>
      <c r="R199" s="533"/>
      <c r="S199" s="533"/>
      <c r="T199" s="533"/>
      <c r="BA199" s="5"/>
      <c r="BB199" s="4"/>
      <c r="BC199" s="4"/>
      <c r="BD199" s="4"/>
      <c r="BE199" s="4"/>
    </row>
    <row r="200" spans="2:57" ht="16.5" thickBot="1">
      <c r="F200" s="443" t="s">
        <v>484</v>
      </c>
      <c r="G200" s="444"/>
      <c r="H200" s="160">
        <f>(MAX(B198:J198)+MIN(B198:J198))/2</f>
        <v>17.5</v>
      </c>
      <c r="O200" s="10" t="s">
        <v>54</v>
      </c>
      <c r="P200" s="458" t="e">
        <f>+VLOOKUP(1,AFIRMACIONES!#REF!,2,FALSE)</f>
        <v>#REF!</v>
      </c>
      <c r="Q200" s="439"/>
      <c r="R200" s="117" t="s">
        <v>456</v>
      </c>
      <c r="S200" s="438" t="e">
        <f>+VLOOKUP(1,AFIRMACIONES!#REF!,2,FALSE)</f>
        <v>#REF!</v>
      </c>
      <c r="T200" s="439"/>
      <c r="BA200" s="5"/>
      <c r="BB200" s="4"/>
      <c r="BC200" s="4"/>
      <c r="BD200" s="4"/>
      <c r="BE200" s="4"/>
    </row>
    <row r="201" spans="2:57" ht="16.5" thickBot="1">
      <c r="B201" s="445" t="s">
        <v>107</v>
      </c>
      <c r="C201" s="446"/>
      <c r="D201" s="446"/>
      <c r="E201" s="446"/>
      <c r="F201" s="446"/>
      <c r="G201" s="447"/>
      <c r="H201" s="90">
        <f>COUNTIF(B198:J198,"&gt;"&amp;H200)</f>
        <v>5</v>
      </c>
      <c r="J201" s="5"/>
      <c r="AK201" s="4"/>
      <c r="AL201" s="5"/>
      <c r="BB201" s="13"/>
      <c r="BC201" s="13"/>
      <c r="BD201" s="13"/>
      <c r="BE201" s="13"/>
    </row>
    <row r="202" spans="2:57" ht="16.5" thickBot="1">
      <c r="B202" s="461" t="s">
        <v>108</v>
      </c>
      <c r="C202" s="462"/>
      <c r="D202" s="462"/>
      <c r="E202" s="462"/>
      <c r="F202" s="462"/>
      <c r="G202" s="463"/>
      <c r="H202" s="91">
        <f>COUNTIF(B198:J198,"="&amp;H200)</f>
        <v>0</v>
      </c>
      <c r="L202" s="283" t="s">
        <v>66</v>
      </c>
      <c r="M202" s="451" t="s">
        <v>110</v>
      </c>
      <c r="N202" s="446"/>
      <c r="O202" s="446"/>
      <c r="P202" s="446"/>
      <c r="Q202" s="446"/>
      <c r="R202" s="446"/>
      <c r="S202" s="447"/>
      <c r="T202" s="284" t="s">
        <v>93</v>
      </c>
      <c r="AK202" s="4"/>
      <c r="AL202" s="5"/>
      <c r="BA202" s="488"/>
      <c r="BB202" s="487"/>
      <c r="BC202" s="486"/>
      <c r="BD202" s="487"/>
      <c r="BE202" s="14"/>
    </row>
    <row r="203" spans="2:57" ht="16.5" thickBot="1">
      <c r="B203" s="581" t="s">
        <v>109</v>
      </c>
      <c r="C203" s="582"/>
      <c r="D203" s="582"/>
      <c r="E203" s="582"/>
      <c r="F203" s="582"/>
      <c r="G203" s="583"/>
      <c r="H203" s="90">
        <f>COUNTIF(B198:J198,"&lt;"&amp;H200)</f>
        <v>4</v>
      </c>
      <c r="K203" s="5"/>
      <c r="L203" s="525">
        <v>1</v>
      </c>
      <c r="M203" s="416" t="str">
        <f>+VLOOKUP(L203,AFIRMACIONES!$B$293:$H$301,2,0)</f>
        <v>Evito la cólera y el enojo, porque no es correcto irritarse.</v>
      </c>
      <c r="N203" s="417"/>
      <c r="O203" s="417"/>
      <c r="P203" s="417"/>
      <c r="Q203" s="417"/>
      <c r="R203" s="417"/>
      <c r="S203" s="418"/>
      <c r="T203" s="489">
        <f>+VLOOKUP(L203,AFIRMACIONES!$B$293:$N$301,13,0)</f>
        <v>1</v>
      </c>
      <c r="U203" s="5"/>
      <c r="AK203" s="4"/>
      <c r="AL203" s="5"/>
      <c r="BA203" s="488"/>
      <c r="BB203" s="487"/>
      <c r="BC203" s="486"/>
      <c r="BD203" s="487"/>
      <c r="BE203" s="14"/>
    </row>
    <row r="204" spans="2:57" ht="15.75">
      <c r="B204" s="464" t="s">
        <v>492</v>
      </c>
      <c r="C204" s="465"/>
      <c r="D204" s="465"/>
      <c r="E204" s="465"/>
      <c r="F204" s="465"/>
      <c r="G204" s="465"/>
      <c r="H204" s="465"/>
      <c r="I204" s="465"/>
      <c r="J204" s="466"/>
      <c r="K204" s="5"/>
      <c r="L204" s="526"/>
      <c r="M204" s="419"/>
      <c r="N204" s="420"/>
      <c r="O204" s="420"/>
      <c r="P204" s="420"/>
      <c r="Q204" s="420"/>
      <c r="R204" s="420"/>
      <c r="S204" s="421"/>
      <c r="T204" s="490"/>
      <c r="U204" s="5"/>
      <c r="AK204" s="4"/>
      <c r="AL204" s="5"/>
      <c r="BA204" s="488"/>
      <c r="BB204" s="487"/>
      <c r="BC204" s="486"/>
      <c r="BD204" s="487"/>
      <c r="BE204" s="14"/>
    </row>
    <row r="205" spans="2:57" ht="13.5" thickBot="1">
      <c r="B205" s="285">
        <v>1</v>
      </c>
      <c r="C205" s="286">
        <v>2</v>
      </c>
      <c r="D205" s="286">
        <v>3</v>
      </c>
      <c r="E205" s="286">
        <v>4</v>
      </c>
      <c r="F205" s="286">
        <v>5</v>
      </c>
      <c r="G205" s="286">
        <v>6</v>
      </c>
      <c r="H205" s="286">
        <v>7</v>
      </c>
      <c r="I205" s="286">
        <v>8</v>
      </c>
      <c r="J205" s="287">
        <v>9</v>
      </c>
      <c r="K205" s="5"/>
      <c r="L205" s="525">
        <v>2</v>
      </c>
      <c r="M205" s="416" t="str">
        <f>+VLOOKUP(L205,AFIRMACIONES!$B$293:$H$301,2,0)</f>
        <v>Evito la debilidad, porque no hay nada imposible para mí.</v>
      </c>
      <c r="N205" s="417"/>
      <c r="O205" s="417"/>
      <c r="P205" s="417"/>
      <c r="Q205" s="417"/>
      <c r="R205" s="417"/>
      <c r="S205" s="418"/>
      <c r="T205" s="489">
        <f>+VLOOKUP(L205,AFIRMACIONES!$B$293:$N$301,13,0)</f>
        <v>8</v>
      </c>
      <c r="U205" s="5"/>
      <c r="AK205" s="4"/>
      <c r="AL205" s="5"/>
      <c r="BA205" s="5"/>
      <c r="BB205" s="5"/>
      <c r="BC205" s="5"/>
      <c r="BD205" s="5"/>
      <c r="BE205" s="5"/>
    </row>
    <row r="206" spans="2:57" ht="15.75">
      <c r="B206" s="36" t="str">
        <f t="shared" ref="B206:J206" si="9">+IF(B198=$H$200,"Igual",IF(B198&lt;$H$200,"Bajo","Sobre"))</f>
        <v>Sobre</v>
      </c>
      <c r="C206" s="37" t="str">
        <f t="shared" si="9"/>
        <v>Bajo</v>
      </c>
      <c r="D206" s="37" t="str">
        <f t="shared" si="9"/>
        <v>Bajo</v>
      </c>
      <c r="E206" s="37" t="str">
        <f t="shared" si="9"/>
        <v>Sobre</v>
      </c>
      <c r="F206" s="37" t="str">
        <f t="shared" si="9"/>
        <v>Sobre</v>
      </c>
      <c r="G206" s="37" t="str">
        <f t="shared" si="9"/>
        <v>Sobre</v>
      </c>
      <c r="H206" s="37" t="str">
        <f t="shared" si="9"/>
        <v>Bajo</v>
      </c>
      <c r="I206" s="37" t="str">
        <f t="shared" si="9"/>
        <v>Bajo</v>
      </c>
      <c r="J206" s="38" t="str">
        <f t="shared" si="9"/>
        <v>Sobre</v>
      </c>
      <c r="K206" s="5"/>
      <c r="L206" s="526"/>
      <c r="M206" s="419"/>
      <c r="N206" s="420"/>
      <c r="O206" s="420"/>
      <c r="P206" s="420"/>
      <c r="Q206" s="420"/>
      <c r="R206" s="420"/>
      <c r="S206" s="421"/>
      <c r="T206" s="490"/>
      <c r="U206" s="8"/>
      <c r="AK206" s="4"/>
      <c r="AL206" s="5"/>
      <c r="BA206" s="8"/>
      <c r="BB206" s="5"/>
      <c r="BC206" s="5"/>
      <c r="BD206" s="5"/>
      <c r="BE206" s="5"/>
    </row>
    <row r="207" spans="2:57" ht="16.5" thickBot="1">
      <c r="B207" s="305">
        <f t="shared" ref="B207:J207" si="10">+B198-$H$200</f>
        <v>5.5</v>
      </c>
      <c r="C207" s="306">
        <f t="shared" si="10"/>
        <v>-8.5</v>
      </c>
      <c r="D207" s="306">
        <f t="shared" si="10"/>
        <v>-4.5</v>
      </c>
      <c r="E207" s="306">
        <f t="shared" si="10"/>
        <v>1.5</v>
      </c>
      <c r="F207" s="306">
        <f t="shared" si="10"/>
        <v>9.5</v>
      </c>
      <c r="G207" s="306">
        <f t="shared" si="10"/>
        <v>7.5</v>
      </c>
      <c r="H207" s="306">
        <f t="shared" si="10"/>
        <v>-9.5</v>
      </c>
      <c r="I207" s="306">
        <f t="shared" si="10"/>
        <v>-1.5</v>
      </c>
      <c r="J207" s="307">
        <f t="shared" si="10"/>
        <v>4.5</v>
      </c>
      <c r="K207" s="5"/>
      <c r="L207" s="525">
        <v>3</v>
      </c>
      <c r="M207" s="416" t="str">
        <f>+VLOOKUP(L207,AFIRMACIONES!$B$293:$H$301,2,0)</f>
        <v>Evito la confusión, porque necesito tener las ideas claras.</v>
      </c>
      <c r="N207" s="417"/>
      <c r="O207" s="417"/>
      <c r="P207" s="417"/>
      <c r="Q207" s="417"/>
      <c r="R207" s="417"/>
      <c r="S207" s="418"/>
      <c r="T207" s="489">
        <f>+VLOOKUP(L207,AFIRMACIONES!$B$293:$N$301,13,0)</f>
        <v>5</v>
      </c>
      <c r="U207" s="8"/>
      <c r="AK207" s="4"/>
      <c r="AL207" s="5"/>
      <c r="BA207" s="8"/>
      <c r="BB207" s="8"/>
      <c r="BC207" s="8"/>
      <c r="BD207" s="8"/>
      <c r="BE207" s="8"/>
    </row>
    <row r="208" spans="2:57" ht="16.5" thickBot="1">
      <c r="B208" s="454" t="s">
        <v>122</v>
      </c>
      <c r="C208" s="455"/>
      <c r="D208" s="456"/>
      <c r="E208" s="39">
        <f>MAX(B198:J198)-MIN(B198:J198)</f>
        <v>19</v>
      </c>
      <c r="K208" s="5"/>
      <c r="L208" s="527"/>
      <c r="M208" s="498"/>
      <c r="N208" s="499"/>
      <c r="O208" s="499"/>
      <c r="P208" s="499"/>
      <c r="Q208" s="499"/>
      <c r="R208" s="499"/>
      <c r="S208" s="500"/>
      <c r="T208" s="501"/>
      <c r="U208" s="5"/>
      <c r="AI208" s="23"/>
      <c r="AJ208" s="5"/>
      <c r="AK208" s="12"/>
      <c r="AL208" s="5"/>
      <c r="BA208" s="8"/>
      <c r="BB208" s="8"/>
      <c r="BC208" s="8"/>
      <c r="BD208" s="8"/>
      <c r="BE208" s="8"/>
    </row>
    <row r="209" spans="2:57" ht="15.75">
      <c r="K209" s="5"/>
      <c r="L209" s="457" t="s">
        <v>111</v>
      </c>
      <c r="M209" s="446"/>
      <c r="N209" s="446"/>
      <c r="O209" s="446"/>
      <c r="P209" s="446"/>
      <c r="Q209" s="446"/>
      <c r="R209" s="446"/>
      <c r="S209" s="447"/>
      <c r="T209" s="284" t="s">
        <v>94</v>
      </c>
      <c r="U209" s="8"/>
      <c r="AI209" s="23"/>
      <c r="AJ209" s="5"/>
      <c r="BA209" s="8"/>
      <c r="BB209" s="5"/>
      <c r="BC209" s="5"/>
      <c r="BD209" s="5"/>
      <c r="BE209" s="5"/>
    </row>
    <row r="210" spans="2:57" ht="15.75">
      <c r="K210" s="5"/>
      <c r="L210" s="66">
        <v>1</v>
      </c>
      <c r="M210" s="492" t="s">
        <v>98</v>
      </c>
      <c r="N210" s="493"/>
      <c r="O210" s="494"/>
      <c r="P210" s="502" t="str">
        <f>+VLOOKUP(L210,AFIRMACIONES!$B$306:$N$314,2,0)</f>
        <v>Observar</v>
      </c>
      <c r="Q210" s="503"/>
      <c r="R210" s="503"/>
      <c r="S210" s="504"/>
      <c r="T210" s="96">
        <f>+VLOOKUP(L210,AFIRMACIONES!$B$306:$N$314,13,0)</f>
        <v>5</v>
      </c>
      <c r="U210" s="8"/>
      <c r="BA210" s="5"/>
      <c r="BB210" s="8"/>
      <c r="BC210" s="8"/>
      <c r="BD210" s="8"/>
      <c r="BE210" s="8"/>
    </row>
    <row r="211" spans="2:57" ht="16.5" thickBot="1">
      <c r="K211" s="5"/>
      <c r="L211" s="67">
        <v>2</v>
      </c>
      <c r="M211" s="495" t="s">
        <v>99</v>
      </c>
      <c r="N211" s="496"/>
      <c r="O211" s="497"/>
      <c r="P211" s="540" t="str">
        <f>+VLOOKUP(L211,AFIRMACIONES!$B$306:$N$314,2,0)</f>
        <v>Liderar</v>
      </c>
      <c r="Q211" s="541"/>
      <c r="R211" s="541"/>
      <c r="S211" s="542"/>
      <c r="T211" s="97">
        <f>+VLOOKUP(L211,AFIRMACIONES!$B$306:$N$314,13,0)</f>
        <v>8</v>
      </c>
      <c r="U211" s="8"/>
      <c r="BA211" s="8"/>
      <c r="BB211" s="8"/>
      <c r="BC211" s="8"/>
      <c r="BD211" s="8"/>
      <c r="BE211" s="8"/>
    </row>
    <row r="212" spans="2:57" ht="15.75">
      <c r="K212" s="5"/>
      <c r="U212" s="5"/>
      <c r="BA212" s="8"/>
      <c r="BB212" s="8"/>
      <c r="BC212" s="8"/>
      <c r="BD212" s="8"/>
      <c r="BE212" s="8"/>
    </row>
    <row r="213" spans="2:57" ht="16.5" thickBot="1">
      <c r="K213" s="5"/>
      <c r="U213" s="8"/>
      <c r="AI213" s="23"/>
      <c r="AJ213" s="5"/>
      <c r="BA213" s="8"/>
      <c r="BB213" s="8"/>
      <c r="BC213" s="8"/>
      <c r="BD213" s="8"/>
      <c r="BE213" s="8"/>
    </row>
    <row r="214" spans="2:57" ht="15.75">
      <c r="K214" s="4"/>
      <c r="L214" s="457" t="s">
        <v>491</v>
      </c>
      <c r="M214" s="523"/>
      <c r="N214" s="523"/>
      <c r="O214" s="523"/>
      <c r="P214" s="523"/>
      <c r="Q214" s="523"/>
      <c r="R214" s="523"/>
      <c r="S214" s="523"/>
      <c r="T214" s="524"/>
      <c r="U214" s="5"/>
      <c r="AI214" s="23"/>
      <c r="AJ214" s="5"/>
    </row>
    <row r="215" spans="2:57" ht="15">
      <c r="B215" s="34"/>
      <c r="C215" s="34"/>
      <c r="D215" s="34"/>
      <c r="E215" s="34"/>
      <c r="F215" s="34"/>
      <c r="G215" s="34"/>
      <c r="H215" s="34"/>
      <c r="I215" s="34"/>
      <c r="J215" s="34"/>
      <c r="K215" s="65"/>
      <c r="L215" s="292">
        <v>4</v>
      </c>
      <c r="M215" s="293">
        <v>5</v>
      </c>
      <c r="N215" s="293">
        <v>3</v>
      </c>
      <c r="O215" s="293">
        <v>6</v>
      </c>
      <c r="P215" s="293">
        <v>2</v>
      </c>
      <c r="Q215" s="293">
        <v>7</v>
      </c>
      <c r="R215" s="293">
        <v>1</v>
      </c>
      <c r="S215" s="293">
        <v>8</v>
      </c>
      <c r="T215" s="294">
        <v>9</v>
      </c>
      <c r="U215" s="9"/>
      <c r="W215" s="6"/>
      <c r="X215" s="104"/>
      <c r="AI215" s="23"/>
      <c r="AJ215" s="5"/>
    </row>
    <row r="216" spans="2:57">
      <c r="B216" s="34"/>
      <c r="C216" s="34"/>
      <c r="D216" s="34"/>
      <c r="E216" s="34"/>
      <c r="F216" s="34"/>
      <c r="G216" s="34"/>
      <c r="H216" s="34"/>
      <c r="I216" s="34"/>
      <c r="J216" s="34"/>
      <c r="K216" s="65"/>
      <c r="L216" s="105">
        <f>+E198</f>
        <v>19</v>
      </c>
      <c r="M216" s="106">
        <f>+F198</f>
        <v>27</v>
      </c>
      <c r="N216" s="106">
        <f>+D198</f>
        <v>13</v>
      </c>
      <c r="O216" s="106">
        <f>+G198</f>
        <v>25</v>
      </c>
      <c r="P216" s="106">
        <f>+C198</f>
        <v>9</v>
      </c>
      <c r="Q216" s="106">
        <f>+H198</f>
        <v>8</v>
      </c>
      <c r="R216" s="106">
        <f>+B198</f>
        <v>23</v>
      </c>
      <c r="S216" s="106">
        <f>+I198</f>
        <v>16</v>
      </c>
      <c r="T216" s="107">
        <f>+J198</f>
        <v>22</v>
      </c>
      <c r="U216" s="5"/>
      <c r="W216" s="6"/>
      <c r="X216" s="104"/>
      <c r="AI216" s="23"/>
      <c r="AJ216" s="5"/>
    </row>
    <row r="217" spans="2:57" ht="15"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537" t="s">
        <v>69</v>
      </c>
      <c r="M217" s="423"/>
      <c r="N217" s="422" t="s">
        <v>70</v>
      </c>
      <c r="O217" s="423"/>
      <c r="P217" s="422" t="s">
        <v>68</v>
      </c>
      <c r="Q217" s="423"/>
      <c r="R217" s="422" t="s">
        <v>67</v>
      </c>
      <c r="S217" s="423"/>
      <c r="T217" s="295" t="s">
        <v>71</v>
      </c>
      <c r="U217" s="5"/>
      <c r="AI217" s="23"/>
      <c r="AJ217" s="5"/>
    </row>
    <row r="218" spans="2:57" ht="17.25" customHeight="1" thickBot="1"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452" t="str">
        <f>+IF(AND((L216-M216)&lt;=$AG$84,(L216-M216)&gt;=-$AG$84),"EJE","NO")</f>
        <v>NO</v>
      </c>
      <c r="M218" s="401"/>
      <c r="N218" s="400" t="str">
        <f>+IF(AND((N216-O216)&lt;=$AG$84,(N216-O216)&gt;=-$AG$84),"EJE","NO")</f>
        <v>NO</v>
      </c>
      <c r="O218" s="401"/>
      <c r="P218" s="400" t="str">
        <f>+IF(AND((P216-Q216)&lt;=$AG$84,(P216-Q216)&gt;=-$AG$84),"EJE","NO")</f>
        <v>EJE</v>
      </c>
      <c r="Q218" s="401"/>
      <c r="R218" s="400" t="str">
        <f>+IF(AND((R216-S216)&lt;=$AG$84,(R216-S216)&gt;=-$AG$84),"EJE","NO")</f>
        <v>NO</v>
      </c>
      <c r="S218" s="401"/>
      <c r="T218" s="115" t="s">
        <v>133</v>
      </c>
      <c r="U218" s="5"/>
      <c r="AI218" s="23"/>
      <c r="AJ218" s="5"/>
    </row>
    <row r="219" spans="2:57" ht="17.25" customHeight="1" thickBot="1">
      <c r="B219" s="440" t="s">
        <v>483</v>
      </c>
      <c r="C219" s="441"/>
      <c r="D219" s="441"/>
      <c r="E219" s="441"/>
      <c r="F219" s="441"/>
      <c r="G219" s="441"/>
      <c r="H219" s="441"/>
      <c r="I219" s="441"/>
      <c r="J219" s="442"/>
      <c r="K219" s="34"/>
      <c r="L219" s="436" t="str">
        <f>IF(L218="EJE",(+IF(AND((L216-$H$200)&gt;=0,(M216-$H$200)&gt;=0,((L216-$H$200)+(M216-$H$200))&gt;0),"SOBRE LA MEDIA",(IF(AND((L216-$H$200)&lt;=0,(M216-$H$200)&lt;=0,((L216-$H$200)+(M216-$H$200))&lt;0),"BAJO LA MEDIA","EN LA MEDIA")))),"HAY EJE")</f>
        <v>HAY EJE</v>
      </c>
      <c r="M219" s="402"/>
      <c r="N219" s="402" t="str">
        <f>IF(N218="EJE",(+IF(AND((N216-$H$200)&gt;=0,(O216-$H$200)&gt;=0,((N216-$H$200)+(O216-$H$200))&gt;0),"SOBRE LA MEDIA",(IF(AND((N216-$H$200)&lt;=0,(O216-$H$200)&lt;=0,((N216-$H$200)+(O216-$H$200))&lt;0),"BAJO LA MEDIA","EN LA MEDIA")))),"HAY EJE")</f>
        <v>HAY EJE</v>
      </c>
      <c r="O219" s="402"/>
      <c r="P219" s="402" t="str">
        <f>IF(P218="EJE",(+IF(AND((P216-$H$200)&gt;=0,(Q216-$H$200)&gt;=0,((P216-$H$200)+(Q216-$H$200))&gt;0),"SOBRE LA MEDIA",(IF(AND((P216-$H$200)&lt;=0,(Q216-$H$200)&lt;=0,((P216-$H$200)+(Q216-$H$200))&lt;0),"BAJO LA MEDIA","EN LA MEDIA")))),"HAY EJE")</f>
        <v>BAJO LA MEDIA</v>
      </c>
      <c r="Q219" s="402"/>
      <c r="R219" s="402" t="str">
        <f>IF(R218="EJE",(+IF(AND((R216-$H$200)&gt;=0,(S216-$H$200)&gt;=0,((R216-$H$200)+(S216-$H$200))&gt;0),"SOBRE LA MEDIA",(IF(AND((R216-$H$200)&lt;=0,(S216-$H$200)&lt;=0,((R216-$H$200)+(S216-$H$200))&lt;0),"BAJO LA MEDIA","EN LA MEDIA")))),"HAY EJE")</f>
        <v>HAY EJE</v>
      </c>
      <c r="S219" s="402"/>
      <c r="T219" s="161" t="str">
        <f>IF(T216&lt;$H$200,"BAJO","ALTO")</f>
        <v>ALTO</v>
      </c>
      <c r="U219" s="5"/>
      <c r="AI219" s="23"/>
      <c r="AJ219" s="5"/>
    </row>
    <row r="220" spans="2:57" ht="17.25" customHeight="1">
      <c r="B220" s="288">
        <v>1</v>
      </c>
      <c r="C220" s="284">
        <v>5</v>
      </c>
      <c r="D220" s="288">
        <v>2</v>
      </c>
      <c r="E220" s="284">
        <v>6</v>
      </c>
      <c r="F220" s="288">
        <v>3</v>
      </c>
      <c r="G220" s="284">
        <v>7</v>
      </c>
      <c r="H220" s="288">
        <v>4</v>
      </c>
      <c r="I220" s="289">
        <v>8</v>
      </c>
      <c r="J220" s="290">
        <v>9</v>
      </c>
      <c r="K220" s="34"/>
      <c r="L220" s="427" t="s">
        <v>132</v>
      </c>
      <c r="M220" s="428"/>
      <c r="N220" s="428"/>
      <c r="O220" s="428"/>
      <c r="P220" s="428"/>
      <c r="Q220" s="428"/>
      <c r="R220" s="428"/>
      <c r="S220" s="428"/>
      <c r="T220" s="429"/>
      <c r="U220" s="60"/>
      <c r="X220" s="126"/>
      <c r="AI220" s="57"/>
      <c r="AJ220" s="5"/>
    </row>
    <row r="221" spans="2:57" ht="17.25" customHeight="1">
      <c r="B221" s="89">
        <f>+B198</f>
        <v>23</v>
      </c>
      <c r="C221" s="88">
        <f>+F198</f>
        <v>27</v>
      </c>
      <c r="D221" s="89">
        <f>+C198</f>
        <v>9</v>
      </c>
      <c r="E221" s="88">
        <f>+G198</f>
        <v>25</v>
      </c>
      <c r="F221" s="89">
        <f>+D198</f>
        <v>13</v>
      </c>
      <c r="G221" s="88">
        <f>+H198</f>
        <v>8</v>
      </c>
      <c r="H221" s="89">
        <f>+E198</f>
        <v>19</v>
      </c>
      <c r="I221" s="98">
        <f>+I198</f>
        <v>16</v>
      </c>
      <c r="J221" s="414">
        <f>+J198</f>
        <v>22</v>
      </c>
      <c r="K221" s="34"/>
      <c r="L221" s="430"/>
      <c r="M221" s="431"/>
      <c r="N221" s="431"/>
      <c r="O221" s="431"/>
      <c r="P221" s="431"/>
      <c r="Q221" s="431"/>
      <c r="R221" s="431"/>
      <c r="S221" s="431"/>
      <c r="T221" s="432"/>
      <c r="U221" s="5"/>
      <c r="X221" s="126"/>
      <c r="AJ221" s="5"/>
    </row>
    <row r="222" spans="2:57" ht="17.25" customHeight="1" thickBot="1">
      <c r="B222" s="425">
        <f>(+B198+F198)/2</f>
        <v>25</v>
      </c>
      <c r="C222" s="426"/>
      <c r="D222" s="425">
        <f>(+C198+G198)/2</f>
        <v>17</v>
      </c>
      <c r="E222" s="426"/>
      <c r="F222" s="425">
        <f>(+D198+H198)/2</f>
        <v>10.5</v>
      </c>
      <c r="G222" s="426"/>
      <c r="H222" s="425">
        <f>(+E198+I198)/2</f>
        <v>17.5</v>
      </c>
      <c r="I222" s="567"/>
      <c r="J222" s="415"/>
      <c r="K222" s="34"/>
      <c r="L222" s="433"/>
      <c r="M222" s="434"/>
      <c r="N222" s="434"/>
      <c r="O222" s="434"/>
      <c r="P222" s="434"/>
      <c r="Q222" s="434"/>
      <c r="R222" s="434"/>
      <c r="S222" s="434"/>
      <c r="T222" s="435"/>
      <c r="U222" s="5"/>
      <c r="X222" s="127"/>
      <c r="AJ222" s="5"/>
    </row>
    <row r="223" spans="2:57" ht="17.25" customHeight="1" thickBot="1">
      <c r="B223" s="537" t="s">
        <v>117</v>
      </c>
      <c r="C223" s="538"/>
      <c r="D223" s="565" t="s">
        <v>118</v>
      </c>
      <c r="E223" s="566"/>
      <c r="F223" s="565" t="s">
        <v>119</v>
      </c>
      <c r="G223" s="566"/>
      <c r="H223" s="565" t="s">
        <v>120</v>
      </c>
      <c r="I223" s="566"/>
      <c r="J223" s="291" t="s">
        <v>64</v>
      </c>
      <c r="K223" s="34"/>
      <c r="U223" s="5"/>
    </row>
    <row r="224" spans="2:57" ht="17.25" customHeight="1" thickBot="1">
      <c r="B224" s="543" t="str">
        <f>IF(B222=MIN($B$222:$I$222),"EJE MÁS",IF(B222=MAX($B222:$I222),"EJE MÁS","EJE"))</f>
        <v>EJE MÁS</v>
      </c>
      <c r="C224" s="544"/>
      <c r="D224" s="543" t="str">
        <f>IF(D222=MIN($B$222:$I$222),"EJE MÁS",IF(D222=MAX($B222:$I222),"EJE MÁS","EJE"))</f>
        <v>EJE</v>
      </c>
      <c r="E224" s="544"/>
      <c r="F224" s="543" t="str">
        <f>IF(F222=MIN($B$222:$I$222),"EJE MÁS",IF(F222=MAX($B222:$I222),"EJE MÁS","EJE"))</f>
        <v>EJE MÁS</v>
      </c>
      <c r="G224" s="544"/>
      <c r="H224" s="543" t="str">
        <f>IF(H222=MIN($B$222:$I$222),"EJE MÁS",IF(H222=MAX($B222:$I222),"EJE MÁS","EJE"))</f>
        <v>EJE</v>
      </c>
      <c r="I224" s="545"/>
      <c r="J224" s="154" t="s">
        <v>133</v>
      </c>
      <c r="K224" s="34"/>
      <c r="Q224" s="405" t="s">
        <v>488</v>
      </c>
      <c r="R224" s="406"/>
      <c r="S224" s="406"/>
      <c r="T224" s="407"/>
      <c r="U224" s="5"/>
      <c r="AI224" s="21"/>
      <c r="AJ224" s="21"/>
      <c r="AK224" s="21"/>
      <c r="AL224" s="21"/>
    </row>
    <row r="225" spans="2:38" ht="17.25" customHeight="1" thickBot="1">
      <c r="B225" s="539" t="str">
        <f>IF(B222&gt;$H$200,"ALTO","BAJO")</f>
        <v>ALTO</v>
      </c>
      <c r="C225" s="435"/>
      <c r="D225" s="539" t="str">
        <f>IF(D222&gt;$H$200,"ALTO","BAJO")</f>
        <v>BAJO</v>
      </c>
      <c r="E225" s="435"/>
      <c r="F225" s="539" t="str">
        <f>IF(F222&gt;$H$200,"ALTO","BAJO")</f>
        <v>BAJO</v>
      </c>
      <c r="G225" s="435"/>
      <c r="H225" s="539" t="str">
        <f>IF(H222&gt;$H$200,"ALTO","BAJO")</f>
        <v>BAJO</v>
      </c>
      <c r="I225" s="434"/>
      <c r="J225" s="155" t="str">
        <f>IF(J198&gt;H200,"ALTO","BAJO")</f>
        <v>ALTO</v>
      </c>
      <c r="K225" s="34"/>
      <c r="Q225" s="405" t="s">
        <v>489</v>
      </c>
      <c r="R225" s="406"/>
      <c r="S225" s="406"/>
      <c r="T225" s="407"/>
      <c r="U225" s="5"/>
      <c r="AI225" s="21"/>
      <c r="AJ225" s="21"/>
      <c r="AK225" s="21"/>
      <c r="AL225" s="21"/>
    </row>
    <row r="226" spans="2:38" ht="17.25" customHeight="1" thickBot="1">
      <c r="B226" s="622" t="s">
        <v>96</v>
      </c>
      <c r="C226" s="623"/>
      <c r="D226" s="624"/>
      <c r="E226" s="113">
        <f>MAX(B222:I222)</f>
        <v>25</v>
      </c>
      <c r="F226" s="138"/>
      <c r="G226" s="138"/>
      <c r="H226" s="138"/>
      <c r="I226" s="245"/>
      <c r="J226" s="245"/>
      <c r="K226" s="34"/>
      <c r="Q226" s="206" t="s">
        <v>115</v>
      </c>
      <c r="R226" s="412" t="s">
        <v>134</v>
      </c>
      <c r="S226" s="412"/>
      <c r="T226" s="413"/>
      <c r="U226" s="5"/>
      <c r="AI226" s="21"/>
      <c r="AJ226" s="21"/>
      <c r="AK226" s="21"/>
      <c r="AL226" s="21"/>
    </row>
    <row r="227" spans="2:38" ht="17.25" customHeight="1" thickBot="1">
      <c r="B227" s="625" t="s">
        <v>97</v>
      </c>
      <c r="C227" s="626"/>
      <c r="D227" s="624"/>
      <c r="E227" s="88">
        <f>MIN(B222:I222)</f>
        <v>10.5</v>
      </c>
      <c r="F227" s="138"/>
      <c r="G227" s="138"/>
      <c r="H227" s="138"/>
      <c r="I227" s="138"/>
      <c r="J227" s="138"/>
      <c r="K227" s="34"/>
      <c r="Q227" s="213">
        <v>2</v>
      </c>
      <c r="R227" s="219">
        <f>+C198</f>
        <v>9</v>
      </c>
      <c r="S227" s="200" t="s">
        <v>113</v>
      </c>
      <c r="T227" s="108">
        <f>SUM(R227:R229)</f>
        <v>41</v>
      </c>
      <c r="AI227" s="21"/>
      <c r="AJ227" s="21"/>
      <c r="AK227" s="21"/>
      <c r="AL227" s="21"/>
    </row>
    <row r="228" spans="2:38" ht="17.25" customHeight="1" thickBot="1">
      <c r="B228" s="625" t="s">
        <v>95</v>
      </c>
      <c r="C228" s="626"/>
      <c r="D228" s="624"/>
      <c r="E228" s="68">
        <f>+E226-E227</f>
        <v>14.5</v>
      </c>
      <c r="F228" s="562" t="str">
        <f>+IF(E228&lt;=3.5,"Trabajar un poco",IF(E228&gt;7,"Trabajar mucho","Trabajo moderado"))</f>
        <v>Trabajar mucho</v>
      </c>
      <c r="G228" s="563"/>
      <c r="H228" s="564"/>
      <c r="I228" s="139"/>
      <c r="J228" s="139"/>
      <c r="K228" s="34"/>
      <c r="Q228" s="213">
        <v>3</v>
      </c>
      <c r="R228" s="219">
        <f>+D198</f>
        <v>13</v>
      </c>
      <c r="S228" s="201" t="s">
        <v>140</v>
      </c>
      <c r="T228" s="119">
        <f>+T227/$AI$82</f>
        <v>0.25308641975308643</v>
      </c>
      <c r="U228" s="5"/>
      <c r="AI228" s="21"/>
      <c r="AJ228" s="21"/>
      <c r="AK228" s="21"/>
      <c r="AL228" s="21"/>
    </row>
    <row r="229" spans="2:38" ht="17.25" customHeight="1" thickBot="1">
      <c r="B229" s="440" t="s">
        <v>487</v>
      </c>
      <c r="C229" s="441"/>
      <c r="D229" s="441"/>
      <c r="E229" s="441"/>
      <c r="F229" s="441"/>
      <c r="G229" s="441"/>
      <c r="H229" s="441"/>
      <c r="I229" s="441"/>
      <c r="J229" s="441"/>
      <c r="K229" s="441"/>
      <c r="L229" s="442"/>
      <c r="Q229" s="214">
        <v>4</v>
      </c>
      <c r="R229" s="220">
        <f>+E198</f>
        <v>19</v>
      </c>
      <c r="S229" s="207" t="s">
        <v>114</v>
      </c>
      <c r="T229" s="95" t="str">
        <f>IF(T228=MIN($T$228,$T$232,$T$236),"MENOR",IF(T228=MAX($T$228,$T$232,$T$236),"MAYOR","MEDIO"))</f>
        <v>MENOR</v>
      </c>
      <c r="AB229" s="203"/>
      <c r="AC229" s="138"/>
      <c r="AI229" s="31"/>
      <c r="AJ229" s="21"/>
      <c r="AK229" s="21"/>
      <c r="AL229" s="21"/>
    </row>
    <row r="230" spans="2:38" ht="17.25" customHeight="1">
      <c r="B230" s="63" t="s">
        <v>115</v>
      </c>
      <c r="C230" s="534" t="s">
        <v>104</v>
      </c>
      <c r="D230" s="535"/>
      <c r="E230" s="536"/>
      <c r="F230" s="64" t="s">
        <v>115</v>
      </c>
      <c r="G230" s="558" t="s">
        <v>105</v>
      </c>
      <c r="H230" s="535"/>
      <c r="I230" s="460"/>
      <c r="J230" s="628" t="s">
        <v>115</v>
      </c>
      <c r="K230" s="408" t="s">
        <v>106</v>
      </c>
      <c r="L230" s="409"/>
      <c r="Q230" s="208" t="s">
        <v>115</v>
      </c>
      <c r="R230" s="398" t="s">
        <v>136</v>
      </c>
      <c r="S230" s="398"/>
      <c r="T230" s="399"/>
      <c r="AB230" s="203"/>
      <c r="AC230" s="138"/>
      <c r="AI230" s="31"/>
      <c r="AJ230" s="21"/>
      <c r="AK230" s="21"/>
      <c r="AL230" s="21"/>
    </row>
    <row r="231" spans="2:38" ht="17.25" customHeight="1">
      <c r="B231" s="53">
        <v>1</v>
      </c>
      <c r="C231" s="51">
        <f>+B198</f>
        <v>23</v>
      </c>
      <c r="D231" s="129" t="s">
        <v>113</v>
      </c>
      <c r="E231" s="54">
        <f>SUM(C231:C234)</f>
        <v>61</v>
      </c>
      <c r="F231" s="55">
        <v>4</v>
      </c>
      <c r="G231" s="51">
        <f>+E198</f>
        <v>19</v>
      </c>
      <c r="H231" s="131" t="s">
        <v>113</v>
      </c>
      <c r="I231" s="56">
        <f>SUM(G231:G234)</f>
        <v>79</v>
      </c>
      <c r="J231" s="629"/>
      <c r="K231" s="410"/>
      <c r="L231" s="411"/>
      <c r="Q231" s="215">
        <v>5</v>
      </c>
      <c r="R231" s="219">
        <f>+F198</f>
        <v>27</v>
      </c>
      <c r="S231" s="204" t="s">
        <v>113</v>
      </c>
      <c r="T231" s="108">
        <f>SUM(R231:R233)</f>
        <v>60</v>
      </c>
      <c r="AB231" s="203"/>
      <c r="AC231" s="138"/>
      <c r="AI231" s="31"/>
      <c r="AJ231" s="21"/>
      <c r="AK231" s="21"/>
      <c r="AL231" s="21"/>
    </row>
    <row r="232" spans="2:38" ht="17.25" customHeight="1" thickBot="1">
      <c r="B232" s="53">
        <v>2</v>
      </c>
      <c r="C232" s="51">
        <f>+C198</f>
        <v>9</v>
      </c>
      <c r="D232" s="128" t="s">
        <v>112</v>
      </c>
      <c r="E232" s="111">
        <f>+E231/4</f>
        <v>15.25</v>
      </c>
      <c r="F232" s="55">
        <v>5</v>
      </c>
      <c r="G232" s="51">
        <f>+F198</f>
        <v>27</v>
      </c>
      <c r="H232" s="132" t="s">
        <v>112</v>
      </c>
      <c r="I232" s="112">
        <f>+I231/4</f>
        <v>19.75</v>
      </c>
      <c r="J232" s="35">
        <v>9</v>
      </c>
      <c r="K232" s="134" t="s">
        <v>116</v>
      </c>
      <c r="L232" s="110">
        <f>+J198</f>
        <v>22</v>
      </c>
      <c r="Q232" s="215">
        <v>6</v>
      </c>
      <c r="R232" s="219">
        <f>+G198</f>
        <v>25</v>
      </c>
      <c r="S232" s="205" t="s">
        <v>140</v>
      </c>
      <c r="T232" s="119">
        <f>+T231/$AI$82</f>
        <v>0.37037037037037035</v>
      </c>
      <c r="AB232" s="202"/>
      <c r="AC232" s="272"/>
      <c r="AI232" s="31"/>
      <c r="AJ232" s="21"/>
      <c r="AK232" s="21"/>
      <c r="AL232" s="21"/>
    </row>
    <row r="233" spans="2:38" ht="17.25" customHeight="1" thickBot="1">
      <c r="B233" s="53">
        <v>3</v>
      </c>
      <c r="C233" s="51">
        <f>+D198</f>
        <v>13</v>
      </c>
      <c r="D233" s="130" t="s">
        <v>114</v>
      </c>
      <c r="E233" s="92" t="str">
        <f>IF(E232=MIN($E$232,$I$232,$L$232),"MENOR",IF(E232=MAX($E$232,$I$232,$L$232),"MAYOR","MEDIO"))</f>
        <v>MENOR</v>
      </c>
      <c r="F233" s="55">
        <v>6</v>
      </c>
      <c r="G233" s="42">
        <f>+G198</f>
        <v>25</v>
      </c>
      <c r="H233" s="133" t="s">
        <v>114</v>
      </c>
      <c r="I233" s="93" t="str">
        <f>IF(I232=MIN($E$232,$I$232,$L$232),"MENOR",IF(I232=MAX($E$232,$I$232,$L$232),"MAYOR","MEDIO"))</f>
        <v>MEDIO</v>
      </c>
      <c r="J233" s="57"/>
      <c r="K233" s="135" t="s">
        <v>114</v>
      </c>
      <c r="L233" s="93" t="str">
        <f>IF(L232=MIN($E$232,$I$232,$L$232),"MENOR",IF(L232=MAX($E$232,$I$232,$L$232),"MAYOR","MEDIO"))</f>
        <v>MAYOR</v>
      </c>
      <c r="Q233" s="216">
        <v>7</v>
      </c>
      <c r="R233" s="220">
        <f>+H198</f>
        <v>8</v>
      </c>
      <c r="S233" s="209" t="s">
        <v>114</v>
      </c>
      <c r="T233" s="95" t="str">
        <f>IF(T232=MIN($T$228,$T$232,$T$236),"MENOR",IF(T232=MAX($T$228,$T$232,$T$236),"MAYOR","MEDIO"))</f>
        <v>MEDIO</v>
      </c>
      <c r="AB233" s="203"/>
      <c r="AC233" s="138"/>
      <c r="AE233" s="117"/>
      <c r="AI233" s="31"/>
      <c r="AJ233" s="21"/>
      <c r="AK233" s="21"/>
      <c r="AL233" s="21"/>
    </row>
    <row r="234" spans="2:38" ht="17.25" customHeight="1" thickBot="1">
      <c r="B234" s="58">
        <v>8</v>
      </c>
      <c r="C234" s="59">
        <f>+I198</f>
        <v>16</v>
      </c>
      <c r="D234" s="241"/>
      <c r="E234" s="242"/>
      <c r="F234" s="61">
        <v>7</v>
      </c>
      <c r="G234" s="62">
        <f>+H198</f>
        <v>8</v>
      </c>
      <c r="H234" s="243"/>
      <c r="I234" s="60"/>
      <c r="J234" s="244"/>
      <c r="K234" s="57"/>
      <c r="L234" s="57"/>
      <c r="Q234" s="177" t="s">
        <v>115</v>
      </c>
      <c r="R234" s="403" t="s">
        <v>138</v>
      </c>
      <c r="S234" s="403"/>
      <c r="T234" s="404"/>
      <c r="V234" s="21"/>
      <c r="AB234" s="116"/>
      <c r="AC234" s="138"/>
      <c r="AE234" s="117"/>
      <c r="AG234" s="57"/>
      <c r="AH234" s="57"/>
      <c r="AI234" s="31"/>
      <c r="AJ234" s="21"/>
      <c r="AK234" s="21"/>
      <c r="AL234" s="21"/>
    </row>
    <row r="235" spans="2:38" ht="17.25" customHeight="1" thickBot="1">
      <c r="N235" s="29"/>
      <c r="Q235" s="217">
        <v>8</v>
      </c>
      <c r="R235" s="219">
        <f>+I198</f>
        <v>16</v>
      </c>
      <c r="S235" s="178" t="s">
        <v>113</v>
      </c>
      <c r="T235" s="108">
        <f>SUM(R235:R237)</f>
        <v>61</v>
      </c>
      <c r="V235" s="21"/>
      <c r="AK235" s="21"/>
      <c r="AL235" s="21"/>
    </row>
    <row r="236" spans="2:38" ht="17.25" customHeight="1" thickBot="1">
      <c r="B236" s="508" t="s">
        <v>480</v>
      </c>
      <c r="C236" s="509"/>
      <c r="D236" s="509"/>
      <c r="E236" s="509"/>
      <c r="F236" s="509"/>
      <c r="G236" s="509"/>
      <c r="H236" s="509"/>
      <c r="I236" s="509"/>
      <c r="J236" s="509"/>
      <c r="K236" s="509"/>
      <c r="L236" s="509"/>
      <c r="M236" s="509"/>
      <c r="N236" s="510"/>
      <c r="O236" s="511"/>
      <c r="Q236" s="217">
        <v>9</v>
      </c>
      <c r="R236" s="219">
        <f>+J198</f>
        <v>22</v>
      </c>
      <c r="S236" s="179" t="s">
        <v>140</v>
      </c>
      <c r="T236" s="119">
        <f>+T235/$AI$82</f>
        <v>0.37654320987654322</v>
      </c>
      <c r="V236" s="21"/>
      <c r="AK236" s="21"/>
      <c r="AL236" s="21"/>
    </row>
    <row r="237" spans="2:38" ht="17.25" customHeight="1" thickBot="1">
      <c r="B237" s="586" t="s">
        <v>479</v>
      </c>
      <c r="C237" s="587"/>
      <c r="D237" s="587"/>
      <c r="E237" s="587"/>
      <c r="F237" s="587"/>
      <c r="G237" s="587"/>
      <c r="H237" s="587"/>
      <c r="I237" s="587"/>
      <c r="J237" s="587"/>
      <c r="K237" s="587"/>
      <c r="L237" s="587"/>
      <c r="M237" s="587"/>
      <c r="N237" s="587"/>
      <c r="O237" s="588"/>
      <c r="Q237" s="218">
        <v>1</v>
      </c>
      <c r="R237" s="220">
        <f>+B198</f>
        <v>23</v>
      </c>
      <c r="S237" s="180" t="s">
        <v>114</v>
      </c>
      <c r="T237" s="95" t="str">
        <f>IF(T236=MIN($T$228,$T$232,$T$236),"MENOR",IF(T236=MAX($T$228,$T$232,$T$236),"MAYOR","MEDIO"))</f>
        <v>MAYOR</v>
      </c>
      <c r="V237" s="21"/>
      <c r="AK237" s="21"/>
      <c r="AL237" s="21"/>
    </row>
    <row r="238" spans="2:38" s="21" customFormat="1" ht="17.25" customHeight="1" thickBot="1">
      <c r="B238" s="584" t="s">
        <v>372</v>
      </c>
      <c r="C238" s="514"/>
      <c r="D238" s="568" t="s">
        <v>126</v>
      </c>
      <c r="E238" s="560"/>
      <c r="F238" s="569"/>
      <c r="G238" s="559" t="s">
        <v>127</v>
      </c>
      <c r="H238" s="560"/>
      <c r="I238" s="561"/>
      <c r="J238" s="604" t="s">
        <v>128</v>
      </c>
      <c r="K238" s="560"/>
      <c r="L238" s="561"/>
      <c r="M238" s="584" t="s">
        <v>470</v>
      </c>
      <c r="N238" s="630"/>
      <c r="O238" s="631"/>
      <c r="Q238" s="405" t="s">
        <v>490</v>
      </c>
      <c r="R238" s="406"/>
      <c r="S238" s="406"/>
      <c r="T238" s="407"/>
    </row>
    <row r="239" spans="2:38" s="21" customFormat="1" ht="17.25" customHeight="1" thickBot="1">
      <c r="B239" s="585"/>
      <c r="C239" s="517"/>
      <c r="D239" s="199" t="s">
        <v>115</v>
      </c>
      <c r="E239" s="69" t="s">
        <v>116</v>
      </c>
      <c r="F239" s="72" t="s">
        <v>114</v>
      </c>
      <c r="G239" s="73" t="s">
        <v>115</v>
      </c>
      <c r="H239" s="70" t="s">
        <v>116</v>
      </c>
      <c r="I239" s="74" t="s">
        <v>114</v>
      </c>
      <c r="J239" s="76" t="s">
        <v>115</v>
      </c>
      <c r="K239" s="71" t="s">
        <v>116</v>
      </c>
      <c r="L239" s="75" t="s">
        <v>114</v>
      </c>
      <c r="M239" s="632"/>
      <c r="N239" s="633"/>
      <c r="O239" s="634"/>
      <c r="Q239" s="314" t="s">
        <v>115</v>
      </c>
      <c r="R239" s="396" t="s">
        <v>135</v>
      </c>
      <c r="S239" s="396"/>
      <c r="T239" s="397"/>
    </row>
    <row r="240" spans="2:38" s="21" customFormat="1" ht="17.25" customHeight="1" thickBot="1">
      <c r="B240" s="620" t="s">
        <v>123</v>
      </c>
      <c r="C240" s="621"/>
      <c r="D240" s="99">
        <v>8</v>
      </c>
      <c r="E240" s="100">
        <f>+I198</f>
        <v>16</v>
      </c>
      <c r="F240" s="94" t="str">
        <f>IF(E240=MIN($E$240:$E$242),"Menor",IF(E240=MAX($E$240:$E$242),"Mayor","Medio"))</f>
        <v>Menor</v>
      </c>
      <c r="G240" s="101">
        <v>2</v>
      </c>
      <c r="H240" s="102">
        <f>+C198</f>
        <v>9</v>
      </c>
      <c r="I240" s="94" t="str">
        <f>IF(H240=MIN($H$240:$H$242),"Menor",IF(H240=MAX($H$240:$H$242),"Mayor","Medio"))</f>
        <v>Menor</v>
      </c>
      <c r="J240" s="103">
        <v>5</v>
      </c>
      <c r="K240" s="100">
        <f>+F198</f>
        <v>27</v>
      </c>
      <c r="L240" s="94" t="str">
        <f>IF(K240=MIN($K$240:$K$242),"Menor",IF(K240=MAX($K$240:$K$242),"Mayor","Medio"))</f>
        <v>Mayor</v>
      </c>
      <c r="M240" s="225">
        <f>+E240+H240+K240</f>
        <v>52</v>
      </c>
      <c r="N240" s="226">
        <f>+M240/$AI$82</f>
        <v>0.32098765432098764</v>
      </c>
      <c r="O240" s="227" t="str">
        <f>IF(N240=MIN($N$240:$N$242),"MENOR",IF(N240=MAX($N$240:$N$242),"MAYOR","MEDIO"))</f>
        <v>MEDIO</v>
      </c>
      <c r="Q240" s="315">
        <v>1</v>
      </c>
      <c r="R240" s="219">
        <f>+B198</f>
        <v>23</v>
      </c>
      <c r="S240" s="317" t="s">
        <v>113</v>
      </c>
      <c r="T240" s="108">
        <f>SUM(R240:R242)</f>
        <v>44</v>
      </c>
    </row>
    <row r="241" spans="2:38" s="21" customFormat="1" ht="17.25" customHeight="1" thickBot="1">
      <c r="B241" s="620" t="s">
        <v>124</v>
      </c>
      <c r="C241" s="621"/>
      <c r="D241" s="99">
        <v>9</v>
      </c>
      <c r="E241" s="100">
        <f>+J198</f>
        <v>22</v>
      </c>
      <c r="F241" s="94" t="str">
        <f>IF(E241=MIN($E$240:$E$242),"Menor",IF(E241=MAX($E$240:$E$242),"Mayor","Medio"))</f>
        <v>Medio</v>
      </c>
      <c r="G241" s="101">
        <v>3</v>
      </c>
      <c r="H241" s="100">
        <f>+D198</f>
        <v>13</v>
      </c>
      <c r="I241" s="94" t="str">
        <f>IF(H241=MIN($H$240:$H$242),"Menor",IF(H241=MAX($H$240:$H$242),"Mayor","Medio"))</f>
        <v>Medio</v>
      </c>
      <c r="J241" s="103">
        <v>6</v>
      </c>
      <c r="K241" s="100">
        <f>+G198</f>
        <v>25</v>
      </c>
      <c r="L241" s="94" t="str">
        <f>IF(K241=MIN($K$240:$K$242),"Menor",IF(K241=MAX($K$240:$K$242),"Mayor","Medio"))</f>
        <v>Medio</v>
      </c>
      <c r="M241" s="228">
        <f>+E241+H241+K241</f>
        <v>60</v>
      </c>
      <c r="N241" s="229">
        <f>+M241/$AI$82</f>
        <v>0.37037037037037035</v>
      </c>
      <c r="O241" s="230" t="str">
        <f>IF(N241=MIN($N$240:$N$242),"MENOR",IF(N241=MAX($N$240:$N$242),"MAYOR","MEDIO"))</f>
        <v>MAYOR</v>
      </c>
      <c r="Q241" s="315">
        <v>3</v>
      </c>
      <c r="R241" s="219">
        <f>+D198</f>
        <v>13</v>
      </c>
      <c r="S241" s="318" t="s">
        <v>140</v>
      </c>
      <c r="T241" s="119">
        <f>+T240/$AI$82</f>
        <v>0.27160493827160492</v>
      </c>
    </row>
    <row r="242" spans="2:38" s="21" customFormat="1" ht="17.25" customHeight="1" thickBot="1">
      <c r="B242" s="620" t="s">
        <v>125</v>
      </c>
      <c r="C242" s="621"/>
      <c r="D242" s="99">
        <v>1</v>
      </c>
      <c r="E242" s="100">
        <f>+B198</f>
        <v>23</v>
      </c>
      <c r="F242" s="94" t="str">
        <f>IF(E242=MIN($E$240:$E$242),"Menor",IF(E242=MAX($E$240:$E$242),"Mayor","Medio"))</f>
        <v>Mayor</v>
      </c>
      <c r="G242" s="101">
        <v>4</v>
      </c>
      <c r="H242" s="100">
        <f>+E198</f>
        <v>19</v>
      </c>
      <c r="I242" s="94" t="str">
        <f>IF(H242=MIN($H$240:$H$242),"Menor",IF(H242=MAX($H$240:$H$242),"Mayor","Medio"))</f>
        <v>Mayor</v>
      </c>
      <c r="J242" s="103">
        <v>7</v>
      </c>
      <c r="K242" s="100">
        <f>+H198</f>
        <v>8</v>
      </c>
      <c r="L242" s="94" t="str">
        <f>IF(K242=MIN($K$240:$K$242),"Menor",IF(K242=MAX($K$240:$K$242),"Mayor","Medio"))</f>
        <v>Menor</v>
      </c>
      <c r="M242" s="228">
        <f>+E242+H242+K242</f>
        <v>50</v>
      </c>
      <c r="N242" s="229">
        <f>+M242/$AI$82</f>
        <v>0.30864197530864196</v>
      </c>
      <c r="O242" s="230" t="str">
        <f>IF(N242=MIN($N$240:$N$242),"MENOR",IF(N242=MAX($N$240:$N$242),"MAYOR","MEDIO"))</f>
        <v>MENOR</v>
      </c>
      <c r="Q242" s="316">
        <v>7</v>
      </c>
      <c r="R242" s="220">
        <f>+H198</f>
        <v>8</v>
      </c>
      <c r="S242" s="319" t="s">
        <v>114</v>
      </c>
      <c r="T242" s="95" t="str">
        <f>IF(T241=MIN($T$241,$T$245,$T$249),"MENOR",IF(T241=MAX($T$241,$T$245,$T$249),"MAYOR","MEDIO"))</f>
        <v>MENOR</v>
      </c>
    </row>
    <row r="243" spans="2:38" s="21" customFormat="1" ht="17.25" customHeight="1">
      <c r="B243" s="231"/>
      <c r="C243" s="232"/>
      <c r="D243" s="121" t="s">
        <v>113</v>
      </c>
      <c r="E243" s="109">
        <f>SUM(E240:E242)</f>
        <v>61</v>
      </c>
      <c r="F243" s="238"/>
      <c r="G243" s="79" t="s">
        <v>113</v>
      </c>
      <c r="H243" s="109">
        <f>SUM(H240:H242)</f>
        <v>41</v>
      </c>
      <c r="I243" s="116"/>
      <c r="J243" s="77" t="s">
        <v>113</v>
      </c>
      <c r="K243" s="109">
        <f>SUM(K240:K242)</f>
        <v>60</v>
      </c>
      <c r="L243" s="233"/>
      <c r="M243" s="234"/>
      <c r="N243" s="234"/>
      <c r="Q243" s="246" t="s">
        <v>115</v>
      </c>
      <c r="R243" s="608" t="s">
        <v>137</v>
      </c>
      <c r="S243" s="609"/>
      <c r="T243" s="610"/>
    </row>
    <row r="244" spans="2:38" s="21" customFormat="1" ht="17.25" customHeight="1">
      <c r="B244" s="116"/>
      <c r="C244" s="122"/>
      <c r="D244" s="118" t="s">
        <v>140</v>
      </c>
      <c r="E244" s="119">
        <f>+E243/$AI$82</f>
        <v>0.37654320987654322</v>
      </c>
      <c r="F244" s="239"/>
      <c r="G244" s="136" t="s">
        <v>140</v>
      </c>
      <c r="H244" s="119">
        <f>+H243/$AI$82</f>
        <v>0.25308641975308643</v>
      </c>
      <c r="I244" s="120"/>
      <c r="J244" s="137" t="s">
        <v>140</v>
      </c>
      <c r="K244" s="119">
        <f>+K243/$AI$82</f>
        <v>0.37037037037037035</v>
      </c>
      <c r="L244" s="235"/>
      <c r="M244" s="236"/>
      <c r="N244" s="236"/>
      <c r="Q244" s="247">
        <v>2</v>
      </c>
      <c r="R244" s="219">
        <f>+C198</f>
        <v>9</v>
      </c>
      <c r="S244" s="249" t="s">
        <v>113</v>
      </c>
      <c r="T244" s="108">
        <f>SUM(R244:R246)</f>
        <v>58</v>
      </c>
      <c r="AH244" s="31"/>
      <c r="AI244" s="31"/>
    </row>
    <row r="245" spans="2:38" s="21" customFormat="1" ht="17.25" customHeight="1" thickBot="1">
      <c r="B245" s="116"/>
      <c r="C245" s="122"/>
      <c r="D245" s="81" t="s">
        <v>114</v>
      </c>
      <c r="E245" s="95" t="str">
        <f>IF(E244=MIN($E$244,$H$244,$K$244),"MENOR",IF(E244=MAX($E$244,$H$244,$K$244),"MAYOR","MEDIO"))</f>
        <v>MAYOR</v>
      </c>
      <c r="F245" s="240"/>
      <c r="G245" s="80" t="s">
        <v>114</v>
      </c>
      <c r="H245" s="95" t="str">
        <f>IF(H244=MIN($E$244,$H$244,$K$244),"MENOR",IF(H244=MAX($E$244,$H$244,$K$244),"MAYOR","MEDIO"))</f>
        <v>MENOR</v>
      </c>
      <c r="I245" s="240"/>
      <c r="J245" s="78" t="s">
        <v>114</v>
      </c>
      <c r="K245" s="95" t="str">
        <f>IF(K244=MIN($E$244,$H$244,$K$244),"MENOR",IF(K244=MAX($E$244,$H$244,$K$244),"MAYOR","MEDIO"))</f>
        <v>MEDIO</v>
      </c>
      <c r="L245" s="237"/>
      <c r="M245" s="236"/>
      <c r="N245" s="236"/>
      <c r="Q245" s="247">
        <v>5</v>
      </c>
      <c r="R245" s="219">
        <f>+F198</f>
        <v>27</v>
      </c>
      <c r="S245" s="250" t="s">
        <v>140</v>
      </c>
      <c r="T245" s="119">
        <f>+T244/$AI$82</f>
        <v>0.35802469135802467</v>
      </c>
      <c r="AH245" s="31"/>
      <c r="AI245" s="31"/>
    </row>
    <row r="246" spans="2:38" s="21" customFormat="1" ht="17.25" customHeight="1" thickBot="1">
      <c r="C246" s="440" t="s">
        <v>478</v>
      </c>
      <c r="D246" s="555"/>
      <c r="E246" s="555"/>
      <c r="F246" s="556"/>
      <c r="G246" s="405" t="s">
        <v>369</v>
      </c>
      <c r="H246" s="530"/>
      <c r="I246" s="530"/>
      <c r="J246" s="531"/>
      <c r="K246" s="592" t="s">
        <v>365</v>
      </c>
      <c r="L246" s="593"/>
      <c r="M246" s="593"/>
      <c r="N246" s="594"/>
      <c r="Q246" s="248">
        <v>9</v>
      </c>
      <c r="R246" s="220">
        <f>+J198</f>
        <v>22</v>
      </c>
      <c r="S246" s="251" t="s">
        <v>114</v>
      </c>
      <c r="T246" s="95" t="str">
        <f>IF(T245=MIN($T$241,$T$245,$T$249),"MENOR",IF(T245=MAX($T$241,$T$245,$T$249),"MAYOR","MEDIO"))</f>
        <v>MEDIO</v>
      </c>
    </row>
    <row r="247" spans="2:38" s="21" customFormat="1" ht="17.25" customHeight="1">
      <c r="C247" s="40" t="s">
        <v>115</v>
      </c>
      <c r="D247" s="557" t="s">
        <v>129</v>
      </c>
      <c r="E247" s="553"/>
      <c r="F247" s="554"/>
      <c r="G247" s="166" t="s">
        <v>115</v>
      </c>
      <c r="H247" s="600" t="s">
        <v>362</v>
      </c>
      <c r="I247" s="601"/>
      <c r="J247" s="602"/>
      <c r="K247" s="177" t="s">
        <v>115</v>
      </c>
      <c r="L247" s="403" t="s">
        <v>366</v>
      </c>
      <c r="M247" s="595"/>
      <c r="N247" s="596"/>
      <c r="Q247" s="252" t="s">
        <v>115</v>
      </c>
      <c r="R247" s="605" t="s">
        <v>139</v>
      </c>
      <c r="S247" s="606"/>
      <c r="T247" s="607"/>
    </row>
    <row r="248" spans="2:38" s="21" customFormat="1" ht="17.25" customHeight="1">
      <c r="C248" s="41">
        <v>1</v>
      </c>
      <c r="D248" s="42">
        <f>+B198</f>
        <v>23</v>
      </c>
      <c r="E248" s="86" t="s">
        <v>113</v>
      </c>
      <c r="F248" s="108">
        <f>SUM(D248:D250)</f>
        <v>52</v>
      </c>
      <c r="G248" s="191">
        <v>3</v>
      </c>
      <c r="H248" s="42">
        <f>+D198</f>
        <v>13</v>
      </c>
      <c r="I248" s="163" t="s">
        <v>113</v>
      </c>
      <c r="J248" s="108">
        <f>SUM(H248:H250)</f>
        <v>37</v>
      </c>
      <c r="K248" s="195">
        <v>6</v>
      </c>
      <c r="L248" s="42">
        <f>+G198</f>
        <v>25</v>
      </c>
      <c r="M248" s="178" t="s">
        <v>113</v>
      </c>
      <c r="N248" s="108">
        <f>SUM(L248:L250)</f>
        <v>60</v>
      </c>
      <c r="Q248" s="253">
        <v>4</v>
      </c>
      <c r="R248" s="219">
        <f>+E198</f>
        <v>19</v>
      </c>
      <c r="S248" s="255" t="s">
        <v>113</v>
      </c>
      <c r="T248" s="108">
        <f>SUM(R248:R250)</f>
        <v>60</v>
      </c>
    </row>
    <row r="249" spans="2:38" s="21" customFormat="1" ht="17.25" customHeight="1">
      <c r="C249" s="41">
        <v>3</v>
      </c>
      <c r="D249" s="42">
        <f>+D198</f>
        <v>13</v>
      </c>
      <c r="E249" s="123" t="s">
        <v>140</v>
      </c>
      <c r="F249" s="119">
        <f>+F248/$AI$82</f>
        <v>0.32098765432098764</v>
      </c>
      <c r="G249" s="191">
        <v>7</v>
      </c>
      <c r="H249" s="42">
        <f>+H198</f>
        <v>8</v>
      </c>
      <c r="I249" s="164" t="s">
        <v>140</v>
      </c>
      <c r="J249" s="119">
        <f>+J248/$AI$82</f>
        <v>0.22839506172839505</v>
      </c>
      <c r="K249" s="195">
        <v>4</v>
      </c>
      <c r="L249" s="42">
        <f>+E198</f>
        <v>19</v>
      </c>
      <c r="M249" s="179" t="s">
        <v>140</v>
      </c>
      <c r="N249" s="119">
        <f>+N248/$AI$82</f>
        <v>0.37037037037037035</v>
      </c>
      <c r="Q249" s="253">
        <v>6</v>
      </c>
      <c r="R249" s="219">
        <f>+G198</f>
        <v>25</v>
      </c>
      <c r="S249" s="256" t="s">
        <v>140</v>
      </c>
      <c r="T249" s="119">
        <f>+T248/$AI$82</f>
        <v>0.37037037037037035</v>
      </c>
    </row>
    <row r="250" spans="2:38" s="21" customFormat="1" ht="17.25" customHeight="1" thickBot="1">
      <c r="C250" s="43">
        <v>8</v>
      </c>
      <c r="D250" s="44">
        <f>+I198</f>
        <v>16</v>
      </c>
      <c r="E250" s="87" t="s">
        <v>114</v>
      </c>
      <c r="F250" s="95" t="str">
        <f>IF(F249=MIN($F$257,$F$253,$F$249),"MENOR",IF(F249=MAX($F$257,$F$253,$F$249),"MAYOR","MEDIO"))</f>
        <v>MEDIO</v>
      </c>
      <c r="G250" s="193">
        <v>8</v>
      </c>
      <c r="H250" s="48">
        <f>+I198</f>
        <v>16</v>
      </c>
      <c r="I250" s="165" t="s">
        <v>114</v>
      </c>
      <c r="J250" s="95" t="str">
        <f>IF(J249=MIN($J$249,$J$253,$J$257),"MENOR",IF(J249=MAX($J$249,$J$253,$J$257),"MAYOR","MEDIO"))</f>
        <v>MENOR</v>
      </c>
      <c r="K250" s="196">
        <v>8</v>
      </c>
      <c r="L250" s="48">
        <f>+I198</f>
        <v>16</v>
      </c>
      <c r="M250" s="180" t="s">
        <v>114</v>
      </c>
      <c r="N250" s="95" t="str">
        <f>IF(N249=MIN($N$249,$N$253,$N$257),"MENOR",IF(N249=MAX($N$249,$N$253,$N$257),"MAYOR","MEDIO"))</f>
        <v>MEDIO</v>
      </c>
      <c r="Q250" s="254">
        <v>8</v>
      </c>
      <c r="R250" s="220">
        <f>+I198</f>
        <v>16</v>
      </c>
      <c r="S250" s="257" t="s">
        <v>114</v>
      </c>
      <c r="T250" s="95" t="str">
        <f>IF(T249=MIN($T$241,$T$245,$T$249),"MENOR",IF(T249=MAX($T$241,$T$245,$T$249),"MAYOR","MEDIO"))</f>
        <v>MAYOR</v>
      </c>
    </row>
    <row r="251" spans="2:38" s="21" customFormat="1" ht="17.25" customHeight="1">
      <c r="C251" s="45" t="s">
        <v>115</v>
      </c>
      <c r="D251" s="603" t="s">
        <v>130</v>
      </c>
      <c r="E251" s="553"/>
      <c r="F251" s="554"/>
      <c r="G251" s="167" t="s">
        <v>115</v>
      </c>
      <c r="H251" s="597" t="s">
        <v>361</v>
      </c>
      <c r="I251" s="598"/>
      <c r="J251" s="599"/>
      <c r="K251" s="181" t="s">
        <v>115</v>
      </c>
      <c r="L251" s="612" t="s">
        <v>367</v>
      </c>
      <c r="M251" s="613"/>
      <c r="N251" s="614"/>
    </row>
    <row r="252" spans="2:38" s="21" customFormat="1" ht="17.25" customHeight="1" thickBot="1">
      <c r="C252" s="46">
        <v>2</v>
      </c>
      <c r="D252" s="42">
        <f>+C198</f>
        <v>9</v>
      </c>
      <c r="E252" s="84" t="s">
        <v>113</v>
      </c>
      <c r="F252" s="108">
        <f>SUM(D252:D254)</f>
        <v>42</v>
      </c>
      <c r="G252" s="192">
        <v>1</v>
      </c>
      <c r="H252" s="42">
        <f>+B198</f>
        <v>23</v>
      </c>
      <c r="I252" s="168" t="s">
        <v>113</v>
      </c>
      <c r="J252" s="108">
        <f>SUM(H252:H254)</f>
        <v>57</v>
      </c>
      <c r="K252" s="197">
        <v>3</v>
      </c>
      <c r="L252" s="42">
        <f>+D198</f>
        <v>13</v>
      </c>
      <c r="M252" s="182" t="s">
        <v>113</v>
      </c>
      <c r="N252" s="108">
        <f>SUM(L252:L254)</f>
        <v>63</v>
      </c>
    </row>
    <row r="253" spans="2:38" s="21" customFormat="1" ht="17.25" customHeight="1" thickBot="1">
      <c r="C253" s="46">
        <v>6</v>
      </c>
      <c r="D253" s="42">
        <f>+G198</f>
        <v>25</v>
      </c>
      <c r="E253" s="124" t="s">
        <v>140</v>
      </c>
      <c r="F253" s="119">
        <f>+F252/$AI$82</f>
        <v>0.25925925925925924</v>
      </c>
      <c r="G253" s="192">
        <v>2</v>
      </c>
      <c r="H253" s="42">
        <f>+C198</f>
        <v>9</v>
      </c>
      <c r="I253" s="169" t="s">
        <v>140</v>
      </c>
      <c r="J253" s="119">
        <f>+J252/$AI$82</f>
        <v>0.35185185185185186</v>
      </c>
      <c r="K253" s="197">
        <v>1</v>
      </c>
      <c r="L253" s="42">
        <f>+B198</f>
        <v>23</v>
      </c>
      <c r="M253" s="183" t="s">
        <v>140</v>
      </c>
      <c r="N253" s="119">
        <f>+N252/$AI$82</f>
        <v>0.3888888888888889</v>
      </c>
      <c r="P253" s="405" t="s">
        <v>482</v>
      </c>
      <c r="Q253" s="618"/>
      <c r="R253" s="618"/>
      <c r="S253" s="618"/>
      <c r="T253" s="619"/>
    </row>
    <row r="254" spans="2:38" s="21" customFormat="1" ht="17.25" customHeight="1" thickBot="1">
      <c r="C254" s="47">
        <v>7</v>
      </c>
      <c r="D254" s="48">
        <f>+H198</f>
        <v>8</v>
      </c>
      <c r="E254" s="85" t="s">
        <v>114</v>
      </c>
      <c r="F254" s="95" t="str">
        <f>IF(F253=MIN($F$257,$F$253,$F$249),"MENOR",IF(F253=MAX($F$257,$F$253,$F$249),"MAYOR","MEDIO"))</f>
        <v>MENOR</v>
      </c>
      <c r="G254" s="194">
        <v>6</v>
      </c>
      <c r="H254" s="44">
        <f>+G198</f>
        <v>25</v>
      </c>
      <c r="I254" s="170" t="s">
        <v>114</v>
      </c>
      <c r="J254" s="95" t="str">
        <f>IF(J253=MIN($J$249,$J$253,$J$257),"MENOR",IF(J253=MAX($J$249,$J$253,$J$257),"MAYOR","MEDIO"))</f>
        <v>MEDIO</v>
      </c>
      <c r="K254" s="198">
        <v>5</v>
      </c>
      <c r="L254" s="44">
        <f>+F198</f>
        <v>27</v>
      </c>
      <c r="M254" s="184" t="s">
        <v>114</v>
      </c>
      <c r="N254" s="95" t="str">
        <f>IF(N253=MIN($N$249,$N$253,$N$257),"MENOR",IF(N253=MAX($N$249,$N$253,$N$257),"MAYOR","MEDIO"))</f>
        <v>MAYOR</v>
      </c>
      <c r="P254" s="308">
        <v>1</v>
      </c>
      <c r="Q254" s="512" t="str">
        <f>IF(Y90=1,AA90,"No")</f>
        <v>No</v>
      </c>
      <c r="R254" s="513"/>
      <c r="S254" s="513"/>
      <c r="T254" s="514"/>
    </row>
    <row r="255" spans="2:38" s="21" customFormat="1" ht="17.25" customHeight="1" thickBot="1">
      <c r="C255" s="49" t="s">
        <v>115</v>
      </c>
      <c r="D255" s="552" t="s">
        <v>131</v>
      </c>
      <c r="E255" s="553"/>
      <c r="F255" s="554"/>
      <c r="G255" s="171" t="s">
        <v>115</v>
      </c>
      <c r="H255" s="589" t="s">
        <v>363</v>
      </c>
      <c r="I255" s="590"/>
      <c r="J255" s="591"/>
      <c r="K255" s="185" t="s">
        <v>115</v>
      </c>
      <c r="L255" s="615" t="s">
        <v>368</v>
      </c>
      <c r="M255" s="616"/>
      <c r="N255" s="617"/>
      <c r="P255" s="309">
        <f>+B207</f>
        <v>5.5</v>
      </c>
      <c r="Q255" s="515"/>
      <c r="R255" s="516"/>
      <c r="S255" s="516"/>
      <c r="T255" s="517"/>
      <c r="AK255"/>
      <c r="AL255"/>
    </row>
    <row r="256" spans="2:38" s="21" customFormat="1" ht="17.25" customHeight="1">
      <c r="C256" s="50">
        <v>4</v>
      </c>
      <c r="D256" s="51">
        <f>+E198</f>
        <v>19</v>
      </c>
      <c r="E256" s="82" t="s">
        <v>113</v>
      </c>
      <c r="F256" s="108">
        <f>SUM(D256:D258)</f>
        <v>68</v>
      </c>
      <c r="G256" s="172">
        <v>4</v>
      </c>
      <c r="H256" s="51">
        <f>+E198</f>
        <v>19</v>
      </c>
      <c r="I256" s="174" t="s">
        <v>113</v>
      </c>
      <c r="J256" s="108">
        <f>SUM(H256:H258)</f>
        <v>68</v>
      </c>
      <c r="K256" s="186">
        <v>9</v>
      </c>
      <c r="L256" s="51">
        <f>+J198</f>
        <v>22</v>
      </c>
      <c r="M256" s="188" t="s">
        <v>113</v>
      </c>
      <c r="N256" s="108">
        <f>SUM(L256:L258)</f>
        <v>39</v>
      </c>
      <c r="P256" s="308">
        <v>2</v>
      </c>
      <c r="Q256" s="518" t="str">
        <f>IF(Y91=1,AA91,"No")</f>
        <v>A abrirme afectivamente para no sufrir.</v>
      </c>
      <c r="R256" s="519"/>
      <c r="S256" s="519"/>
      <c r="T256" s="520"/>
      <c r="AK256"/>
      <c r="AL256"/>
    </row>
    <row r="257" spans="2:38" s="21" customFormat="1" ht="17.25" customHeight="1" thickBot="1">
      <c r="C257" s="50">
        <v>5</v>
      </c>
      <c r="D257" s="51">
        <f>+F198</f>
        <v>27</v>
      </c>
      <c r="E257" s="125" t="s">
        <v>140</v>
      </c>
      <c r="F257" s="119">
        <f>+F256/$AI$82</f>
        <v>0.41975308641975306</v>
      </c>
      <c r="G257" s="172">
        <v>5</v>
      </c>
      <c r="H257" s="51">
        <f>+F198</f>
        <v>27</v>
      </c>
      <c r="I257" s="175" t="s">
        <v>140</v>
      </c>
      <c r="J257" s="119">
        <f>+J256/$AI$82</f>
        <v>0.41975308641975306</v>
      </c>
      <c r="K257" s="186">
        <v>2</v>
      </c>
      <c r="L257" s="51">
        <f>+C198</f>
        <v>9</v>
      </c>
      <c r="M257" s="189" t="s">
        <v>140</v>
      </c>
      <c r="N257" s="119">
        <f>+N256/$AI$82</f>
        <v>0.24074074074074073</v>
      </c>
      <c r="P257" s="309">
        <f>+C207</f>
        <v>-8.5</v>
      </c>
      <c r="Q257" s="521"/>
      <c r="R257" s="521"/>
      <c r="S257" s="521"/>
      <c r="T257" s="522"/>
      <c r="AK257"/>
      <c r="AL257"/>
    </row>
    <row r="258" spans="2:38" s="21" customFormat="1" ht="17.25" customHeight="1" thickBot="1">
      <c r="C258" s="52">
        <v>9</v>
      </c>
      <c r="D258" s="48">
        <f>+J198</f>
        <v>22</v>
      </c>
      <c r="E258" s="83" t="s">
        <v>114</v>
      </c>
      <c r="F258" s="95" t="str">
        <f>IF(F257=MIN($F$257,$F$253,$F$249),"MENOR",IF(F257=MAX($F$257,$F$253,$F$249),"MAYOR","MEDIO"))</f>
        <v>MAYOR</v>
      </c>
      <c r="G258" s="173">
        <v>9</v>
      </c>
      <c r="H258" s="48">
        <f>+J198</f>
        <v>22</v>
      </c>
      <c r="I258" s="176" t="s">
        <v>114</v>
      </c>
      <c r="J258" s="95" t="str">
        <f>IF(J257=MIN($J$249,$J$253,$J$257),"MENOR",IF(J257=MAX($J$249,$J$253,$J$257),"MAYOR","MEDIO"))</f>
        <v>MAYOR</v>
      </c>
      <c r="K258" s="187">
        <v>7</v>
      </c>
      <c r="L258" s="48">
        <f>+H198</f>
        <v>8</v>
      </c>
      <c r="M258" s="190" t="s">
        <v>114</v>
      </c>
      <c r="N258" s="95" t="str">
        <f>IF(N257=MIN($N$249,$N$253,$N$257),"MENOR",IF(N257=MAX($N$249,$N$253,$N$257),"MAYOR","MEDIO"))</f>
        <v>MENOR</v>
      </c>
      <c r="P258" s="308">
        <v>3</v>
      </c>
      <c r="Q258" s="518" t="str">
        <f>IF(Y92=1,AA92,"No")</f>
        <v>A fracasar, no hace lo que tiene que hacer para su desarrollo personal.</v>
      </c>
      <c r="R258" s="519"/>
      <c r="S258" s="519"/>
      <c r="T258" s="520"/>
      <c r="AK258"/>
      <c r="AL258"/>
    </row>
    <row r="259" spans="2:38" s="21" customFormat="1" ht="17.25" customHeight="1" thickBot="1">
      <c r="B259" s="5"/>
      <c r="P259" s="309">
        <f>+D207</f>
        <v>-4.5</v>
      </c>
      <c r="Q259" s="521"/>
      <c r="R259" s="521"/>
      <c r="S259" s="521"/>
      <c r="T259" s="522"/>
    </row>
    <row r="260" spans="2:38" s="21" customFormat="1" ht="17.25" customHeight="1">
      <c r="B260" s="505" t="s">
        <v>481</v>
      </c>
      <c r="C260" s="300" t="s">
        <v>439</v>
      </c>
      <c r="D260" s="300" t="s">
        <v>379</v>
      </c>
      <c r="E260" s="528" t="s">
        <v>374</v>
      </c>
      <c r="F260" s="529"/>
      <c r="G260" s="528" t="s">
        <v>375</v>
      </c>
      <c r="H260" s="611"/>
      <c r="I260" s="528" t="s">
        <v>376</v>
      </c>
      <c r="J260" s="611"/>
      <c r="K260" s="528" t="s">
        <v>377</v>
      </c>
      <c r="L260" s="611"/>
      <c r="M260" s="528" t="s">
        <v>378</v>
      </c>
      <c r="N260" s="627"/>
      <c r="P260" s="308">
        <v>4</v>
      </c>
      <c r="Q260" s="518" t="str">
        <f>IF(Y93=1,AA93,"No")</f>
        <v>No</v>
      </c>
      <c r="R260" s="519"/>
      <c r="S260" s="519"/>
      <c r="T260" s="520"/>
    </row>
    <row r="261" spans="2:38" s="21" customFormat="1" ht="17.25" customHeight="1" thickBot="1">
      <c r="B261" s="506"/>
      <c r="C261" s="546" t="str">
        <f>+VLOOKUP(1,$AJ$2:$AY$11,5,FALSE)</f>
        <v>Afirmación</v>
      </c>
      <c r="D261" s="549" t="str">
        <f>+VLOOKUP(1,$AJ$2:$AY$11,6,FALSE)</f>
        <v>De 21 a 28 Años</v>
      </c>
      <c r="E261" s="571" t="str">
        <f>+VLOOKUP(1,$AJ$2:$AY$11,7,FALSE)</f>
        <v>A la CONTINUIDAD, a perder la libertad, a la rutina. Le cuesta asumir compromisos. La rutina está dentro de cada uno.</v>
      </c>
      <c r="F261" s="572"/>
      <c r="G261" s="571" t="str">
        <f>+VLOOKUP(1,$AJ$2:$AY$11,9,FALSE)</f>
        <v>CREATIVIDAD. Lograr una actitud distinta hacia lo cotidiano, que sea placentero. Hacer extraordinario lo ordinario de cada día</v>
      </c>
      <c r="H261" s="572"/>
      <c r="I261" s="571" t="str">
        <f>+VLOOKUP(1,$AJ$2:$AY$11,11,FALSE)</f>
        <v>La TIERRA enseña que no todo en la vida es invierno o verano, también existe la primavera y el otoño, la rutina no existe, son ciclos naturales.</v>
      </c>
      <c r="J261" s="572"/>
      <c r="K261" s="571" t="str">
        <f>+VLOOKUP(1,$AJ$2:$AY$11,13,FALSE)</f>
        <v>TRANSPERSONAL. Etapa de los ¿para qué?. Encontrar el verdadero sentido de la vida. Buscar la misión de vida. ¿Para qué estoy? ¿A dónde voy?</v>
      </c>
      <c r="L261" s="572"/>
      <c r="M261" s="571" t="str">
        <f>+VLOOKUP(1,$AJ$2:$AY$11,15,FALSE)</f>
        <v>OLFATO. Relacionado con la glándula pineal. Tiene que ver con el sentido común. Actualmente es el sentido menos desarrollado.</v>
      </c>
      <c r="N261" s="577"/>
      <c r="P261" s="309">
        <f>+E207</f>
        <v>1.5</v>
      </c>
      <c r="Q261" s="521"/>
      <c r="R261" s="521"/>
      <c r="S261" s="521"/>
      <c r="T261" s="522"/>
    </row>
    <row r="262" spans="2:38" s="21" customFormat="1" ht="17.25" customHeight="1">
      <c r="B262" s="506"/>
      <c r="C262" s="547"/>
      <c r="D262" s="550"/>
      <c r="E262" s="573"/>
      <c r="F262" s="574"/>
      <c r="G262" s="573"/>
      <c r="H262" s="574"/>
      <c r="I262" s="573"/>
      <c r="J262" s="574"/>
      <c r="K262" s="573"/>
      <c r="L262" s="574"/>
      <c r="M262" s="573"/>
      <c r="N262" s="578"/>
      <c r="P262" s="308">
        <v>5</v>
      </c>
      <c r="Q262" s="512" t="str">
        <f>IF(Y94=1,AA94,"No")</f>
        <v>No</v>
      </c>
      <c r="R262" s="513"/>
      <c r="S262" s="513"/>
      <c r="T262" s="514"/>
    </row>
    <row r="263" spans="2:38" ht="17.25" customHeight="1" thickBot="1">
      <c r="B263" s="506"/>
      <c r="C263" s="547"/>
      <c r="D263" s="550"/>
      <c r="E263" s="573"/>
      <c r="F263" s="574"/>
      <c r="G263" s="573"/>
      <c r="H263" s="574"/>
      <c r="I263" s="573"/>
      <c r="J263" s="574"/>
      <c r="K263" s="573"/>
      <c r="L263" s="574"/>
      <c r="M263" s="573"/>
      <c r="N263" s="578"/>
      <c r="P263" s="309">
        <f>+F207</f>
        <v>9.5</v>
      </c>
      <c r="Q263" s="515"/>
      <c r="R263" s="516"/>
      <c r="S263" s="516"/>
      <c r="T263" s="517"/>
      <c r="U263" s="5"/>
    </row>
    <row r="264" spans="2:38" ht="17.25" customHeight="1">
      <c r="B264" s="506"/>
      <c r="C264" s="547"/>
      <c r="D264" s="550"/>
      <c r="E264" s="573"/>
      <c r="F264" s="574"/>
      <c r="G264" s="573"/>
      <c r="H264" s="574"/>
      <c r="I264" s="573"/>
      <c r="J264" s="574"/>
      <c r="K264" s="573"/>
      <c r="L264" s="574"/>
      <c r="M264" s="573"/>
      <c r="N264" s="578"/>
      <c r="P264" s="308">
        <v>6</v>
      </c>
      <c r="Q264" s="518" t="str">
        <f>IF(Y95=1,AA95,"No")</f>
        <v>No</v>
      </c>
      <c r="R264" s="519"/>
      <c r="S264" s="519"/>
      <c r="T264" s="520"/>
    </row>
    <row r="265" spans="2:38" ht="17.25" customHeight="1" thickBot="1">
      <c r="B265" s="506"/>
      <c r="C265" s="547"/>
      <c r="D265" s="550"/>
      <c r="E265" s="573"/>
      <c r="F265" s="574"/>
      <c r="G265" s="573"/>
      <c r="H265" s="574"/>
      <c r="I265" s="573"/>
      <c r="J265" s="574"/>
      <c r="K265" s="573"/>
      <c r="L265" s="574"/>
      <c r="M265" s="573"/>
      <c r="N265" s="578"/>
      <c r="P265" s="309">
        <f>+G207</f>
        <v>7.5</v>
      </c>
      <c r="Q265" s="521"/>
      <c r="R265" s="521"/>
      <c r="S265" s="521"/>
      <c r="T265" s="522"/>
    </row>
    <row r="266" spans="2:38" ht="17.25" customHeight="1">
      <c r="B266" s="506"/>
      <c r="C266" s="547"/>
      <c r="D266" s="550"/>
      <c r="E266" s="573"/>
      <c r="F266" s="574"/>
      <c r="G266" s="573"/>
      <c r="H266" s="574"/>
      <c r="I266" s="573"/>
      <c r="J266" s="574"/>
      <c r="K266" s="573"/>
      <c r="L266" s="574"/>
      <c r="M266" s="573"/>
      <c r="N266" s="578"/>
      <c r="P266" s="308">
        <v>7</v>
      </c>
      <c r="Q266" s="518" t="str">
        <f>IF(Y96=1,AA96,"No")</f>
        <v>A disfrutar por exceso de responsabilidades o temor a perder control.</v>
      </c>
      <c r="R266" s="519"/>
      <c r="S266" s="519"/>
      <c r="T266" s="520"/>
    </row>
    <row r="267" spans="2:38" ht="17.25" customHeight="1" thickBot="1">
      <c r="B267" s="506"/>
      <c r="C267" s="547"/>
      <c r="D267" s="550"/>
      <c r="E267" s="573"/>
      <c r="F267" s="574"/>
      <c r="G267" s="573"/>
      <c r="H267" s="574"/>
      <c r="I267" s="573"/>
      <c r="J267" s="574"/>
      <c r="K267" s="573"/>
      <c r="L267" s="574"/>
      <c r="M267" s="573"/>
      <c r="N267" s="578"/>
      <c r="P267" s="309">
        <f>+H207</f>
        <v>-9.5</v>
      </c>
      <c r="Q267" s="521"/>
      <c r="R267" s="521"/>
      <c r="S267" s="521"/>
      <c r="T267" s="522"/>
    </row>
    <row r="268" spans="2:38" ht="17.25" customHeight="1">
      <c r="B268" s="506"/>
      <c r="C268" s="547"/>
      <c r="D268" s="550"/>
      <c r="E268" s="573"/>
      <c r="F268" s="574"/>
      <c r="G268" s="573"/>
      <c r="H268" s="574"/>
      <c r="I268" s="573"/>
      <c r="J268" s="574"/>
      <c r="K268" s="573"/>
      <c r="L268" s="574"/>
      <c r="M268" s="573"/>
      <c r="N268" s="578"/>
      <c r="P268" s="308">
        <v>8</v>
      </c>
      <c r="Q268" s="518" t="str">
        <f>IF(Y97=1,AA97,"No")</f>
        <v>A tomar una decisión o poner límites por temor a consecuencias.</v>
      </c>
      <c r="R268" s="519"/>
      <c r="S268" s="519"/>
      <c r="T268" s="520"/>
    </row>
    <row r="269" spans="2:38" ht="17.25" customHeight="1" thickBot="1">
      <c r="B269" s="506"/>
      <c r="C269" s="547"/>
      <c r="D269" s="550"/>
      <c r="E269" s="573"/>
      <c r="F269" s="574"/>
      <c r="G269" s="573"/>
      <c r="H269" s="574"/>
      <c r="I269" s="573"/>
      <c r="J269" s="574"/>
      <c r="K269" s="573"/>
      <c r="L269" s="574"/>
      <c r="M269" s="573"/>
      <c r="N269" s="578"/>
      <c r="P269" s="309">
        <f>+I207</f>
        <v>-1.5</v>
      </c>
      <c r="Q269" s="521"/>
      <c r="R269" s="521"/>
      <c r="S269" s="521"/>
      <c r="T269" s="522"/>
    </row>
    <row r="270" spans="2:38" ht="17.25" customHeight="1">
      <c r="B270" s="506"/>
      <c r="C270" s="547"/>
      <c r="D270" s="550"/>
      <c r="E270" s="573"/>
      <c r="F270" s="574"/>
      <c r="G270" s="573"/>
      <c r="H270" s="574"/>
      <c r="I270" s="573"/>
      <c r="J270" s="574"/>
      <c r="K270" s="573"/>
      <c r="L270" s="574"/>
      <c r="M270" s="573"/>
      <c r="N270" s="578"/>
      <c r="P270" s="308">
        <v>9</v>
      </c>
      <c r="Q270" s="518" t="str">
        <f>IF(Y98=1,AA98,"No")</f>
        <v>No</v>
      </c>
      <c r="R270" s="519"/>
      <c r="S270" s="519"/>
      <c r="T270" s="520"/>
    </row>
    <row r="271" spans="2:38" ht="17.25" customHeight="1" thickBot="1">
      <c r="B271" s="507"/>
      <c r="C271" s="548"/>
      <c r="D271" s="551"/>
      <c r="E271" s="575"/>
      <c r="F271" s="576"/>
      <c r="G271" s="575"/>
      <c r="H271" s="576"/>
      <c r="I271" s="575"/>
      <c r="J271" s="576"/>
      <c r="K271" s="575"/>
      <c r="L271" s="576"/>
      <c r="M271" s="575"/>
      <c r="N271" s="579"/>
      <c r="P271" s="309">
        <f>+J207</f>
        <v>4.5</v>
      </c>
      <c r="Q271" s="521"/>
      <c r="R271" s="521"/>
      <c r="S271" s="521"/>
      <c r="T271" s="522"/>
    </row>
  </sheetData>
  <sheetProtection password="C5E7" sheet="1" objects="1" scenarios="1" selectLockedCells="1" selectUnlockedCells="1"/>
  <mergeCells count="211">
    <mergeCell ref="B227:D227"/>
    <mergeCell ref="B228:D228"/>
    <mergeCell ref="M260:N260"/>
    <mergeCell ref="J230:J231"/>
    <mergeCell ref="K260:L260"/>
    <mergeCell ref="B241:C241"/>
    <mergeCell ref="B242:C242"/>
    <mergeCell ref="M238:O239"/>
    <mergeCell ref="R243:T243"/>
    <mergeCell ref="G260:H260"/>
    <mergeCell ref="I260:J260"/>
    <mergeCell ref="L251:N251"/>
    <mergeCell ref="L255:N255"/>
    <mergeCell ref="P253:T253"/>
    <mergeCell ref="B238:C239"/>
    <mergeCell ref="B237:O237"/>
    <mergeCell ref="H255:J255"/>
    <mergeCell ref="K246:N246"/>
    <mergeCell ref="L247:N247"/>
    <mergeCell ref="H251:J251"/>
    <mergeCell ref="H247:J247"/>
    <mergeCell ref="D251:F251"/>
    <mergeCell ref="J238:L238"/>
    <mergeCell ref="B240:C240"/>
    <mergeCell ref="P195:Q195"/>
    <mergeCell ref="G261:H271"/>
    <mergeCell ref="E261:F271"/>
    <mergeCell ref="I261:J271"/>
    <mergeCell ref="K261:L271"/>
    <mergeCell ref="M261:N271"/>
    <mergeCell ref="B196:J196"/>
    <mergeCell ref="P197:T197"/>
    <mergeCell ref="P198:T198"/>
    <mergeCell ref="B203:G203"/>
    <mergeCell ref="G230:I230"/>
    <mergeCell ref="G238:I238"/>
    <mergeCell ref="F228:H228"/>
    <mergeCell ref="F223:G223"/>
    <mergeCell ref="H223:I223"/>
    <mergeCell ref="H222:I222"/>
    <mergeCell ref="D238:F238"/>
    <mergeCell ref="H225:I225"/>
    <mergeCell ref="D223:E223"/>
    <mergeCell ref="B226:D226"/>
    <mergeCell ref="B224:C224"/>
    <mergeCell ref="D224:E224"/>
    <mergeCell ref="F224:G224"/>
    <mergeCell ref="H224:I224"/>
    <mergeCell ref="B229:L229"/>
    <mergeCell ref="C261:C271"/>
    <mergeCell ref="D261:D271"/>
    <mergeCell ref="D255:F255"/>
    <mergeCell ref="C246:F246"/>
    <mergeCell ref="D247:F247"/>
    <mergeCell ref="P199:T199"/>
    <mergeCell ref="L203:L204"/>
    <mergeCell ref="C230:E230"/>
    <mergeCell ref="B223:C223"/>
    <mergeCell ref="B222:C222"/>
    <mergeCell ref="B225:C225"/>
    <mergeCell ref="D225:E225"/>
    <mergeCell ref="F225:G225"/>
    <mergeCell ref="L217:M217"/>
    <mergeCell ref="P211:S211"/>
    <mergeCell ref="E260:F260"/>
    <mergeCell ref="G246:J246"/>
    <mergeCell ref="Q260:T261"/>
    <mergeCell ref="Q262:T263"/>
    <mergeCell ref="Q264:T265"/>
    <mergeCell ref="Q266:T267"/>
    <mergeCell ref="R247:T247"/>
    <mergeCell ref="Q268:T269"/>
    <mergeCell ref="Q270:T271"/>
    <mergeCell ref="AP11:AQ11"/>
    <mergeCell ref="AR9:AS9"/>
    <mergeCell ref="AR10:AS10"/>
    <mergeCell ref="AR11:AS11"/>
    <mergeCell ref="AP9:AQ9"/>
    <mergeCell ref="L214:T214"/>
    <mergeCell ref="L205:L206"/>
    <mergeCell ref="L207:L208"/>
    <mergeCell ref="B260:B271"/>
    <mergeCell ref="B236:O236"/>
    <mergeCell ref="Q254:T255"/>
    <mergeCell ref="Q256:T257"/>
    <mergeCell ref="Q258:T259"/>
    <mergeCell ref="AT8:AU8"/>
    <mergeCell ref="AT9:AU9"/>
    <mergeCell ref="AT10:AU10"/>
    <mergeCell ref="AT11:AU11"/>
    <mergeCell ref="N217:O217"/>
    <mergeCell ref="AV11:AW11"/>
    <mergeCell ref="AX11:AY11"/>
    <mergeCell ref="AX2:AY2"/>
    <mergeCell ref="AX3:AY3"/>
    <mergeCell ref="AX4:AY4"/>
    <mergeCell ref="AX5:AY5"/>
    <mergeCell ref="AX6:AY6"/>
    <mergeCell ref="AP7:AQ7"/>
    <mergeCell ref="AP8:AQ8"/>
    <mergeCell ref="AP10:AQ10"/>
    <mergeCell ref="AV8:AW8"/>
    <mergeCell ref="AV9:AW9"/>
    <mergeCell ref="AV10:AW10"/>
    <mergeCell ref="AT7:AU7"/>
    <mergeCell ref="Y1:Y2"/>
    <mergeCell ref="X1:X2"/>
    <mergeCell ref="O1:W1"/>
    <mergeCell ref="Z1:AH1"/>
    <mergeCell ref="M210:O210"/>
    <mergeCell ref="M207:S208"/>
    <mergeCell ref="T205:T206"/>
    <mergeCell ref="T207:T208"/>
    <mergeCell ref="P210:S210"/>
    <mergeCell ref="T203:T204"/>
    <mergeCell ref="BA202:BB202"/>
    <mergeCell ref="M203:S204"/>
    <mergeCell ref="AR5:AS5"/>
    <mergeCell ref="AR6:AS6"/>
    <mergeCell ref="AR7:AS7"/>
    <mergeCell ref="AR8:AS8"/>
    <mergeCell ref="AP5:AQ5"/>
    <mergeCell ref="AP6:AQ6"/>
    <mergeCell ref="AT6:AU6"/>
    <mergeCell ref="AV7:AW7"/>
    <mergeCell ref="BC202:BD202"/>
    <mergeCell ref="BA203:BB203"/>
    <mergeCell ref="BC203:BD203"/>
    <mergeCell ref="BA204:BB204"/>
    <mergeCell ref="BC204:BD204"/>
    <mergeCell ref="AX7:AY7"/>
    <mergeCell ref="AX8:AY8"/>
    <mergeCell ref="AX9:AY9"/>
    <mergeCell ref="AX10:AY10"/>
    <mergeCell ref="AT5:AU5"/>
    <mergeCell ref="AV2:AW2"/>
    <mergeCell ref="AV3:AW3"/>
    <mergeCell ref="AV4:AW4"/>
    <mergeCell ref="AV5:AW5"/>
    <mergeCell ref="AV6:AW6"/>
    <mergeCell ref="AT1:AU1"/>
    <mergeCell ref="AV1:AW1"/>
    <mergeCell ref="AX1:AY1"/>
    <mergeCell ref="AT2:AU2"/>
    <mergeCell ref="AT3:AU3"/>
    <mergeCell ref="AT4:AU4"/>
    <mergeCell ref="X75:Y75"/>
    <mergeCell ref="Z77:AH77"/>
    <mergeCell ref="X80:Y80"/>
    <mergeCell ref="X82:Y82"/>
    <mergeCell ref="X84:Y84"/>
    <mergeCell ref="Z84:AF87"/>
    <mergeCell ref="AG84:AG87"/>
    <mergeCell ref="X81:Y81"/>
    <mergeCell ref="X79:Y79"/>
    <mergeCell ref="AR1:AS1"/>
    <mergeCell ref="AR2:AS2"/>
    <mergeCell ref="AR3:AS3"/>
    <mergeCell ref="AR4:AS4"/>
    <mergeCell ref="B1:B2"/>
    <mergeCell ref="C1:C2"/>
    <mergeCell ref="D1:L1"/>
    <mergeCell ref="AP2:AQ2"/>
    <mergeCell ref="AP3:AQ3"/>
    <mergeCell ref="AP4:AQ4"/>
    <mergeCell ref="B199:C199"/>
    <mergeCell ref="B208:D208"/>
    <mergeCell ref="R217:S217"/>
    <mergeCell ref="L209:S209"/>
    <mergeCell ref="P200:Q200"/>
    <mergeCell ref="AP1:AQ1"/>
    <mergeCell ref="B202:G202"/>
    <mergeCell ref="B204:J204"/>
    <mergeCell ref="B195:E195"/>
    <mergeCell ref="F195:N195"/>
    <mergeCell ref="B102:C102"/>
    <mergeCell ref="S200:T200"/>
    <mergeCell ref="B219:J219"/>
    <mergeCell ref="F200:G200"/>
    <mergeCell ref="B201:G201"/>
    <mergeCell ref="E199:J199"/>
    <mergeCell ref="M202:S202"/>
    <mergeCell ref="L218:M218"/>
    <mergeCell ref="N218:O218"/>
    <mergeCell ref="P218:Q218"/>
    <mergeCell ref="M1:M2"/>
    <mergeCell ref="N1:N2"/>
    <mergeCell ref="D222:E222"/>
    <mergeCell ref="F222:G222"/>
    <mergeCell ref="L220:T222"/>
    <mergeCell ref="L219:M219"/>
    <mergeCell ref="M102:N102"/>
    <mergeCell ref="B104:E104"/>
    <mergeCell ref="F104:N104"/>
    <mergeCell ref="R104:S104"/>
    <mergeCell ref="K230:L231"/>
    <mergeCell ref="Q225:T225"/>
    <mergeCell ref="R226:T226"/>
    <mergeCell ref="Q238:T238"/>
    <mergeCell ref="J221:J222"/>
    <mergeCell ref="M205:S206"/>
    <mergeCell ref="P217:Q217"/>
    <mergeCell ref="M211:O211"/>
    <mergeCell ref="N219:O219"/>
    <mergeCell ref="R239:T239"/>
    <mergeCell ref="R230:T230"/>
    <mergeCell ref="R218:S218"/>
    <mergeCell ref="P219:Q219"/>
    <mergeCell ref="R219:S219"/>
    <mergeCell ref="R234:T234"/>
    <mergeCell ref="Q224:T224"/>
  </mergeCells>
  <phoneticPr fontId="0" type="noConversion"/>
  <printOptions horizontalCentered="1"/>
  <pageMargins left="0.15748031496062992" right="0.15748031496062992" top="0.15748031496062992" bottom="0.15748031496062992" header="0.15748031496062992" footer="0"/>
  <pageSetup paperSize="9" scale="64" fitToHeight="2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E9"/>
  <sheetViews>
    <sheetView showGridLines="0" workbookViewId="0"/>
  </sheetViews>
  <sheetFormatPr baseColWidth="10" defaultRowHeight="12.75"/>
  <cols>
    <col min="1" max="1" width="1.140625" customWidth="1"/>
    <col min="2" max="2" width="64.42578125" customWidth="1"/>
    <col min="3" max="3" width="1.5703125" customWidth="1"/>
    <col min="4" max="4" width="5.5703125" customWidth="1"/>
    <col min="5" max="5" width="16" customWidth="1"/>
  </cols>
  <sheetData>
    <row r="1" spans="2:5">
      <c r="B1" s="635" t="s">
        <v>497</v>
      </c>
      <c r="C1" s="636"/>
      <c r="D1" s="641"/>
      <c r="E1" s="641"/>
    </row>
    <row r="2" spans="2:5">
      <c r="B2" s="635" t="s">
        <v>498</v>
      </c>
      <c r="C2" s="636"/>
      <c r="D2" s="641"/>
      <c r="E2" s="641"/>
    </row>
    <row r="3" spans="2:5">
      <c r="B3" s="637"/>
      <c r="C3" s="637"/>
      <c r="D3" s="642"/>
      <c r="E3" s="642"/>
    </row>
    <row r="4" spans="2:5" ht="38.25">
      <c r="B4" s="638" t="s">
        <v>499</v>
      </c>
      <c r="C4" s="637"/>
      <c r="D4" s="642"/>
      <c r="E4" s="642"/>
    </row>
    <row r="5" spans="2:5">
      <c r="B5" s="637"/>
      <c r="C5" s="637"/>
      <c r="D5" s="642"/>
      <c r="E5" s="642"/>
    </row>
    <row r="6" spans="2:5" ht="25.5">
      <c r="B6" s="635" t="s">
        <v>500</v>
      </c>
      <c r="C6" s="636"/>
      <c r="D6" s="641"/>
      <c r="E6" s="643" t="s">
        <v>501</v>
      </c>
    </row>
    <row r="7" spans="2:5" ht="13.5" thickBot="1">
      <c r="B7" s="637"/>
      <c r="C7" s="637"/>
      <c r="D7" s="642"/>
      <c r="E7" s="642"/>
    </row>
    <row r="8" spans="2:5" ht="39" thickBot="1">
      <c r="B8" s="639" t="s">
        <v>502</v>
      </c>
      <c r="C8" s="640"/>
      <c r="D8" s="644"/>
      <c r="E8" s="645">
        <v>291</v>
      </c>
    </row>
    <row r="9" spans="2:5">
      <c r="B9" s="637"/>
      <c r="C9" s="637"/>
      <c r="D9" s="642"/>
      <c r="E9" s="6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AFIRMACIONES</vt:lpstr>
      <vt:lpstr>RESPUESTAS</vt:lpstr>
      <vt:lpstr>Informe de compatibilidad</vt:lpstr>
      <vt:lpstr>AFIRMACIONES!Área_de_impresión</vt:lpstr>
      <vt:lpstr>RESPUESTAS!Área_de_impresión</vt:lpstr>
    </vt:vector>
  </TitlesOfParts>
  <Company>Marx Bros. &amp; Co.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Harpo Marx</dc:creator>
  <cp:lastModifiedBy>usuario</cp:lastModifiedBy>
  <cp:lastPrinted>2013-07-30T13:22:03Z</cp:lastPrinted>
  <dcterms:created xsi:type="dcterms:W3CDTF">2002-09-18T14:04:14Z</dcterms:created>
  <dcterms:modified xsi:type="dcterms:W3CDTF">2014-06-16T05:14:35Z</dcterms:modified>
</cp:coreProperties>
</file>