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deiros\Desktop\ERIKA\Erika\Cursos\Excel AI\Projeto\"/>
    </mc:Choice>
  </mc:AlternateContent>
  <bookViews>
    <workbookView xWindow="0" yWindow="0" windowWidth="20490" windowHeight="7755" activeTab="2"/>
  </bookViews>
  <sheets>
    <sheet name="Plan1" sheetId="1" r:id="rId1"/>
    <sheet name="Plan3" sheetId="4" r:id="rId2"/>
    <sheet name="Plan2" sheetId="2" r:id="rId3"/>
    <sheet name="Apoio" sheetId="3" r:id="rId4"/>
  </sheets>
  <definedNames>
    <definedName name="aporte">Plan2!$D$18</definedName>
    <definedName name="desenvolvimento">Plan2!$B$40</definedName>
    <definedName name="fofs">Plan2!$B$39</definedName>
    <definedName name="hibridos">Plan2!$B$38</definedName>
    <definedName name="hotelarias">Plan2!$B$41</definedName>
    <definedName name="papel">Plan2!$B$36</definedName>
    <definedName name="patrimonio">Plan2!$D$21</definedName>
    <definedName name="perfil">Plan2!$C$32</definedName>
    <definedName name="qtd_anos">Plan2!$D$19</definedName>
    <definedName name="rendimento_carteira">Plan2!$D$14</definedName>
    <definedName name="salario">Plan2!$D$13</definedName>
    <definedName name="sugestao_investimento">Plan2!$D$15</definedName>
    <definedName name="taxa_mensal">Plan2!$D$20</definedName>
    <definedName name="tijolo">Plan2!$B$37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40" i="2"/>
  <c r="C39" i="2"/>
  <c r="C38" i="2"/>
  <c r="D38" i="2" s="1"/>
  <c r="C37" i="2"/>
  <c r="C36" i="2"/>
  <c r="B15" i="3"/>
  <c r="B16" i="3"/>
  <c r="B17" i="3"/>
  <c r="B18" i="3"/>
  <c r="B19" i="3"/>
  <c r="B20" i="3"/>
  <c r="B10" i="3"/>
  <c r="B11" i="3"/>
  <c r="B12" i="3"/>
  <c r="B13" i="3"/>
  <c r="B14" i="3"/>
  <c r="B9" i="3"/>
  <c r="B4" i="3"/>
  <c r="B5" i="3"/>
  <c r="B6" i="3"/>
  <c r="B7" i="3"/>
  <c r="B8" i="3"/>
  <c r="B3" i="3"/>
  <c r="C33" i="2"/>
  <c r="D15" i="2"/>
  <c r="C25" i="2"/>
  <c r="C29" i="2"/>
  <c r="D29" i="2" s="1"/>
  <c r="C28" i="2"/>
  <c r="D28" i="2" s="1"/>
  <c r="C27" i="2"/>
  <c r="D27" i="2" s="1"/>
  <c r="C26" i="2"/>
  <c r="D26" i="2" s="1"/>
  <c r="D25" i="2"/>
  <c r="D21" i="2"/>
  <c r="D22" i="2" s="1"/>
  <c r="D39" i="2" l="1"/>
  <c r="D36" i="2"/>
  <c r="D40" i="2"/>
  <c r="D37" i="2"/>
  <c r="D41" i="2"/>
  <c r="D42" i="2" l="1"/>
</calcChain>
</file>

<file path=xl/sharedStrings.xml><?xml version="1.0" encoding="utf-8"?>
<sst xmlns="http://schemas.openxmlformats.org/spreadsheetml/2006/main" count="75" uniqueCount="34">
  <si>
    <t>CRIAR UM SIMULADOR SIMPLES DE INVESTIMENTOS</t>
  </si>
  <si>
    <t>Quanto inverstir por mês?</t>
  </si>
  <si>
    <t>Quanto de patrimonio acumulado terei?</t>
  </si>
  <si>
    <t>Quanto é os dividendos mensais?</t>
  </si>
  <si>
    <t>Taxa de rendimento mensal?</t>
  </si>
  <si>
    <t>Por quantos anos ela vai investir?</t>
  </si>
  <si>
    <t>INVESTIMENTO MENSAL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</si>
  <si>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</si>
  <si>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</si>
  <si>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</si>
  <si>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</si>
  <si>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</si>
  <si>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</si>
  <si>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Dividendo</t>
  </si>
  <si>
    <t>Salário</t>
  </si>
  <si>
    <t>Rendimento Carteira</t>
  </si>
  <si>
    <t>CONFIGURAÇÕES</t>
  </si>
  <si>
    <t>PERFIL</t>
  </si>
  <si>
    <t>Conservador</t>
  </si>
  <si>
    <t>Moderado</t>
  </si>
  <si>
    <t>Agressivo</t>
  </si>
  <si>
    <t>Percentual Sugerido</t>
  </si>
  <si>
    <t>PAPEL</t>
  </si>
  <si>
    <t>TIJOLO</t>
  </si>
  <si>
    <t>VALOR A SER INVESTIDO POR MÊS</t>
  </si>
  <si>
    <t>HIBRIDOS</t>
  </si>
  <si>
    <t>FOFs</t>
  </si>
  <si>
    <t>DESENVOLVIMENTO</t>
  </si>
  <si>
    <t>HOTELARIAS</t>
  </si>
  <si>
    <t>TIPO DE FII</t>
  </si>
  <si>
    <t>Valores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</si>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</sst>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Bahnschrift SemiLight"/>
      <family val="2"/>
    </font>
    <font>
      <b/>
      <sz val="14"/>
      <color theme="0"/>
      <name val="Bahnschrift Light"/>
      <family val="2"/>
    </font>
    <font>
      <b/>
      <sz val="14"/>
      <color theme="0"/>
      <name val="Aptos"/>
    </font>
    <font>
      <sz val="12"/>
      <color theme="1"/>
      <name val="Aptos"/>
    </font>
    <font>
      <b/>
      <sz val="12"/>
      <color theme="1"/>
      <name val="Aptos"/>
    </font>
    <font>
      <sz val="11"/>
      <color theme="1"/>
      <name val="Aptos"/>
    </font>
    <font>
      <b/>
      <sz val="11"/>
      <color theme="1"/>
      <name val="Aptos"/>
    </font>
    <font>
      <b/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D46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A8B8E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14996795556505021"/>
      </right>
      <top style="medium">
        <color theme="1" tint="0.49998474074526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1" tint="0.49998474074526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499984740745262"/>
      </right>
      <top style="medium">
        <color theme="1" tint="0.499984740745262"/>
      </top>
      <bottom style="medium">
        <color theme="0" tint="-0.14996795556505021"/>
      </bottom>
      <diagonal/>
    </border>
    <border>
      <left style="medium">
        <color theme="0" tint="-0.499984740745262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49998474074526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499984740745262"/>
      </left>
      <right style="medium">
        <color theme="0" tint="-0.14996795556505021"/>
      </right>
      <top style="medium">
        <color theme="0" tint="-0.14996795556505021"/>
      </top>
      <bottom style="medium">
        <color theme="0" tint="-0.499984740745262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499984740745262"/>
      </bottom>
      <diagonal/>
    </border>
    <border>
      <left style="medium">
        <color theme="0" tint="-0.14996795556505021"/>
      </left>
      <right style="medium">
        <color theme="0" tint="-0.499984740745262"/>
      </right>
      <top style="medium">
        <color theme="0" tint="-0.14996795556505021"/>
      </top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14996795556505021"/>
      </right>
      <top style="medium">
        <color theme="1" tint="0.49998474074526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 tint="0.499984740745262"/>
      </right>
      <top style="medium">
        <color theme="1" tint="0.499984740745262"/>
      </top>
      <bottom style="medium">
        <color theme="0" tint="-0.14996795556505021"/>
      </bottom>
      <diagonal/>
    </border>
    <border>
      <left style="medium">
        <color theme="1" tint="0.499984740745262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 tint="0.49998474074526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 tint="0.499984740745262"/>
      </left>
      <right style="medium">
        <color theme="0" tint="-0.14996795556505021"/>
      </right>
      <top style="medium">
        <color theme="0" tint="-0.14996795556505021"/>
      </top>
      <bottom style="medium">
        <color theme="1" tint="0.499984740745262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 tint="0.499984740745262"/>
      </bottom>
      <diagonal/>
    </border>
    <border>
      <left style="medium">
        <color theme="0" tint="-0.14996795556505021"/>
      </left>
      <right style="medium">
        <color theme="1" tint="0.499984740745262"/>
      </right>
      <top style="medium">
        <color theme="0" tint="-0.14996795556505021"/>
      </top>
      <bottom style="medium">
        <color theme="1" tint="0.49998474074526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7">
    <xf numFmtId="0" fontId="0" fillId="0" borderId="0" xfId="0"/>
    <xf numFmtId="0" fontId="0" fillId="0" borderId="0" xfId="0" applyBorder="1"/>
    <xf numFmtId="164" fontId="10" fillId="0" borderId="0" xfId="1" applyNumberFormat="1" applyFont="1" applyBorder="1" applyAlignment="1">
      <alignment horizontal="center" vertical="center"/>
    </xf>
    <xf numFmtId="0" fontId="0" fillId="0" borderId="1" xfId="0" applyBorder="1"/>
    <xf numFmtId="164" fontId="10" fillId="0" borderId="10" xfId="1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4" fontId="10" fillId="0" borderId="7" xfId="1" applyNumberFormat="1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164" fontId="10" fillId="0" borderId="20" xfId="1" applyNumberFormat="1" applyFont="1" applyBorder="1" applyAlignment="1">
      <alignment horizontal="center" vertical="center"/>
    </xf>
    <xf numFmtId="164" fontId="10" fillId="0" borderId="21" xfId="1" applyNumberFormat="1" applyFont="1" applyBorder="1" applyAlignment="1">
      <alignment horizontal="center" vertical="center"/>
    </xf>
    <xf numFmtId="0" fontId="0" fillId="0" borderId="0" xfId="0" applyFont="1"/>
    <xf numFmtId="0" fontId="0" fillId="7" borderId="0" xfId="0" applyFont="1" applyFill="1"/>
    <xf numFmtId="0" fontId="4" fillId="0" borderId="0" xfId="0" applyFont="1"/>
    <xf numFmtId="0" fontId="4" fillId="0" borderId="0" xfId="0" applyFont="1" applyFill="1" applyBorder="1"/>
    <xf numFmtId="164" fontId="10" fillId="7" borderId="0" xfId="1" applyNumberFormat="1" applyFont="1" applyFill="1" applyBorder="1" applyAlignment="1">
      <alignment horizontal="center"/>
    </xf>
    <xf numFmtId="10" fontId="10" fillId="7" borderId="0" xfId="2" applyNumberFormat="1" applyFont="1" applyFill="1" applyBorder="1" applyAlignment="1">
      <alignment horizontal="center"/>
    </xf>
    <xf numFmtId="164" fontId="10" fillId="7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0" fontId="10" fillId="0" borderId="0" xfId="2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6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 indent="2"/>
    </xf>
    <xf numFmtId="0" fontId="5" fillId="7" borderId="0" xfId="0" applyFont="1" applyFill="1" applyBorder="1" applyAlignment="1">
      <alignment horizontal="center" vertical="center"/>
    </xf>
    <xf numFmtId="164" fontId="11" fillId="5" borderId="18" xfId="1" applyNumberFormat="1" applyFont="1" applyFill="1" applyBorder="1" applyAlignment="1">
      <alignment horizontal="center" vertical="center"/>
    </xf>
    <xf numFmtId="164" fontId="11" fillId="5" borderId="21" xfId="1" applyNumberFormat="1" applyFont="1" applyFill="1" applyBorder="1" applyAlignment="1">
      <alignment horizontal="center" vertical="center"/>
    </xf>
    <xf numFmtId="164" fontId="11" fillId="7" borderId="0" xfId="1" applyNumberFormat="1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left" indent="2"/>
    </xf>
    <xf numFmtId="0" fontId="8" fillId="6" borderId="17" xfId="0" applyFont="1" applyFill="1" applyBorder="1" applyAlignment="1">
      <alignment horizontal="left" indent="2"/>
    </xf>
    <xf numFmtId="0" fontId="8" fillId="6" borderId="19" xfId="0" applyFont="1" applyFill="1" applyBorder="1" applyAlignment="1">
      <alignment horizontal="left" indent="2"/>
    </xf>
    <xf numFmtId="0" fontId="2" fillId="2" borderId="0" xfId="3"/>
    <xf numFmtId="0" fontId="1" fillId="3" borderId="0" xfId="4"/>
    <xf numFmtId="9" fontId="0" fillId="0" borderId="0" xfId="2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9" fontId="1" fillId="0" borderId="0" xfId="2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8" borderId="0" xfId="0" applyNumberFormat="1" applyFont="1" applyFill="1" applyAlignment="1">
      <alignment horizontal="center"/>
    </xf>
    <xf numFmtId="0" fontId="12" fillId="2" borderId="0" xfId="3" applyFont="1" applyBorder="1" applyAlignment="1">
      <alignment horizontal="left" indent="2"/>
    </xf>
    <xf numFmtId="164" fontId="3" fillId="3" borderId="0" xfId="4" applyNumberFormat="1" applyFont="1" applyAlignment="1">
      <alignment horizontal="center"/>
    </xf>
    <xf numFmtId="0" fontId="3" fillId="3" borderId="0" xfId="4" applyFont="1" applyAlignment="1">
      <alignment horizontal="left" indent="2"/>
    </xf>
    <xf numFmtId="0" fontId="6" fillId="9" borderId="5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 indent="2"/>
    </xf>
    <xf numFmtId="0" fontId="7" fillId="4" borderId="5" xfId="0" applyFont="1" applyFill="1" applyBorder="1" applyAlignment="1">
      <alignment horizontal="left" vertical="center" indent="2"/>
    </xf>
    <xf numFmtId="0" fontId="8" fillId="6" borderId="15" xfId="0" applyFont="1" applyFill="1" applyBorder="1" applyAlignment="1">
      <alignment horizontal="left" indent="2"/>
    </xf>
    <xf numFmtId="0" fontId="8" fillId="6" borderId="7" xfId="0" applyFont="1" applyFill="1" applyBorder="1" applyAlignment="1">
      <alignment horizontal="left" indent="2"/>
    </xf>
    <xf numFmtId="0" fontId="8" fillId="6" borderId="10" xfId="0" applyFont="1" applyFill="1" applyBorder="1" applyAlignment="1">
      <alignment horizontal="left" indent="2"/>
    </xf>
    <xf numFmtId="0" fontId="8" fillId="6" borderId="17" xfId="0" applyFont="1" applyFill="1" applyBorder="1" applyAlignment="1">
      <alignment horizontal="left" indent="2"/>
    </xf>
    <xf numFmtId="0" fontId="9" fillId="5" borderId="17" xfId="0" applyFont="1" applyFill="1" applyBorder="1" applyAlignment="1">
      <alignment horizontal="left" indent="2"/>
    </xf>
    <xf numFmtId="0" fontId="9" fillId="5" borderId="10" xfId="0" applyFont="1" applyFill="1" applyBorder="1" applyAlignment="1">
      <alignment horizontal="left" indent="2"/>
    </xf>
    <xf numFmtId="0" fontId="9" fillId="5" borderId="19" xfId="0" applyFont="1" applyFill="1" applyBorder="1" applyAlignment="1">
      <alignment horizontal="left" indent="2"/>
    </xf>
    <xf numFmtId="0" fontId="9" fillId="5" borderId="20" xfId="0" applyFont="1" applyFill="1" applyBorder="1" applyAlignment="1">
      <alignment horizontal="left" indent="2"/>
    </xf>
    <xf numFmtId="0" fontId="7" fillId="4" borderId="4" xfId="0" applyFont="1" applyFill="1" applyBorder="1" applyAlignment="1">
      <alignment horizontal="left" vertical="center" indent="2"/>
    </xf>
    <xf numFmtId="0" fontId="7" fillId="9" borderId="3" xfId="0" applyFont="1" applyFill="1" applyBorder="1" applyAlignment="1" applyProtection="1">
      <alignment horizontal="left" vertical="center" indent="2"/>
    </xf>
    <xf numFmtId="0" fontId="7" fillId="9" borderId="4" xfId="0" applyFont="1" applyFill="1" applyBorder="1" applyAlignment="1" applyProtection="1">
      <alignment horizontal="left" vertical="center" indent="2"/>
    </xf>
    <xf numFmtId="0" fontId="8" fillId="6" borderId="6" xfId="0" applyFont="1" applyFill="1" applyBorder="1" applyAlignment="1" applyProtection="1">
      <alignment horizontal="left" indent="2"/>
    </xf>
    <xf numFmtId="0" fontId="8" fillId="6" borderId="7" xfId="0" applyFont="1" applyFill="1" applyBorder="1" applyAlignment="1" applyProtection="1">
      <alignment horizontal="left" indent="2"/>
    </xf>
    <xf numFmtId="0" fontId="8" fillId="6" borderId="9" xfId="0" applyFont="1" applyFill="1" applyBorder="1" applyAlignment="1" applyProtection="1">
      <alignment horizontal="left" indent="2"/>
    </xf>
    <xf numFmtId="0" fontId="8" fillId="6" borderId="10" xfId="0" applyFont="1" applyFill="1" applyBorder="1" applyAlignment="1" applyProtection="1">
      <alignment horizontal="left" indent="2"/>
    </xf>
    <xf numFmtId="0" fontId="8" fillId="6" borderId="12" xfId="0" applyFont="1" applyFill="1" applyBorder="1" applyAlignment="1" applyProtection="1">
      <alignment horizontal="left" indent="2"/>
    </xf>
    <xf numFmtId="0" fontId="8" fillId="6" borderId="13" xfId="0" applyFont="1" applyFill="1" applyBorder="1" applyAlignment="1" applyProtection="1">
      <alignment horizontal="left" indent="2"/>
    </xf>
    <xf numFmtId="164" fontId="10" fillId="7" borderId="8" xfId="1" applyNumberFormat="1" applyFont="1" applyFill="1" applyBorder="1" applyAlignment="1" applyProtection="1">
      <alignment horizontal="center"/>
      <protection locked="0"/>
    </xf>
    <xf numFmtId="10" fontId="10" fillId="7" borderId="11" xfId="2" applyNumberFormat="1" applyFont="1" applyFill="1" applyBorder="1" applyAlignment="1" applyProtection="1">
      <alignment horizontal="center"/>
      <protection locked="0"/>
    </xf>
    <xf numFmtId="164" fontId="10" fillId="7" borderId="14" xfId="0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10" fontId="10" fillId="0" borderId="18" xfId="2" applyNumberFormat="1" applyFont="1" applyBorder="1" applyAlignment="1" applyProtection="1">
      <alignment horizontal="center"/>
      <protection locked="0"/>
    </xf>
    <xf numFmtId="0" fontId="12" fillId="2" borderId="0" xfId="3" applyFont="1" applyAlignment="1" applyProtection="1">
      <alignment horizontal="center"/>
      <protection locked="0"/>
    </xf>
  </cellXfs>
  <cellStyles count="5">
    <cellStyle name="20% - Ênfase3" xfId="4" builtinId="38"/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1A8B8E"/>
      <color rgb="FF0D4647"/>
      <color rgb="FF00D7D2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Plan2!$C$35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Plan2!$B$36:$B$41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Plan2!$C$36:$C$41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ser>
          <c:idx val="1"/>
          <c:order val="1"/>
          <c:tx>
            <c:strRef>
              <c:f>Plan2!$D$35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Plan2!$B$36:$B$41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Plan2!$D$36:$D$41</c:f>
              <c:numCache>
                <c:formatCode>"R$"\ #,##0.00</c:formatCode>
                <c:ptCount val="6"/>
                <c:pt idx="0">
                  <c:v>1100</c:v>
                </c:pt>
                <c:pt idx="1">
                  <c:v>220</c:v>
                </c:pt>
                <c:pt idx="2">
                  <c:v>110</c:v>
                </c:pt>
                <c:pt idx="3">
                  <c:v>110</c:v>
                </c:pt>
                <c:pt idx="4">
                  <c:v>440</c:v>
                </c:pt>
                <c:pt idx="5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295275</xdr:colOff>
      <xdr:row>0</xdr:row>
      <xdr:rowOff>99570</xdr:rowOff>
    </xdr:from>
    <xdr:to>
      <xdr:col>4</xdr:col>
      <xdr:colOff>295275</xdr:colOff>
      <xdr:row>10</xdr:row>
      <xdr:rowOff>109174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95275" y="99570"/>
          <a:ext cx="8362950" cy="1914604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43</xdr:row>
      <xdr:rowOff>4762</xdr:rowOff>
    </xdr:from>
    <xdr:to>
      <xdr:col>3</xdr:col>
      <xdr:colOff>1314449</xdr:colOff>
      <xdr:row>57</xdr:row>
      <xdr:rowOff>80962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3" sqref="A3:B7"/>
    </sheetView>
  </sheetViews>
  <sheetFormatPr defaultRowHeight="15"/>
  <sheetData>
    <row r="1" spans="1:1">
      <c r="A1" t="s">
        <v>0</v>
      </c>
    </row>
    <row r="3" spans="1:1">
      <c r="A3" t="s">
        <v>1</v>
      </c>
    </row>
    <row r="4" spans="1:1">
      <c r="A4" t="s">
        <v>5</v>
      </c>
    </row>
    <row r="5" spans="1:1">
      <c r="A5" t="s">
        <v>4</v>
      </c>
    </row>
    <row r="6" spans="1:1">
      <c r="A6" t="s">
        <v>2</v>
      </c>
    </row>
    <row r="7" spans="1:1">
      <c r="A7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N42"/>
  <sheetViews>
    <sheetView showGridLines="0" showRowColHeaders="0" tabSelected="1" zoomScaleNormal="100" workbookViewId="0">
      <selection activeCell="C32" sqref="C32"/>
    </sheetView>
  </sheetViews>
  <sheetFormatPr defaultColWidth="0" defaultRowHeight="15"/>
  <cols>
    <col min="1" max="1" width="9.140625" style="11" customWidth="1"/>
    <col min="2" max="2" width="58.140625" customWidth="1"/>
    <col min="3" max="3" width="38" customWidth="1"/>
    <col min="4" max="4" width="20.140625" customWidth="1"/>
    <col min="5" max="5" width="5.7109375" customWidth="1"/>
    <col min="6" max="6" width="4.140625" customWidth="1"/>
    <col min="7" max="14" width="13.42578125" hidden="1" customWidth="1"/>
    <col min="15" max="16384" width="9.140625" hidden="1"/>
  </cols>
  <sheetData>
    <row r="11" spans="2:5" ht="15.75" thickBot="1"/>
    <row r="12" spans="2:5" ht="25.5" customHeight="1" thickBot="1">
      <c r="B12" s="62" t="s">
        <v>16</v>
      </c>
      <c r="C12" s="63"/>
      <c r="D12" s="50"/>
      <c r="E12" s="21"/>
    </row>
    <row r="13" spans="2:5" ht="16.5" thickBot="1">
      <c r="B13" s="64" t="s">
        <v>14</v>
      </c>
      <c r="C13" s="65"/>
      <c r="D13" s="70">
        <v>23000</v>
      </c>
      <c r="E13" s="15"/>
    </row>
    <row r="14" spans="2:5" ht="16.5" thickBot="1">
      <c r="B14" s="66" t="s">
        <v>15</v>
      </c>
      <c r="C14" s="67"/>
      <c r="D14" s="71">
        <v>9.7999999999999997E-3</v>
      </c>
      <c r="E14" s="16"/>
    </row>
    <row r="15" spans="2:5" ht="16.5" thickBot="1">
      <c r="B15" s="68" t="s">
        <v>33</v>
      </c>
      <c r="C15" s="69"/>
      <c r="D15" s="72">
        <f>salario*30%</f>
        <v>6900</v>
      </c>
      <c r="E15" s="17"/>
    </row>
    <row r="16" spans="2:5" ht="15.75" thickBot="1">
      <c r="B16" s="1"/>
      <c r="C16" s="1"/>
    </row>
    <row r="17" spans="1:6" ht="25.5" customHeight="1" thickBot="1">
      <c r="B17" s="51" t="s">
        <v>6</v>
      </c>
      <c r="C17" s="61"/>
      <c r="D17" s="52"/>
      <c r="E17" s="22"/>
    </row>
    <row r="18" spans="1:6" ht="16.5" thickBot="1">
      <c r="B18" s="53" t="s">
        <v>1</v>
      </c>
      <c r="C18" s="54"/>
      <c r="D18" s="73">
        <v>2200</v>
      </c>
      <c r="E18" s="2"/>
    </row>
    <row r="19" spans="1:6" ht="16.5" thickBot="1">
      <c r="B19" s="56" t="s">
        <v>5</v>
      </c>
      <c r="C19" s="55"/>
      <c r="D19" s="74">
        <v>12</v>
      </c>
      <c r="E19" s="18"/>
    </row>
    <row r="20" spans="1:6" ht="16.5" thickBot="1">
      <c r="B20" s="56" t="s">
        <v>4</v>
      </c>
      <c r="C20" s="55"/>
      <c r="D20" s="75">
        <v>1.0200000000000001E-2</v>
      </c>
      <c r="E20" s="19"/>
    </row>
    <row r="21" spans="1:6" ht="16.5" thickBot="1">
      <c r="A21" s="12"/>
      <c r="B21" s="57" t="s">
        <v>2</v>
      </c>
      <c r="C21" s="58"/>
      <c r="D21" s="24">
        <f>FV(taxa_mensal,qtd_anos*12,aporte*-1)</f>
        <v>714313.72955454502</v>
      </c>
      <c r="E21" s="26"/>
    </row>
    <row r="22" spans="1:6" ht="16.5" thickBot="1">
      <c r="A22" s="12"/>
      <c r="B22" s="59" t="s">
        <v>3</v>
      </c>
      <c r="C22" s="60"/>
      <c r="D22" s="25">
        <f>patrimonio*rendimento_carteira</f>
        <v>7000.2745496345406</v>
      </c>
      <c r="E22" s="26"/>
    </row>
    <row r="23" spans="1:6" ht="15.75" thickBot="1">
      <c r="A23" s="12"/>
    </row>
    <row r="24" spans="1:6" ht="25.5" customHeight="1" thickBot="1">
      <c r="A24" s="12"/>
      <c r="B24" s="51" t="s">
        <v>11</v>
      </c>
      <c r="C24" s="52"/>
      <c r="D24" s="5" t="s">
        <v>13</v>
      </c>
      <c r="E24" s="23"/>
    </row>
    <row r="25" spans="1:6" ht="16.5" thickBot="1">
      <c r="A25" s="13">
        <v>2</v>
      </c>
      <c r="B25" s="27" t="s">
        <v>7</v>
      </c>
      <c r="C25" s="6">
        <f>FV($D$20,$A25*12,$D$18*-1)</f>
        <v>59482.563122471547</v>
      </c>
      <c r="D25" s="7">
        <f>C25*rendimento_carteira</f>
        <v>582.92911860022116</v>
      </c>
      <c r="E25" s="20"/>
    </row>
    <row r="26" spans="1:6" ht="16.5" thickBot="1">
      <c r="A26" s="13">
        <v>5</v>
      </c>
      <c r="B26" s="28" t="s">
        <v>8</v>
      </c>
      <c r="C26" s="4">
        <f>FV($D$20,$A26*12,$D$18*-1)</f>
        <v>180833.05180344562</v>
      </c>
      <c r="D26" s="8">
        <f>C26*rendimento_carteira</f>
        <v>1772.163907673767</v>
      </c>
      <c r="E26" s="20"/>
    </row>
    <row r="27" spans="1:6" ht="16.5" thickBot="1">
      <c r="A27" s="13">
        <v>10</v>
      </c>
      <c r="B27" s="28" t="s">
        <v>9</v>
      </c>
      <c r="C27" s="4">
        <f>FV($D$20,$A27*12,$D$18*-1)</f>
        <v>513277.9421388848</v>
      </c>
      <c r="D27" s="8">
        <f>C27*rendimento_carteira</f>
        <v>5030.1238329610705</v>
      </c>
      <c r="E27" s="20"/>
    </row>
    <row r="28" spans="1:6" ht="16.5" thickBot="1">
      <c r="A28" s="14">
        <v>20</v>
      </c>
      <c r="B28" s="28" t="s">
        <v>10</v>
      </c>
      <c r="C28" s="4">
        <f>FV($D$20,$A28*12,$D$18*-1)</f>
        <v>2248025.5697507472</v>
      </c>
      <c r="D28" s="8">
        <f>C28*rendimento_carteira</f>
        <v>22030.650583557323</v>
      </c>
      <c r="E28" s="20"/>
    </row>
    <row r="29" spans="1:6" ht="16.5" thickBot="1">
      <c r="A29" s="14">
        <v>30</v>
      </c>
      <c r="B29" s="29" t="s">
        <v>12</v>
      </c>
      <c r="C29" s="9">
        <f>FV($D$20,$A29*12,$D$18*-1)</f>
        <v>8111027.0440878272</v>
      </c>
      <c r="D29" s="10">
        <f>C29*rendimento_carteira</f>
        <v>79488.065032060709</v>
      </c>
      <c r="E29" s="2"/>
      <c r="F29" s="1"/>
    </row>
    <row r="32" spans="1:6">
      <c r="B32" s="47" t="s">
        <v>17</v>
      </c>
      <c r="C32" s="76" t="s">
        <v>20</v>
      </c>
      <c r="D32" s="30"/>
    </row>
    <row r="33" spans="2:4">
      <c r="B33" s="49" t="s">
        <v>24</v>
      </c>
      <c r="C33" s="48">
        <f>aporte</f>
        <v>2200</v>
      </c>
      <c r="D33" s="31"/>
    </row>
    <row r="35" spans="2:4">
      <c r="B35" s="35" t="s">
        <v>29</v>
      </c>
      <c r="C35" s="35" t="s">
        <v>21</v>
      </c>
      <c r="D35" s="36" t="s">
        <v>30</v>
      </c>
    </row>
    <row r="36" spans="2:4">
      <c r="B36" s="34" t="s">
        <v>22</v>
      </c>
      <c r="C36" s="33">
        <f>VLOOKUP(perfil&amp;"-"&amp;papel,Apoio!$B:$E,4,FALSE)</f>
        <v>0.5</v>
      </c>
      <c r="D36" s="45">
        <f>C36*$C$33</f>
        <v>1100</v>
      </c>
    </row>
    <row r="37" spans="2:4">
      <c r="B37" s="34" t="s">
        <v>23</v>
      </c>
      <c r="C37" s="33">
        <f>VLOOKUP(perfil&amp;"-"&amp;tijolo,Apoio!$B:$E,4,FALSE)</f>
        <v>0.1</v>
      </c>
      <c r="D37" s="45">
        <f t="shared" ref="D37:D41" si="0">C37*$C$33</f>
        <v>220</v>
      </c>
    </row>
    <row r="38" spans="2:4">
      <c r="B38" s="34" t="s">
        <v>25</v>
      </c>
      <c r="C38" s="33">
        <f>VLOOKUP(perfil&amp;"-"&amp;hibridos,Apoio!$B:$E,4,FALSE)</f>
        <v>0.05</v>
      </c>
      <c r="D38" s="45">
        <f t="shared" si="0"/>
        <v>110</v>
      </c>
    </row>
    <row r="39" spans="2:4">
      <c r="B39" s="34" t="s">
        <v>26</v>
      </c>
      <c r="C39" s="33">
        <f>VLOOKUP(perfil&amp;"-"&amp;fofs,Apoio!$B:$E,4,FALSE)</f>
        <v>0.05</v>
      </c>
      <c r="D39" s="45">
        <f t="shared" si="0"/>
        <v>110</v>
      </c>
    </row>
    <row r="40" spans="2:4">
      <c r="B40" s="34" t="s">
        <v>27</v>
      </c>
      <c r="C40" s="33">
        <f>VLOOKUP(perfil&amp;"-"&amp;desenvolvimento,Apoio!$B:$E,4,FALSE)</f>
        <v>0.2</v>
      </c>
      <c r="D40" s="45">
        <f t="shared" si="0"/>
        <v>440</v>
      </c>
    </row>
    <row r="41" spans="2:4">
      <c r="B41" s="34" t="s">
        <v>28</v>
      </c>
      <c r="C41" s="33">
        <f>VLOOKUP(perfil&amp;"-"&amp;hotelarias,Apoio!$B:$E,4,FALSE)</f>
        <v>0.1</v>
      </c>
      <c r="D41" s="45">
        <f t="shared" si="0"/>
        <v>220</v>
      </c>
    </row>
    <row r="42" spans="2:4">
      <c r="B42" s="37"/>
      <c r="C42" s="37"/>
      <c r="D42" s="46">
        <f>SUM(D36:D41)</f>
        <v>2200</v>
      </c>
    </row>
  </sheetData>
  <sheetProtection algorithmName="SHA-512" hashValue="JItsuibpR8uWeau95FuImVvplSvKNrL464/L7DbZl9IgnsZFVAAuLiHXMwZZcH6F/oPY46qg6lHVevD+1wYj/A==" saltValue="dBOmUI5aYvR0560DK0mq/A==" spinCount="100000" sheet="1" objects="1" scenarios="1" selectLockedCells="1"/>
  <mergeCells count="11">
    <mergeCell ref="B24:C24"/>
    <mergeCell ref="B18:C18"/>
    <mergeCell ref="B12:C12"/>
    <mergeCell ref="B13:C13"/>
    <mergeCell ref="B14:C14"/>
    <mergeCell ref="B15:C15"/>
    <mergeCell ref="B19:C19"/>
    <mergeCell ref="B20:C20"/>
    <mergeCell ref="B21:C21"/>
    <mergeCell ref="B22:C22"/>
    <mergeCell ref="B17:D17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2" sqref="D22"/>
    </sheetView>
  </sheetViews>
  <sheetFormatPr defaultRowHeight="15"/>
  <cols>
    <col min="2" max="2" width="31.28515625" bestFit="1" customWidth="1"/>
    <col min="3" max="3" width="12.140625" bestFit="1" customWidth="1"/>
    <col min="4" max="4" width="19" bestFit="1" customWidth="1"/>
  </cols>
  <sheetData>
    <row r="1" spans="2:5">
      <c r="D1" s="38"/>
    </row>
    <row r="2" spans="2:5">
      <c r="B2" t="s">
        <v>32</v>
      </c>
      <c r="C2" s="38" t="s">
        <v>17</v>
      </c>
      <c r="D2" s="38" t="s">
        <v>29</v>
      </c>
      <c r="E2" s="38" t="s">
        <v>31</v>
      </c>
    </row>
    <row r="3" spans="2:5">
      <c r="B3" t="str">
        <f>C3&amp;"-"&amp;D3</f>
        <v>Conservador-PAPEL</v>
      </c>
      <c r="C3" t="s">
        <v>18</v>
      </c>
      <c r="D3" s="34" t="s">
        <v>22</v>
      </c>
      <c r="E3" s="33">
        <v>0.3</v>
      </c>
    </row>
    <row r="4" spans="2:5">
      <c r="B4" t="str">
        <f t="shared" ref="B4:B20" si="0">C4&amp;"-"&amp;D4</f>
        <v>Conservador-TIJOLO</v>
      </c>
      <c r="C4" t="s">
        <v>18</v>
      </c>
      <c r="D4" s="34" t="s">
        <v>23</v>
      </c>
      <c r="E4" s="33">
        <v>0.5</v>
      </c>
    </row>
    <row r="5" spans="2:5">
      <c r="B5" t="str">
        <f t="shared" si="0"/>
        <v>Conservador-HIBRIDOS</v>
      </c>
      <c r="C5" t="s">
        <v>18</v>
      </c>
      <c r="D5" s="34" t="s">
        <v>25</v>
      </c>
      <c r="E5" s="33">
        <v>0.1</v>
      </c>
    </row>
    <row r="6" spans="2:5">
      <c r="B6" t="str">
        <f t="shared" si="0"/>
        <v>Conservador-FOFs</v>
      </c>
      <c r="C6" t="s">
        <v>18</v>
      </c>
      <c r="D6" s="34" t="s">
        <v>26</v>
      </c>
      <c r="E6" s="33">
        <v>0.1</v>
      </c>
    </row>
    <row r="7" spans="2:5">
      <c r="B7" t="str">
        <f t="shared" si="0"/>
        <v>Conservador-DESENVOLVIMENTO</v>
      </c>
      <c r="C7" t="s">
        <v>18</v>
      </c>
      <c r="D7" s="34" t="s">
        <v>27</v>
      </c>
      <c r="E7" s="33">
        <v>0</v>
      </c>
    </row>
    <row r="8" spans="2:5" ht="15.75" thickBot="1">
      <c r="B8" s="40" t="str">
        <f t="shared" si="0"/>
        <v>Conservador-HOTELARIAS</v>
      </c>
      <c r="C8" s="40" t="s">
        <v>18</v>
      </c>
      <c r="D8" s="41" t="s">
        <v>28</v>
      </c>
      <c r="E8" s="42">
        <v>0</v>
      </c>
    </row>
    <row r="9" spans="2:5">
      <c r="B9" t="str">
        <f t="shared" si="0"/>
        <v>Moderado-PAPEL</v>
      </c>
      <c r="C9" t="s">
        <v>19</v>
      </c>
      <c r="D9" s="34" t="s">
        <v>22</v>
      </c>
      <c r="E9" s="43">
        <v>0.32</v>
      </c>
    </row>
    <row r="10" spans="2:5">
      <c r="B10" t="str">
        <f t="shared" si="0"/>
        <v>Moderado-TIJOLO</v>
      </c>
      <c r="C10" t="s">
        <v>19</v>
      </c>
      <c r="D10" s="34" t="s">
        <v>23</v>
      </c>
      <c r="E10" s="43">
        <v>0.35</v>
      </c>
    </row>
    <row r="11" spans="2:5">
      <c r="B11" t="str">
        <f t="shared" si="0"/>
        <v>Moderado-HIBRIDOS</v>
      </c>
      <c r="C11" t="s">
        <v>19</v>
      </c>
      <c r="D11" s="34" t="s">
        <v>25</v>
      </c>
      <c r="E11" s="43">
        <v>0.08</v>
      </c>
    </row>
    <row r="12" spans="2:5">
      <c r="B12" t="str">
        <f t="shared" si="0"/>
        <v>Moderado-FOFs</v>
      </c>
      <c r="C12" t="s">
        <v>19</v>
      </c>
      <c r="D12" s="34" t="s">
        <v>26</v>
      </c>
      <c r="E12" s="43">
        <v>0.05</v>
      </c>
    </row>
    <row r="13" spans="2:5">
      <c r="B13" t="str">
        <f t="shared" si="0"/>
        <v>Moderado-DESENVOLVIMENTO</v>
      </c>
      <c r="C13" t="s">
        <v>19</v>
      </c>
      <c r="D13" s="34" t="s">
        <v>27</v>
      </c>
      <c r="E13" s="43">
        <v>0.1</v>
      </c>
    </row>
    <row r="14" spans="2:5" ht="15.75" thickBot="1">
      <c r="B14" s="3" t="str">
        <f t="shared" si="0"/>
        <v>Moderado-HOTELARIAS</v>
      </c>
      <c r="C14" s="3" t="s">
        <v>19</v>
      </c>
      <c r="D14" s="39" t="s">
        <v>28</v>
      </c>
      <c r="E14" s="44">
        <v>0.1</v>
      </c>
    </row>
    <row r="15" spans="2:5">
      <c r="B15" t="str">
        <f t="shared" si="0"/>
        <v>Agressivo-PAPEL</v>
      </c>
      <c r="C15" t="s">
        <v>20</v>
      </c>
      <c r="D15" s="34" t="s">
        <v>22</v>
      </c>
      <c r="E15" s="43">
        <v>0.5</v>
      </c>
    </row>
    <row r="16" spans="2:5">
      <c r="B16" t="str">
        <f t="shared" si="0"/>
        <v>Agressivo-TIJOLO</v>
      </c>
      <c r="C16" t="s">
        <v>20</v>
      </c>
      <c r="D16" s="34" t="s">
        <v>23</v>
      </c>
      <c r="E16" s="32">
        <v>0.1</v>
      </c>
    </row>
    <row r="17" spans="2:5">
      <c r="B17" t="str">
        <f t="shared" si="0"/>
        <v>Agressivo-HIBRIDOS</v>
      </c>
      <c r="C17" t="s">
        <v>20</v>
      </c>
      <c r="D17" s="34" t="s">
        <v>25</v>
      </c>
      <c r="E17" s="32">
        <v>0.05</v>
      </c>
    </row>
    <row r="18" spans="2:5">
      <c r="B18" t="str">
        <f t="shared" si="0"/>
        <v>Agressivo-FOFs</v>
      </c>
      <c r="C18" t="s">
        <v>20</v>
      </c>
      <c r="D18" s="34" t="s">
        <v>26</v>
      </c>
      <c r="E18" s="32">
        <v>0.05</v>
      </c>
    </row>
    <row r="19" spans="2:5">
      <c r="B19" t="str">
        <f t="shared" si="0"/>
        <v>Agressivo-DESENVOLVIMENTO</v>
      </c>
      <c r="C19" t="s">
        <v>20</v>
      </c>
      <c r="D19" s="34" t="s">
        <v>27</v>
      </c>
      <c r="E19" s="32">
        <v>0.2</v>
      </c>
    </row>
    <row r="20" spans="2:5">
      <c r="B20" t="str">
        <f t="shared" si="0"/>
        <v>Agressivo-HOTELARIAS</v>
      </c>
      <c r="C20" t="s">
        <v>20</v>
      </c>
      <c r="D20" s="34" t="s">
        <v>28</v>
      </c>
      <c r="E20" s="3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14</vt:i4>
      </vt:variant>
    </vt:vector>
  </HeadingPairs>
  <TitlesOfParts>
    <vt:vector size="18" baseType="lpstr">
      <vt:lpstr>Plan1</vt:lpstr>
      <vt:lpstr>Plan3</vt:lpstr>
      <vt:lpstr>Plan2</vt:lpstr>
      <vt:lpstr>Apoio</vt:lpstr>
      <vt:lpstr>aporte</vt:lpstr>
      <vt:lpstr>desenvolvimento</vt:lpstr>
      <vt:lpstr>fofs</vt:lpstr>
      <vt:lpstr>hibridos</vt:lpstr>
      <vt:lpstr>hotelarias</vt:lpstr>
      <vt:lpstr>papel</vt:lpstr>
      <vt:lpstr>patrimonio</vt:lpstr>
      <vt:lpstr>perfil</vt:lpstr>
      <vt:lpstr>qtd_anos</vt:lpstr>
      <vt:lpstr>rendimento_carteira</vt:lpstr>
      <vt:lpstr>salario</vt:lpstr>
      <vt:lpstr>sugestao_investimento</vt:lpstr>
      <vt:lpstr>taxa_mensal</vt:lpstr>
      <vt:lpstr>tijolo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</dc:creator>
  <cp:lastModifiedBy>Medeiros</cp:lastModifiedBy>
  <dcterms:created xsi:type="dcterms:W3CDTF">2025-06-23T22:36:11Z</dcterms:created>
  <dcterms:modified xsi:type="dcterms:W3CDTF">2025-06-24T01:50:47Z</dcterms:modified>
</cp:coreProperties>
</file>