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5AED77AB-EE73-420D-BFDF-7E64AAF40266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window_abnormal_returns" sheetId="7" r:id="rId1"/>
    <sheet name="estimation_abnormal_returns" sheetId="8" r:id="rId2"/>
    <sheet name="regression_results" sheetId="1" r:id="rId3"/>
    <sheet name="window_set" sheetId="2" r:id="rId4"/>
    <sheet name="window_returns" sheetId="3" r:id="rId5"/>
    <sheet name="estimation_set" sheetId="4" r:id="rId6"/>
    <sheet name="estimation_returns" sheetId="5" r:id="rId7"/>
    <sheet name="3" sheetId="9" r:id="rId8"/>
    <sheet name="cars" sheetId="6" r:id="rId9"/>
  </sheets>
  <externalReferences>
    <externalReference r:id="rId10"/>
    <externalReference r:id="rId11"/>
  </externalReferences>
  <definedNames>
    <definedName name="_xlnm._FilterDatabase" localSheetId="8" hidden="1">cars!$A$1:$I$1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9" l="1"/>
  <c r="L20" i="9"/>
  <c r="L1" i="9"/>
  <c r="B55" i="9"/>
  <c r="D54" i="9"/>
  <c r="F54" i="9" s="1"/>
  <c r="B53" i="9"/>
  <c r="D52" i="9"/>
  <c r="F52" i="9" s="1"/>
  <c r="G52" i="9" s="1"/>
  <c r="H52" i="9" s="1"/>
  <c r="B51" i="9"/>
  <c r="D50" i="9"/>
  <c r="F50" i="9" s="1"/>
  <c r="G50" i="9" s="1"/>
  <c r="H50" i="9" s="1"/>
  <c r="B49" i="9"/>
  <c r="D48" i="9"/>
  <c r="F48" i="9" s="1"/>
  <c r="B47" i="9"/>
  <c r="D46" i="9"/>
  <c r="F46" i="9" s="1"/>
  <c r="B45" i="9"/>
  <c r="D44" i="9"/>
  <c r="F44" i="9" s="1"/>
  <c r="G44" i="9" s="1"/>
  <c r="H44" i="9" s="1"/>
  <c r="B43" i="9"/>
  <c r="D42" i="9"/>
  <c r="F42" i="9" s="1"/>
  <c r="G42" i="9" s="1"/>
  <c r="H42" i="9" s="1"/>
  <c r="B41" i="9"/>
  <c r="D40" i="9"/>
  <c r="F40" i="9" s="1"/>
  <c r="B39" i="9"/>
  <c r="D55" i="9" s="1"/>
  <c r="F55" i="9" s="1"/>
  <c r="B36" i="9"/>
  <c r="D35" i="9"/>
  <c r="F35" i="9" s="1"/>
  <c r="F34" i="9"/>
  <c r="G34" i="9" s="1"/>
  <c r="H34" i="9" s="1"/>
  <c r="D34" i="9"/>
  <c r="B34" i="9"/>
  <c r="D33" i="9"/>
  <c r="F33" i="9" s="1"/>
  <c r="B32" i="9"/>
  <c r="D31" i="9"/>
  <c r="F31" i="9" s="1"/>
  <c r="B30" i="9"/>
  <c r="D29" i="9"/>
  <c r="F29" i="9" s="1"/>
  <c r="B29" i="9"/>
  <c r="B28" i="9"/>
  <c r="D27" i="9"/>
  <c r="F27" i="9" s="1"/>
  <c r="F26" i="9"/>
  <c r="D26" i="9"/>
  <c r="B26" i="9"/>
  <c r="D25" i="9"/>
  <c r="F25" i="9" s="1"/>
  <c r="B24" i="9"/>
  <c r="D23" i="9"/>
  <c r="F23" i="9" s="1"/>
  <c r="B22" i="9"/>
  <c r="D21" i="9"/>
  <c r="F21" i="9" s="1"/>
  <c r="G21" i="9" s="1"/>
  <c r="H21" i="9" s="1"/>
  <c r="B21" i="9"/>
  <c r="B20" i="9"/>
  <c r="D36" i="9" s="1"/>
  <c r="F36" i="9" s="1"/>
  <c r="B17" i="9"/>
  <c r="D16" i="9"/>
  <c r="F16" i="9" s="1"/>
  <c r="B16" i="9"/>
  <c r="F15" i="9"/>
  <c r="G15" i="9" s="1"/>
  <c r="H15" i="9" s="1"/>
  <c r="D15" i="9"/>
  <c r="B15" i="9"/>
  <c r="D14" i="9"/>
  <c r="F14" i="9" s="1"/>
  <c r="F13" i="9"/>
  <c r="G13" i="9" s="1"/>
  <c r="H13" i="9" s="1"/>
  <c r="D13" i="9"/>
  <c r="B13" i="9"/>
  <c r="D12" i="9"/>
  <c r="F12" i="9" s="1"/>
  <c r="G12" i="9" s="1"/>
  <c r="H12" i="9" s="1"/>
  <c r="B11" i="9"/>
  <c r="D10" i="9"/>
  <c r="F10" i="9" s="1"/>
  <c r="B10" i="9"/>
  <c r="B9" i="9"/>
  <c r="D8" i="9"/>
  <c r="F8" i="9" s="1"/>
  <c r="G8" i="9" s="1"/>
  <c r="H8" i="9" s="1"/>
  <c r="B8" i="9"/>
  <c r="F7" i="9"/>
  <c r="D7" i="9"/>
  <c r="B7" i="9"/>
  <c r="D6" i="9"/>
  <c r="F6" i="9" s="1"/>
  <c r="F5" i="9"/>
  <c r="G5" i="9" s="1"/>
  <c r="H5" i="9" s="1"/>
  <c r="D5" i="9"/>
  <c r="B5" i="9"/>
  <c r="D4" i="9"/>
  <c r="F4" i="9" s="1"/>
  <c r="B3" i="9"/>
  <c r="D2" i="9"/>
  <c r="F2" i="9" s="1"/>
  <c r="B2" i="9"/>
  <c r="B1" i="9"/>
  <c r="D17" i="9" s="1"/>
  <c r="F17" i="9" s="1"/>
  <c r="G17" i="9" s="1"/>
  <c r="H17" i="9" s="1"/>
  <c r="D39" i="9"/>
  <c r="D1" i="9"/>
  <c r="G21" i="7"/>
  <c r="F21" i="7"/>
  <c r="E21" i="7"/>
  <c r="D21" i="7"/>
  <c r="C21" i="7"/>
  <c r="B21" i="7"/>
  <c r="H21" i="7"/>
  <c r="B20" i="7"/>
  <c r="C20" i="7"/>
  <c r="D20" i="7"/>
  <c r="E20" i="7"/>
  <c r="F20" i="7"/>
  <c r="G20" i="7"/>
  <c r="H20" i="7"/>
  <c r="X31" i="8"/>
  <c r="W31" i="8"/>
  <c r="V31" i="8"/>
  <c r="U31" i="8"/>
  <c r="X30" i="8"/>
  <c r="W30" i="8"/>
  <c r="V30" i="8"/>
  <c r="U30" i="8"/>
  <c r="X29" i="8"/>
  <c r="W29" i="8"/>
  <c r="V29" i="8"/>
  <c r="U29" i="8"/>
  <c r="X28" i="8"/>
  <c r="W28" i="8"/>
  <c r="V28" i="8"/>
  <c r="U28" i="8"/>
  <c r="X27" i="8"/>
  <c r="W27" i="8"/>
  <c r="V27" i="8"/>
  <c r="U27" i="8"/>
  <c r="X26" i="8"/>
  <c r="W26" i="8"/>
  <c r="V26" i="8"/>
  <c r="U26" i="8"/>
  <c r="X25" i="8"/>
  <c r="W25" i="8"/>
  <c r="V25" i="8"/>
  <c r="U25" i="8"/>
  <c r="X24" i="8"/>
  <c r="W24" i="8"/>
  <c r="V24" i="8"/>
  <c r="U24" i="8"/>
  <c r="Z24" i="8" s="1"/>
  <c r="X23" i="8"/>
  <c r="W23" i="8"/>
  <c r="V23" i="8"/>
  <c r="U23" i="8"/>
  <c r="X22" i="8"/>
  <c r="W22" i="8"/>
  <c r="V22" i="8"/>
  <c r="U22" i="8"/>
  <c r="X21" i="8"/>
  <c r="W21" i="8"/>
  <c r="V21" i="8"/>
  <c r="U21" i="8"/>
  <c r="X20" i="8"/>
  <c r="W20" i="8"/>
  <c r="V20" i="8"/>
  <c r="U20" i="8"/>
  <c r="X19" i="8"/>
  <c r="W19" i="8"/>
  <c r="V19" i="8"/>
  <c r="U19" i="8"/>
  <c r="X18" i="8"/>
  <c r="W18" i="8"/>
  <c r="V18" i="8"/>
  <c r="U18" i="8"/>
  <c r="X17" i="8"/>
  <c r="W17" i="8"/>
  <c r="V17" i="8"/>
  <c r="U17" i="8"/>
  <c r="X16" i="8"/>
  <c r="W16" i="8"/>
  <c r="V16" i="8"/>
  <c r="U16" i="8"/>
  <c r="Z16" i="8" s="1"/>
  <c r="X15" i="8"/>
  <c r="W15" i="8"/>
  <c r="V15" i="8"/>
  <c r="U15" i="8"/>
  <c r="X14" i="8"/>
  <c r="W14" i="8"/>
  <c r="V14" i="8"/>
  <c r="U14" i="8"/>
  <c r="X13" i="8"/>
  <c r="W13" i="8"/>
  <c r="V13" i="8"/>
  <c r="U13" i="8"/>
  <c r="X12" i="8"/>
  <c r="W12" i="8"/>
  <c r="V12" i="8"/>
  <c r="U12" i="8"/>
  <c r="X11" i="8"/>
  <c r="W11" i="8"/>
  <c r="V11" i="8"/>
  <c r="U11" i="8"/>
  <c r="X10" i="8"/>
  <c r="W10" i="8"/>
  <c r="V10" i="8"/>
  <c r="U10" i="8"/>
  <c r="X9" i="8"/>
  <c r="W9" i="8"/>
  <c r="V9" i="8"/>
  <c r="U9" i="8"/>
  <c r="X8" i="8"/>
  <c r="W8" i="8"/>
  <c r="V8" i="8"/>
  <c r="U8" i="8"/>
  <c r="X7" i="8"/>
  <c r="W7" i="8"/>
  <c r="V7" i="8"/>
  <c r="U7" i="8"/>
  <c r="X6" i="8"/>
  <c r="W6" i="8"/>
  <c r="V6" i="8"/>
  <c r="U6" i="8"/>
  <c r="X5" i="8"/>
  <c r="W5" i="8"/>
  <c r="V5" i="8"/>
  <c r="U5" i="8"/>
  <c r="X4" i="8"/>
  <c r="W4" i="8"/>
  <c r="V4" i="8"/>
  <c r="U4" i="8"/>
  <c r="X3" i="8"/>
  <c r="W3" i="8"/>
  <c r="V3" i="8"/>
  <c r="U3" i="8"/>
  <c r="X2" i="8"/>
  <c r="W2" i="8"/>
  <c r="V2" i="8"/>
  <c r="U2" i="8"/>
  <c r="X17" i="7"/>
  <c r="W17" i="7"/>
  <c r="V17" i="7"/>
  <c r="U17" i="7"/>
  <c r="X16" i="7"/>
  <c r="W16" i="7"/>
  <c r="V16" i="7"/>
  <c r="U16" i="7"/>
  <c r="X15" i="7"/>
  <c r="W15" i="7"/>
  <c r="V15" i="7"/>
  <c r="U15" i="7"/>
  <c r="X14" i="7"/>
  <c r="W14" i="7"/>
  <c r="V14" i="7"/>
  <c r="U14" i="7"/>
  <c r="X13" i="7"/>
  <c r="W13" i="7"/>
  <c r="V13" i="7"/>
  <c r="U13" i="7"/>
  <c r="X12" i="7"/>
  <c r="W12" i="7"/>
  <c r="V12" i="7"/>
  <c r="U12" i="7"/>
  <c r="X11" i="7"/>
  <c r="W11" i="7"/>
  <c r="V11" i="7"/>
  <c r="U11" i="7"/>
  <c r="X10" i="7"/>
  <c r="W10" i="7"/>
  <c r="V10" i="7"/>
  <c r="Z10" i="7" s="1"/>
  <c r="U10" i="7"/>
  <c r="X9" i="7"/>
  <c r="W9" i="7"/>
  <c r="V9" i="7"/>
  <c r="U9" i="7"/>
  <c r="X8" i="7"/>
  <c r="W8" i="7"/>
  <c r="V8" i="7"/>
  <c r="U8" i="7"/>
  <c r="X7" i="7"/>
  <c r="W7" i="7"/>
  <c r="V7" i="7"/>
  <c r="U7" i="7"/>
  <c r="X6" i="7"/>
  <c r="W6" i="7"/>
  <c r="V6" i="7"/>
  <c r="U6" i="7"/>
  <c r="X5" i="7"/>
  <c r="W5" i="7"/>
  <c r="V5" i="7"/>
  <c r="U5" i="7"/>
  <c r="X4" i="7"/>
  <c r="W4" i="7"/>
  <c r="V4" i="7"/>
  <c r="U4" i="7"/>
  <c r="X3" i="7"/>
  <c r="W3" i="7"/>
  <c r="V3" i="7"/>
  <c r="U3" i="7"/>
  <c r="X2" i="7"/>
  <c r="W2" i="7"/>
  <c r="V2" i="7"/>
  <c r="U2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Z17" i="7" s="1"/>
  <c r="T16" i="7"/>
  <c r="S16" i="7"/>
  <c r="R16" i="7"/>
  <c r="Q16" i="7"/>
  <c r="P16" i="7"/>
  <c r="O16" i="7"/>
  <c r="N16" i="7"/>
  <c r="M16" i="7"/>
  <c r="L16" i="7"/>
  <c r="K16" i="7"/>
  <c r="J16" i="7"/>
  <c r="I16" i="7"/>
  <c r="Z16" i="7" s="1"/>
  <c r="H16" i="7"/>
  <c r="G16" i="7"/>
  <c r="F16" i="7"/>
  <c r="E16" i="7"/>
  <c r="D16" i="7"/>
  <c r="C16" i="7"/>
  <c r="B16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Z15" i="7" s="1"/>
  <c r="G15" i="7"/>
  <c r="F15" i="7"/>
  <c r="E15" i="7"/>
  <c r="D15" i="7"/>
  <c r="C15" i="7"/>
  <c r="B15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Z13" i="7" s="1"/>
  <c r="E13" i="7"/>
  <c r="D13" i="7"/>
  <c r="C13" i="7"/>
  <c r="B13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Z12" i="7" s="1"/>
  <c r="D12" i="7"/>
  <c r="C12" i="7"/>
  <c r="B12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Z11" i="7" s="1"/>
  <c r="C11" i="7"/>
  <c r="B11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Z9" i="7" s="1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Z6" i="7" s="1"/>
  <c r="F6" i="7"/>
  <c r="E6" i="7"/>
  <c r="D6" i="7"/>
  <c r="C6" i="7"/>
  <c r="B6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Z4" i="7" s="1"/>
  <c r="D4" i="7"/>
  <c r="C4" i="7"/>
  <c r="B4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Z31" i="8" s="1"/>
  <c r="C31" i="8"/>
  <c r="B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Z27" i="8" s="1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Z19" i="8" s="1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Z17" i="8" s="1"/>
  <c r="F17" i="8"/>
  <c r="E17" i="8"/>
  <c r="D17" i="8"/>
  <c r="C17" i="8"/>
  <c r="B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Z13" i="8" s="1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Z11" i="8" s="1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Z9" i="8" s="1"/>
  <c r="E9" i="8"/>
  <c r="D9" i="8"/>
  <c r="C9" i="8"/>
  <c r="B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Z5" i="8" s="1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Z3" i="8" s="1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29" i="8"/>
  <c r="Z25" i="8"/>
  <c r="Z23" i="8"/>
  <c r="Z21" i="8"/>
  <c r="Z15" i="8"/>
  <c r="Z7" i="8"/>
  <c r="G55" i="9" l="1"/>
  <c r="H55" i="9" s="1"/>
  <c r="G40" i="9"/>
  <c r="H40" i="9" s="1"/>
  <c r="G48" i="9"/>
  <c r="H48" i="9" s="1"/>
  <c r="G35" i="9"/>
  <c r="H35" i="9" s="1"/>
  <c r="G25" i="9"/>
  <c r="H25" i="9" s="1"/>
  <c r="G33" i="9"/>
  <c r="H33" i="9" s="1"/>
  <c r="G16" i="9"/>
  <c r="H16" i="9" s="1"/>
  <c r="G4" i="9"/>
  <c r="H4" i="9" s="1"/>
  <c r="D3" i="9"/>
  <c r="F3" i="9" s="1"/>
  <c r="G3" i="9" s="1"/>
  <c r="H3" i="9" s="1"/>
  <c r="B6" i="9"/>
  <c r="D11" i="9"/>
  <c r="F11" i="9" s="1"/>
  <c r="G11" i="9" s="1"/>
  <c r="H11" i="9" s="1"/>
  <c r="B14" i="9"/>
  <c r="D24" i="9"/>
  <c r="F24" i="9" s="1"/>
  <c r="G24" i="9" s="1"/>
  <c r="H24" i="9" s="1"/>
  <c r="B27" i="9"/>
  <c r="D32" i="9"/>
  <c r="F32" i="9" s="1"/>
  <c r="G32" i="9" s="1"/>
  <c r="H32" i="9" s="1"/>
  <c r="B35" i="9"/>
  <c r="B40" i="9"/>
  <c r="D45" i="9"/>
  <c r="F45" i="9" s="1"/>
  <c r="B48" i="9"/>
  <c r="D53" i="9"/>
  <c r="F53" i="9" s="1"/>
  <c r="G53" i="9" s="1"/>
  <c r="H53" i="9" s="1"/>
  <c r="B4" i="9"/>
  <c r="D9" i="9"/>
  <c r="F9" i="9" s="1"/>
  <c r="G9" i="9" s="1"/>
  <c r="H9" i="9" s="1"/>
  <c r="B12" i="9"/>
  <c r="D22" i="9"/>
  <c r="F22" i="9" s="1"/>
  <c r="G22" i="9" s="1"/>
  <c r="H22" i="9" s="1"/>
  <c r="B25" i="9"/>
  <c r="D30" i="9"/>
  <c r="F30" i="9" s="1"/>
  <c r="G30" i="9" s="1"/>
  <c r="H30" i="9" s="1"/>
  <c r="B33" i="9"/>
  <c r="D43" i="9"/>
  <c r="F43" i="9" s="1"/>
  <c r="B46" i="9"/>
  <c r="D51" i="9"/>
  <c r="F51" i="9" s="1"/>
  <c r="G51" i="9" s="1"/>
  <c r="H51" i="9" s="1"/>
  <c r="B54" i="9"/>
  <c r="B23" i="9"/>
  <c r="D28" i="9"/>
  <c r="F28" i="9" s="1"/>
  <c r="B31" i="9"/>
  <c r="D41" i="9"/>
  <c r="F41" i="9" s="1"/>
  <c r="G41" i="9" s="1"/>
  <c r="H41" i="9" s="1"/>
  <c r="B44" i="9"/>
  <c r="D49" i="9"/>
  <c r="F49" i="9" s="1"/>
  <c r="G49" i="9" s="1"/>
  <c r="H49" i="9" s="1"/>
  <c r="B52" i="9"/>
  <c r="B42" i="9"/>
  <c r="D47" i="9"/>
  <c r="F47" i="9" s="1"/>
  <c r="G47" i="9" s="1"/>
  <c r="H47" i="9" s="1"/>
  <c r="B50" i="9"/>
  <c r="I7" i="9"/>
  <c r="I8" i="9" s="1"/>
  <c r="I9" i="9" s="1"/>
  <c r="G7" i="9"/>
  <c r="H7" i="9" s="1"/>
  <c r="I43" i="9"/>
  <c r="G43" i="9"/>
  <c r="H43" i="9" s="1"/>
  <c r="I26" i="9"/>
  <c r="G26" i="9"/>
  <c r="H26" i="9" s="1"/>
  <c r="G2" i="9"/>
  <c r="H2" i="9" s="1"/>
  <c r="G31" i="9"/>
  <c r="H31" i="9" s="1"/>
  <c r="G10" i="9"/>
  <c r="H10" i="9" s="1"/>
  <c r="G14" i="9"/>
  <c r="H14" i="9" s="1"/>
  <c r="D20" i="9"/>
  <c r="G23" i="9"/>
  <c r="H23" i="9" s="1"/>
  <c r="G28" i="9"/>
  <c r="H28" i="9" s="1"/>
  <c r="G36" i="9"/>
  <c r="H36" i="9" s="1"/>
  <c r="G46" i="9"/>
  <c r="H46" i="9" s="1"/>
  <c r="G54" i="9"/>
  <c r="H54" i="9" s="1"/>
  <c r="G29" i="9"/>
  <c r="H29" i="9" s="1"/>
  <c r="G6" i="9"/>
  <c r="H6" i="9" s="1"/>
  <c r="G27" i="9"/>
  <c r="H27" i="9" s="1"/>
  <c r="Z6" i="8"/>
  <c r="Z8" i="8"/>
  <c r="Z10" i="8"/>
  <c r="Z14" i="8"/>
  <c r="Z18" i="8"/>
  <c r="Z22" i="8"/>
  <c r="Z30" i="8"/>
  <c r="Z4" i="8"/>
  <c r="Z12" i="8"/>
  <c r="Z20" i="8"/>
  <c r="Z26" i="8"/>
  <c r="Z28" i="8"/>
  <c r="Z8" i="7"/>
  <c r="Z14" i="7"/>
  <c r="Z3" i="7"/>
  <c r="Z5" i="7"/>
  <c r="Z7" i="7"/>
  <c r="C22" i="7" s="1"/>
  <c r="Z2" i="7"/>
  <c r="B22" i="7" s="1"/>
  <c r="F22" i="7"/>
  <c r="D22" i="7"/>
  <c r="Z2" i="8"/>
  <c r="G45" i="9" l="1"/>
  <c r="H45" i="9" s="1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10" i="9"/>
  <c r="I11" i="9" s="1"/>
  <c r="I12" i="9" s="1"/>
  <c r="I13" i="9" s="1"/>
  <c r="I14" i="9" s="1"/>
  <c r="I15" i="9" s="1"/>
  <c r="I16" i="9" s="1"/>
  <c r="I17" i="9" s="1"/>
  <c r="I27" i="9"/>
  <c r="I28" i="9" s="1"/>
  <c r="I29" i="9" s="1"/>
  <c r="I30" i="9" s="1"/>
  <c r="I31" i="9" s="1"/>
  <c r="I32" i="9" s="1"/>
  <c r="I33" i="9" s="1"/>
  <c r="I34" i="9" s="1"/>
  <c r="I35" i="9" s="1"/>
  <c r="I36" i="9" s="1"/>
  <c r="G22" i="7"/>
  <c r="H22" i="7"/>
  <c r="E22" i="7"/>
</calcChain>
</file>

<file path=xl/sharedStrings.xml><?xml version="1.0" encoding="utf-8"?>
<sst xmlns="http://schemas.openxmlformats.org/spreadsheetml/2006/main" count="256" uniqueCount="55">
  <si>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</si>
  <si>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</si>
  <si>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</si>
  <si>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</si>
  <si>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</si>
  <si>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</si>
  <si>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</si>
  <si>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</si>
  <si>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</si>
  <si>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LLY</t>
  </si>
  <si>
    <t>NATR</t>
  </si>
  <si>
    <t>VMEO</t>
  </si>
  <si>
    <t>PFE</t>
  </si>
  <si>
    <t>HLT</t>
  </si>
  <si>
    <t>MRK</t>
  </si>
  <si>
    <t>SLB</t>
  </si>
  <si>
    <t>CPRI</t>
  </si>
  <si>
    <t>ABT</t>
  </si>
  <si>
    <t>GXO</t>
  </si>
  <si>
    <t>CL</t>
  </si>
  <si>
    <t>ABC</t>
  </si>
  <si>
    <t>PG</t>
  </si>
  <si>
    <t>KMB</t>
  </si>
  <si>
    <t>SNAP</t>
  </si>
  <si>
    <t>MTW</t>
  </si>
  <si>
    <t>ARNC</t>
  </si>
  <si>
    <t>MHK</t>
  </si>
  <si>
    <t>GEF</t>
  </si>
  <si>
    <t>^GSPC</t>
  </si>
  <si>
    <t>DPZ</t>
  </si>
  <si>
    <t>BMY</t>
  </si>
  <si>
    <t>ABBV</t>
  </si>
  <si>
    <t>WFRD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</si>
  <si>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</si>
  <si>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</si>
  <si>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</si>
  <si>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</si>
  <si>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</si>
  <si>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</si>
  <si>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</si>
  <si>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</si>
  <si>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</si>
  <si>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</si>
  <si>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AAR</t>
  </si>
  <si>
    <t>CAAR</t>
  </si>
  <si>
    <t>t-stat</t>
  </si>
  <si>
    <t>GRUPO B</t>
  </si>
  <si>
    <t>^GSPC/100</t>
  </si>
  <si>
    <t>R ^GSPC</t>
  </si>
  <si>
    <t>AR</t>
  </si>
  <si>
    <t>T-stat</t>
  </si>
  <si>
    <t>significant?</t>
  </si>
  <si>
    <t>CAR</t>
  </si>
  <si>
    <t>Standart Error</t>
  </si>
  <si>
    <t>^GSPC/10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</si>
</sst>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1" applyNumberFormat="1" applyFont="1"/>
    <xf numFmtId="10" fontId="1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94660905955E-2"/>
          <c:y val="1.9927511907798942E-2"/>
          <c:w val="0.8952176703558179"/>
          <c:h val="0.78567464781188068"/>
        </c:manualLayout>
      </c:layout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SNAP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'3'!$B$2:$B$17</c:f>
              <c:numCache>
                <c:formatCode>General</c:formatCode>
                <c:ptCount val="16"/>
                <c:pt idx="0">
                  <c:v>40.009998321533203</c:v>
                </c:pt>
                <c:pt idx="1">
                  <c:v>39.450000762939453</c:v>
                </c:pt>
                <c:pt idx="2">
                  <c:v>38.009998321533203</c:v>
                </c:pt>
                <c:pt idx="3">
                  <c:v>36.869998931884773</c:v>
                </c:pt>
                <c:pt idx="4">
                  <c:v>36.979999542236328</c:v>
                </c:pt>
                <c:pt idx="5">
                  <c:v>38.830001831054688</c:v>
                </c:pt>
                <c:pt idx="6">
                  <c:v>39.150001525878913</c:v>
                </c:pt>
                <c:pt idx="7">
                  <c:v>39.939998626708977</c:v>
                </c:pt>
                <c:pt idx="8">
                  <c:v>37.840000152587891</c:v>
                </c:pt>
                <c:pt idx="9">
                  <c:v>37.369998931884773</c:v>
                </c:pt>
                <c:pt idx="10">
                  <c:v>35.659999847412109</c:v>
                </c:pt>
                <c:pt idx="11">
                  <c:v>33.090000152587891</c:v>
                </c:pt>
                <c:pt idx="12">
                  <c:v>30.219999313354489</c:v>
                </c:pt>
                <c:pt idx="13">
                  <c:v>31.219999313354489</c:v>
                </c:pt>
                <c:pt idx="14">
                  <c:v>33.680000305175781</c:v>
                </c:pt>
                <c:pt idx="15">
                  <c:v>31.739999771118161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A-4320-88F8-538FCD5BBEDF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'3'!$C$2:$C$17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A-4320-88F8-538FCD5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'3'!$B$20</c:f>
              <c:strCache>
                <c:ptCount val="1"/>
                <c:pt idx="0">
                  <c:v>ARNC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'3'!$B$21:$B$36</c:f>
              <c:numCache>
                <c:formatCode>General</c:formatCode>
                <c:ptCount val="16"/>
                <c:pt idx="0">
                  <c:v>33.400001525878913</c:v>
                </c:pt>
                <c:pt idx="1">
                  <c:v>32.470001220703118</c:v>
                </c:pt>
                <c:pt idx="2">
                  <c:v>32.279998779296882</c:v>
                </c:pt>
                <c:pt idx="3">
                  <c:v>31.329999923706051</c:v>
                </c:pt>
                <c:pt idx="4">
                  <c:v>32.020000457763672</c:v>
                </c:pt>
                <c:pt idx="5">
                  <c:v>30.469999313354489</c:v>
                </c:pt>
                <c:pt idx="6">
                  <c:v>31.590000152587891</c:v>
                </c:pt>
                <c:pt idx="7">
                  <c:v>30.70000076293945</c:v>
                </c:pt>
                <c:pt idx="8">
                  <c:v>28.04000091552734</c:v>
                </c:pt>
                <c:pt idx="9">
                  <c:v>27.940000534057621</c:v>
                </c:pt>
                <c:pt idx="10">
                  <c:v>27.840000152587891</c:v>
                </c:pt>
                <c:pt idx="11">
                  <c:v>27.10000038146973</c:v>
                </c:pt>
                <c:pt idx="12">
                  <c:v>24.620000839233398</c:v>
                </c:pt>
                <c:pt idx="13">
                  <c:v>23.620000839233398</c:v>
                </c:pt>
                <c:pt idx="14">
                  <c:v>24.739999771118161</c:v>
                </c:pt>
                <c:pt idx="15">
                  <c:v>24.680000305175781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6A7-97CF-282D105FB325}"/>
            </c:ext>
          </c:extLst>
        </c:ser>
        <c:ser>
          <c:idx val="1"/>
          <c:order val="1"/>
          <c:tx>
            <c:strRef>
              <c:f>'3'!$C$20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'3'!$C$21:$C$36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6A7-97CF-282D105F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'3'!$B$39</c:f>
              <c:strCache>
                <c:ptCount val="1"/>
                <c:pt idx="0">
                  <c:v>CPRI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'3'!$B$40:$B$55</c:f>
              <c:numCache>
                <c:formatCode>General</c:formatCode>
                <c:ptCount val="16"/>
                <c:pt idx="0">
                  <c:v>70.760002136230469</c:v>
                </c:pt>
                <c:pt idx="1">
                  <c:v>68.139999389648438</c:v>
                </c:pt>
                <c:pt idx="2">
                  <c:v>67.80999755859375</c:v>
                </c:pt>
                <c:pt idx="3">
                  <c:v>67.269996643066406</c:v>
                </c:pt>
                <c:pt idx="4">
                  <c:v>67</c:v>
                </c:pt>
                <c:pt idx="5">
                  <c:v>66.029998779296875</c:v>
                </c:pt>
                <c:pt idx="6">
                  <c:v>68.970001220703125</c:v>
                </c:pt>
                <c:pt idx="7">
                  <c:v>67.739997863769531</c:v>
                </c:pt>
                <c:pt idx="8">
                  <c:v>66.470001220703125</c:v>
                </c:pt>
                <c:pt idx="9">
                  <c:v>69.180000305175781</c:v>
                </c:pt>
                <c:pt idx="10">
                  <c:v>64.400001525878906</c:v>
                </c:pt>
                <c:pt idx="11">
                  <c:v>54.540000915527337</c:v>
                </c:pt>
                <c:pt idx="12">
                  <c:v>46.159999847412109</c:v>
                </c:pt>
                <c:pt idx="13">
                  <c:v>46.590000152587891</c:v>
                </c:pt>
                <c:pt idx="14">
                  <c:v>50.389999389648438</c:v>
                </c:pt>
                <c:pt idx="15">
                  <c:v>50.200000762939453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8-4C42-B04B-81B7DA889AD3}"/>
            </c:ext>
          </c:extLst>
        </c:ser>
        <c:ser>
          <c:idx val="1"/>
          <c:order val="1"/>
          <c:tx>
            <c:strRef>
              <c:f>'3'!$C$39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'3'!$C$40:$C$55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8-4C42-B04B-81B7DA88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161925</xdr:rowOff>
    </xdr:from>
    <xdr:to>
      <xdr:col>17</xdr:col>
      <xdr:colOff>590550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6032E-F3AA-4CC6-B978-6E72EF19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21</xdr:row>
      <xdr:rowOff>4762</xdr:rowOff>
    </xdr:from>
    <xdr:to>
      <xdr:col>18</xdr:col>
      <xdr:colOff>85725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7E8BE-7401-401D-9ECA-B1884220B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40</xdr:row>
      <xdr:rowOff>4762</xdr:rowOff>
    </xdr:from>
    <xdr:to>
      <xdr:col>18</xdr:col>
      <xdr:colOff>85725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63514-C98B-40A8-A2A8-7A5C575B9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withdraw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uspen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_abnormal_returns"/>
      <sheetName val="estimation_abnormal_returns"/>
      <sheetName val="regression_results"/>
      <sheetName val="window_set"/>
      <sheetName val="window_returns"/>
      <sheetName val="estimation_set"/>
      <sheetName val="estimation_returns"/>
      <sheetName val="3"/>
      <sheetName val="car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>
        <row r="1">
          <cell r="B1" t="str">
            <v>EPAM</v>
          </cell>
        </row>
        <row r="2">
          <cell r="A2">
            <v>-5</v>
          </cell>
        </row>
        <row r="3">
          <cell r="A3">
            <v>-4</v>
          </cell>
        </row>
        <row r="4">
          <cell r="A4">
            <v>-3</v>
          </cell>
        </row>
        <row r="5">
          <cell r="A5">
            <v>-2</v>
          </cell>
        </row>
        <row r="6">
          <cell r="A6">
            <v>-1</v>
          </cell>
        </row>
        <row r="7">
          <cell r="A7">
            <v>0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4</v>
          </cell>
        </row>
        <row r="12">
          <cell r="A12">
            <v>5</v>
          </cell>
        </row>
        <row r="13">
          <cell r="A13">
            <v>6</v>
          </cell>
        </row>
        <row r="14">
          <cell r="A14">
            <v>7</v>
          </cell>
        </row>
        <row r="15">
          <cell r="A15">
            <v>8</v>
          </cell>
        </row>
        <row r="16">
          <cell r="A16">
            <v>9</v>
          </cell>
        </row>
        <row r="17">
          <cell r="A17">
            <v>10</v>
          </cell>
        </row>
        <row r="21">
          <cell r="A21">
            <v>-5</v>
          </cell>
        </row>
        <row r="22">
          <cell r="A22">
            <v>-4</v>
          </cell>
        </row>
        <row r="23">
          <cell r="A23">
            <v>-3</v>
          </cell>
        </row>
        <row r="24">
          <cell r="A24">
            <v>-2</v>
          </cell>
        </row>
        <row r="25">
          <cell r="A25">
            <v>-1</v>
          </cell>
        </row>
        <row r="26">
          <cell r="A26">
            <v>0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3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_abnormal_returns"/>
      <sheetName val="estimation_abnormal_returns"/>
      <sheetName val="regression_results"/>
      <sheetName val="window_set"/>
      <sheetName val="window_returns"/>
      <sheetName val="estimation_set"/>
      <sheetName val="estimation_returns"/>
      <sheetName val="3"/>
      <sheetName val="c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AMBA</v>
          </cell>
          <cell r="C1" t="str">
            <v>^GSPC/100</v>
          </cell>
        </row>
        <row r="2">
          <cell r="B2">
            <v>147.9100036621094</v>
          </cell>
          <cell r="C2">
            <v>447.5009765625</v>
          </cell>
        </row>
        <row r="3">
          <cell r="B3">
            <v>140.8399963378906</v>
          </cell>
          <cell r="C3">
            <v>438.02597656250003</v>
          </cell>
        </row>
        <row r="4">
          <cell r="B4">
            <v>134.75</v>
          </cell>
          <cell r="C4">
            <v>434.88701171875005</v>
          </cell>
        </row>
        <row r="5">
          <cell r="B5">
            <v>133.3500061035156</v>
          </cell>
          <cell r="C5">
            <v>430.47597656250002</v>
          </cell>
        </row>
        <row r="6">
          <cell r="B6">
            <v>128.3800048828125</v>
          </cell>
          <cell r="C6">
            <v>422.55</v>
          </cell>
        </row>
        <row r="7">
          <cell r="B7">
            <v>137.3999938964844</v>
          </cell>
          <cell r="C7">
            <v>428.87001953125002</v>
          </cell>
        </row>
        <row r="8">
          <cell r="B8">
            <v>139.3699951171875</v>
          </cell>
          <cell r="C8">
            <v>438.46499023437502</v>
          </cell>
        </row>
        <row r="9">
          <cell r="B9">
            <v>139.71000671386719</v>
          </cell>
          <cell r="C9">
            <v>437.39399414062501</v>
          </cell>
        </row>
        <row r="10">
          <cell r="B10">
            <v>95.980003356933594</v>
          </cell>
          <cell r="C10">
            <v>430.6259765625</v>
          </cell>
        </row>
        <row r="11">
          <cell r="B11">
            <v>99.790000915527344</v>
          </cell>
          <cell r="C11">
            <v>438.65400390625001</v>
          </cell>
        </row>
        <row r="12">
          <cell r="B12">
            <v>93.330001831054688</v>
          </cell>
          <cell r="C12">
            <v>436.34902343750002</v>
          </cell>
        </row>
        <row r="13">
          <cell r="B13">
            <v>87.529998779296875</v>
          </cell>
          <cell r="C13">
            <v>432.88701171875005</v>
          </cell>
        </row>
        <row r="14">
          <cell r="B14">
            <v>84.709999084472656</v>
          </cell>
          <cell r="C14">
            <v>420.10898437500003</v>
          </cell>
        </row>
        <row r="15">
          <cell r="B15">
            <v>88.620002746582031</v>
          </cell>
          <cell r="C15">
            <v>417.07001953125001</v>
          </cell>
        </row>
        <row r="16">
          <cell r="B16">
            <v>91.050003051757813</v>
          </cell>
          <cell r="C16">
            <v>427.78798828125002</v>
          </cell>
        </row>
        <row r="17">
          <cell r="B17">
            <v>88.319999694824219</v>
          </cell>
          <cell r="C17">
            <v>425.95200195312503</v>
          </cell>
        </row>
        <row r="20">
          <cell r="B20" t="str">
            <v>PARR</v>
          </cell>
          <cell r="C20" t="str">
            <v>^GSPC/10</v>
          </cell>
        </row>
        <row r="21">
          <cell r="B21">
            <v>14.77999973297119</v>
          </cell>
          <cell r="C21">
            <v>44.750097656249999</v>
          </cell>
        </row>
        <row r="22">
          <cell r="B22">
            <v>14.85999965667725</v>
          </cell>
          <cell r="C22">
            <v>43.802597656250001</v>
          </cell>
        </row>
        <row r="23">
          <cell r="B23">
            <v>14.909999847412109</v>
          </cell>
          <cell r="C23">
            <v>43.488701171875007</v>
          </cell>
        </row>
        <row r="24">
          <cell r="B24">
            <v>14.810000419616699</v>
          </cell>
          <cell r="C24">
            <v>43.047597656250005</v>
          </cell>
        </row>
        <row r="25">
          <cell r="B25">
            <v>14.710000038146971</v>
          </cell>
          <cell r="C25">
            <v>42.255000000000003</v>
          </cell>
        </row>
        <row r="26">
          <cell r="B26">
            <v>13.989999771118161</v>
          </cell>
          <cell r="C26">
            <v>42.887001953125001</v>
          </cell>
        </row>
        <row r="27">
          <cell r="B27">
            <v>13.539999961853029</v>
          </cell>
          <cell r="C27">
            <v>43.846499023437502</v>
          </cell>
        </row>
        <row r="28">
          <cell r="B28">
            <v>13.60000038146973</v>
          </cell>
          <cell r="C28">
            <v>43.739399414062504</v>
          </cell>
        </row>
        <row r="29">
          <cell r="B29">
            <v>12.189999580383301</v>
          </cell>
          <cell r="C29">
            <v>43.062597656249999</v>
          </cell>
        </row>
        <row r="30">
          <cell r="B30">
            <v>12.560000419616699</v>
          </cell>
          <cell r="C30">
            <v>43.865400390624998</v>
          </cell>
        </row>
        <row r="31">
          <cell r="B31">
            <v>11.920000076293951</v>
          </cell>
          <cell r="C31">
            <v>43.634902343749999</v>
          </cell>
        </row>
        <row r="32">
          <cell r="B32">
            <v>12.289999961853029</v>
          </cell>
          <cell r="C32">
            <v>43.288701171875005</v>
          </cell>
        </row>
        <row r="33">
          <cell r="B33">
            <v>12.069999694824221</v>
          </cell>
          <cell r="C33">
            <v>42.010898437500003</v>
          </cell>
        </row>
        <row r="34">
          <cell r="B34">
            <v>13.210000038146971</v>
          </cell>
          <cell r="C34">
            <v>41.707001953125001</v>
          </cell>
        </row>
        <row r="35">
          <cell r="B35">
            <v>13.38000011444092</v>
          </cell>
          <cell r="C35">
            <v>42.778798828125005</v>
          </cell>
        </row>
        <row r="36">
          <cell r="B36">
            <v>13.52000045776367</v>
          </cell>
          <cell r="C36">
            <v>42.595200195312501</v>
          </cell>
        </row>
        <row r="39">
          <cell r="B39" t="str">
            <v>SLVM</v>
          </cell>
          <cell r="C39" t="str">
            <v>^GSPC/10</v>
          </cell>
        </row>
        <row r="40">
          <cell r="B40">
            <v>39.779998779296882</v>
          </cell>
          <cell r="C40">
            <v>44.750097656249999</v>
          </cell>
        </row>
        <row r="41">
          <cell r="B41">
            <v>39.360000610351563</v>
          </cell>
          <cell r="C41">
            <v>43.802597656250001</v>
          </cell>
        </row>
        <row r="42">
          <cell r="B42">
            <v>39.169998168945313</v>
          </cell>
          <cell r="C42">
            <v>43.488701171875007</v>
          </cell>
        </row>
        <row r="43">
          <cell r="B43">
            <v>35.75</v>
          </cell>
          <cell r="C43">
            <v>43.047597656250005</v>
          </cell>
        </row>
        <row r="44">
          <cell r="B44">
            <v>34.900001525878913</v>
          </cell>
          <cell r="C44">
            <v>42.255000000000003</v>
          </cell>
        </row>
        <row r="45">
          <cell r="B45">
            <v>34.5</v>
          </cell>
          <cell r="C45">
            <v>42.887001953125001</v>
          </cell>
        </row>
        <row r="46">
          <cell r="B46">
            <v>35.869998931884773</v>
          </cell>
          <cell r="C46">
            <v>43.846499023437502</v>
          </cell>
        </row>
        <row r="47">
          <cell r="B47">
            <v>34.900001525878913</v>
          </cell>
          <cell r="C47">
            <v>43.739399414062504</v>
          </cell>
        </row>
        <row r="48">
          <cell r="B48">
            <v>33.290000915527337</v>
          </cell>
          <cell r="C48">
            <v>43.062597656249999</v>
          </cell>
        </row>
        <row r="49">
          <cell r="B49">
            <v>30.370000839233398</v>
          </cell>
          <cell r="C49">
            <v>43.865400390624998</v>
          </cell>
        </row>
        <row r="50">
          <cell r="B50">
            <v>31.629999160766602</v>
          </cell>
          <cell r="C50">
            <v>43.634902343749999</v>
          </cell>
        </row>
        <row r="51">
          <cell r="B51">
            <v>30.79000091552734</v>
          </cell>
          <cell r="C51">
            <v>43.288701171875005</v>
          </cell>
        </row>
        <row r="52">
          <cell r="B52">
            <v>30.370000839233398</v>
          </cell>
          <cell r="C52">
            <v>42.010898437500003</v>
          </cell>
        </row>
        <row r="53">
          <cell r="B53">
            <v>31.760000228881839</v>
          </cell>
          <cell r="C53">
            <v>41.707001953125001</v>
          </cell>
        </row>
        <row r="54">
          <cell r="B54">
            <v>35.069999694824219</v>
          </cell>
          <cell r="C54">
            <v>42.778798828125005</v>
          </cell>
        </row>
        <row r="55">
          <cell r="B55">
            <v>34.259998321533203</v>
          </cell>
          <cell r="C55">
            <v>42.595200195312501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E7B-4578-4C80-9FAE-155536608F0F}">
  <dimension ref="A1:Z22"/>
  <sheetViews>
    <sheetView workbookViewId="0">
      <selection activeCell="B2" sqref="B2"/>
    </sheetView>
  </sheetViews>
  <sheetFormatPr defaultRowHeight="15" x14ac:dyDescent="0.25"/>
  <cols>
    <col min="2" max="4" width="13.140625" bestFit="1" customWidth="1"/>
    <col min="5" max="5" width="12.7109375" bestFit="1" customWidth="1"/>
    <col min="6" max="8" width="13.140625" bestFit="1" customWidth="1"/>
    <col min="25" max="25" width="18.28515625" bestFit="1" customWidth="1"/>
  </cols>
  <sheetData>
    <row r="1" spans="1:26" x14ac:dyDescent="0.25">
      <c r="A1" s="1" t="s">
        <v>35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43</v>
      </c>
    </row>
    <row r="2" spans="1:26" x14ac:dyDescent="0.25">
      <c r="A2" s="1">
        <v>-5</v>
      </c>
      <c r="B2">
        <f>window_returns!B2-window_returns!$U2*VLOOKUP(window_returns!B$1,regression_results!$B:$J,5,0)+VLOOKUP(window_returns!B$1,regression_results!$B:$J,4,0)</f>
        <v>4.5813166454943943E-3</v>
      </c>
      <c r="C2">
        <f>window_returns!C2-window_returns!$U2*VLOOKUP(window_returns!C$1,regression_results!$B:$J,5,0)+VLOOKUP(window_returns!C$1,regression_results!$B:$J,4,0)</f>
        <v>2.3204209457042147E-2</v>
      </c>
      <c r="D2">
        <f>window_returns!D2-window_returns!$U2*VLOOKUP(window_returns!D$1,regression_results!$B:$J,5,0)+VLOOKUP(window_returns!D$1,regression_results!$B:$J,4,0)</f>
        <v>-3.2179511283547957E-2</v>
      </c>
      <c r="E2">
        <f>window_returns!E2-window_returns!$U2*VLOOKUP(window_returns!E$1,regression_results!$B:$J,5,0)+VLOOKUP(window_returns!E$1,regression_results!$B:$J,4,0)</f>
        <v>-6.4455453565355342E-3</v>
      </c>
      <c r="F2">
        <f>window_returns!F2-window_returns!$U2*VLOOKUP(window_returns!F$1,regression_results!$B:$J,5,0)+VLOOKUP(window_returns!F$1,regression_results!$B:$J,4,0)</f>
        <v>-8.5258486005886595E-3</v>
      </c>
      <c r="G2">
        <f>window_returns!G2-window_returns!$U2*VLOOKUP(window_returns!G$1,regression_results!$B:$J,5,0)+VLOOKUP(window_returns!G$1,regression_results!$B:$J,4,0)</f>
        <v>-6.9913378859420457E-3</v>
      </c>
      <c r="H2">
        <f>window_returns!H2-window_returns!$U2*VLOOKUP(window_returns!H$1,regression_results!$B:$J,5,0)+VLOOKUP(window_returns!H$1,regression_results!$B:$J,4,0)</f>
        <v>4.729156168302362E-2</v>
      </c>
      <c r="I2">
        <f>window_returns!I2-window_returns!$U2*VLOOKUP(window_returns!I$1,regression_results!$B:$J,5,0)+VLOOKUP(window_returns!I$1,regression_results!$B:$J,4,0)</f>
        <v>1.5960170133915604E-2</v>
      </c>
      <c r="J2">
        <f>window_returns!J2-window_returns!$U2*VLOOKUP(window_returns!J$1,regression_results!$B:$J,5,0)+VLOOKUP(window_returns!J$1,regression_results!$B:$J,4,0)</f>
        <v>-5.2302279612908894E-3</v>
      </c>
      <c r="K2">
        <f>window_returns!K2-window_returns!$U2*VLOOKUP(window_returns!K$1,regression_results!$B:$J,5,0)+VLOOKUP(window_returns!K$1,regression_results!$B:$J,4,0)</f>
        <v>2.120768517706589E-2</v>
      </c>
      <c r="L2">
        <f>window_returns!L2-window_returns!$U2*VLOOKUP(window_returns!L$1,regression_results!$B:$J,5,0)+VLOOKUP(window_returns!L$1,regression_results!$B:$J,4,0)</f>
        <v>-5.4983553907712868E-3</v>
      </c>
      <c r="M2">
        <f>window_returns!M2-window_returns!$U2*VLOOKUP(window_returns!M$1,regression_results!$B:$J,5,0)+VLOOKUP(window_returns!M$1,regression_results!$B:$J,4,0)</f>
        <v>1.1308270559961905E-2</v>
      </c>
      <c r="N2">
        <f>window_returns!N2-window_returns!$U2*VLOOKUP(window_returns!N$1,regression_results!$B:$J,5,0)+VLOOKUP(window_returns!N$1,regression_results!$B:$J,4,0)</f>
        <v>6.375819761291414E-3</v>
      </c>
      <c r="O2">
        <f>window_returns!O2-window_returns!$U2*VLOOKUP(window_returns!O$1,regression_results!$B:$J,5,0)+VLOOKUP(window_returns!O$1,regression_results!$B:$J,4,0)</f>
        <v>-6.6214702176323938E-3</v>
      </c>
      <c r="P2">
        <f>window_returns!P2-window_returns!$U2*VLOOKUP(window_returns!P$1,regression_results!$B:$J,5,0)+VLOOKUP(window_returns!P$1,regression_results!$B:$J,4,0)</f>
        <v>-3.2327289390025986E-2</v>
      </c>
      <c r="Q2">
        <f>window_returns!Q2-window_returns!$U2*VLOOKUP(window_returns!Q$1,regression_results!$B:$J,5,0)+VLOOKUP(window_returns!Q$1,regression_results!$B:$J,4,0)</f>
        <v>1.4806720406756057E-2</v>
      </c>
      <c r="R2">
        <f>window_returns!R2-window_returns!$U2*VLOOKUP(window_returns!R$1,regression_results!$B:$J,5,0)+VLOOKUP(window_returns!R$1,regression_results!$B:$J,4,0)</f>
        <v>1.1207378846232328E-2</v>
      </c>
      <c r="S2">
        <f>window_returns!S2-window_returns!$U2*VLOOKUP(window_returns!S$1,regression_results!$B:$J,5,0)+VLOOKUP(window_returns!S$1,regression_results!$B:$J,4,0)</f>
        <v>7.3173250448055147E-3</v>
      </c>
      <c r="T2">
        <f>window_returns!T2-window_returns!$U2*VLOOKUP(window_returns!T$1,regression_results!$B:$J,5,0)+VLOOKUP(window_returns!T$1,regression_results!$B:$J,4,0)</f>
        <v>-1.5229589957589149E-2</v>
      </c>
      <c r="U2">
        <f>window_returns!V2-window_returns!$U2*VLOOKUP(window_returns!U$1,regression_results!$B:$J,5,0)+VLOOKUP(window_returns!U$1,regression_results!$B:$J,4,0)</f>
        <v>2.2159999999999992E-3</v>
      </c>
      <c r="V2">
        <f>window_returns!W2-window_returns!$U2*VLOOKUP(window_returns!V$1,regression_results!$B:$J,5,0)+VLOOKUP(window_returns!V$1,regression_results!$B:$J,4,0)</f>
        <v>-9.3510345012803951E-3</v>
      </c>
      <c r="W2">
        <f>window_returns!X2-window_returns!$U2*VLOOKUP(window_returns!W$1,regression_results!$B:$J,5,0)+VLOOKUP(window_returns!W$1,regression_results!$B:$J,4,0)</f>
        <v>1.1161510487430894E-2</v>
      </c>
      <c r="X2">
        <f>window_returns!Y2-window_returns!$U2*VLOOKUP(window_returns!X$1,regression_results!$B:$J,5,0)+VLOOKUP(window_returns!X$1,regression_results!$B:$J,4,0)</f>
        <v>1.9377742077246046E-2</v>
      </c>
      <c r="Y2" s="2">
        <v>44608</v>
      </c>
      <c r="Z2">
        <f>AVERAGE(B2:X2)</f>
        <v>2.939804336307022E-3</v>
      </c>
    </row>
    <row r="3" spans="1:26" x14ac:dyDescent="0.25">
      <c r="A3" s="1">
        <v>-4</v>
      </c>
      <c r="B3">
        <f>window_returns!B3-window_returns!$U3*VLOOKUP(window_returns!B$1,regression_results!$B:$J,5,0)+VLOOKUP(window_returns!B$1,regression_results!$B:$J,4,0)</f>
        <v>-5.0097274491388757E-3</v>
      </c>
      <c r="C3">
        <f>window_returns!C3-window_returns!$U3*VLOOKUP(window_returns!C$1,regression_results!$B:$J,5,0)+VLOOKUP(window_returns!C$1,regression_results!$B:$J,4,0)</f>
        <v>1.520344555235003E-2</v>
      </c>
      <c r="D3">
        <f>window_returns!D3-window_returns!$U3*VLOOKUP(window_returns!D$1,regression_results!$B:$J,5,0)+VLOOKUP(window_returns!D$1,regression_results!$B:$J,4,0)</f>
        <v>2.9741896585787461E-2</v>
      </c>
      <c r="E3">
        <f>window_returns!E3-window_returns!$U3*VLOOKUP(window_returns!E$1,regression_results!$B:$J,5,0)+VLOOKUP(window_returns!E$1,regression_results!$B:$J,4,0)</f>
        <v>-1.9003610592952181E-2</v>
      </c>
      <c r="F3">
        <f>window_returns!F3-window_returns!$U3*VLOOKUP(window_returns!F$1,regression_results!$B:$J,5,0)+VLOOKUP(window_returns!F$1,regression_results!$B:$J,4,0)</f>
        <v>2.9631532018195876E-4</v>
      </c>
      <c r="G3">
        <f>window_returns!G3-window_returns!$U3*VLOOKUP(window_returns!G$1,regression_results!$B:$J,5,0)+VLOOKUP(window_returns!G$1,regression_results!$B:$J,4,0)</f>
        <v>-7.3078296912571531E-3</v>
      </c>
      <c r="H3">
        <f>window_returns!H3-window_returns!$U3*VLOOKUP(window_returns!H$1,regression_results!$B:$J,5,0)+VLOOKUP(window_returns!H$1,regression_results!$B:$J,4,0)</f>
        <v>-4.9255508817304568E-4</v>
      </c>
      <c r="I3">
        <f>window_returns!I3-window_returns!$U3*VLOOKUP(window_returns!I$1,regression_results!$B:$J,5,0)+VLOOKUP(window_returns!I$1,regression_results!$B:$J,4,0)</f>
        <v>3.0403276740543789E-3</v>
      </c>
      <c r="J3">
        <f>window_returns!J3-window_returns!$U3*VLOOKUP(window_returns!J$1,regression_results!$B:$J,5,0)+VLOOKUP(window_returns!J$1,regression_results!$B:$J,4,0)</f>
        <v>-1.2728278690163582E-2</v>
      </c>
      <c r="K3">
        <f>window_returns!K3-window_returns!$U3*VLOOKUP(window_returns!K$1,regression_results!$B:$J,5,0)+VLOOKUP(window_returns!K$1,regression_results!$B:$J,4,0)</f>
        <v>2.2536397557291404E-2</v>
      </c>
      <c r="L3">
        <f>window_returns!L3-window_returns!$U3*VLOOKUP(window_returns!L$1,regression_results!$B:$J,5,0)+VLOOKUP(window_returns!L$1,regression_results!$B:$J,4,0)</f>
        <v>8.1115960584435109E-3</v>
      </c>
      <c r="M3">
        <f>window_returns!M3-window_returns!$U3*VLOOKUP(window_returns!M$1,regression_results!$B:$J,5,0)+VLOOKUP(window_returns!M$1,regression_results!$B:$J,4,0)</f>
        <v>3.5970507317676405E-3</v>
      </c>
      <c r="N3">
        <f>window_returns!N3-window_returns!$U3*VLOOKUP(window_returns!N$1,regression_results!$B:$J,5,0)+VLOOKUP(window_returns!N$1,regression_results!$B:$J,4,0)</f>
        <v>1.148283428269509E-2</v>
      </c>
      <c r="O3">
        <f>window_returns!O3-window_returns!$U3*VLOOKUP(window_returns!O$1,regression_results!$B:$J,5,0)+VLOOKUP(window_returns!O$1,regression_results!$B:$J,4,0)</f>
        <v>-2.9404943201517073E-3</v>
      </c>
      <c r="P3">
        <f>window_returns!P3-window_returns!$U3*VLOOKUP(window_returns!P$1,regression_results!$B:$J,5,0)+VLOOKUP(window_returns!P$1,regression_results!$B:$J,4,0)</f>
        <v>8.6973236541025636E-2</v>
      </c>
      <c r="Q3">
        <f>window_returns!Q3-window_returns!$U3*VLOOKUP(window_returns!Q$1,regression_results!$B:$J,5,0)+VLOOKUP(window_returns!Q$1,regression_results!$B:$J,4,0)</f>
        <v>-1.1128396764381624E-2</v>
      </c>
      <c r="R3">
        <f>window_returns!R3-window_returns!$U3*VLOOKUP(window_returns!R$1,regression_results!$B:$J,5,0)+VLOOKUP(window_returns!R$1,regression_results!$B:$J,4,0)</f>
        <v>-8.2628573355960546E-3</v>
      </c>
      <c r="S3">
        <f>window_returns!S3-window_returns!$U3*VLOOKUP(window_returns!S$1,regression_results!$B:$J,5,0)+VLOOKUP(window_returns!S$1,regression_results!$B:$J,4,0)</f>
        <v>4.2640079774643753E-3</v>
      </c>
      <c r="T3">
        <f>window_returns!T3-window_returns!$U3*VLOOKUP(window_returns!T$1,regression_results!$B:$J,5,0)+VLOOKUP(window_returns!T$1,regression_results!$B:$J,4,0)</f>
        <v>1.1227452011114971E-2</v>
      </c>
      <c r="U3">
        <f>window_returns!V3-window_returns!$U3*VLOOKUP(window_returns!U$1,regression_results!$B:$J,5,0)+VLOOKUP(window_returns!U$1,regression_results!$B:$J,4,0)</f>
        <v>1.4894999999999999E-2</v>
      </c>
      <c r="V3">
        <f>window_returns!W3-window_returns!$U3*VLOOKUP(window_returns!V$1,regression_results!$B:$J,5,0)+VLOOKUP(window_returns!V$1,regression_results!$B:$J,4,0)</f>
        <v>1.1477078412980412E-2</v>
      </c>
      <c r="W3">
        <f>window_returns!X3-window_returns!$U3*VLOOKUP(window_returns!W$1,regression_results!$B:$J,5,0)+VLOOKUP(window_returns!W$1,regression_results!$B:$J,4,0)</f>
        <v>4.8308028034833505E-3</v>
      </c>
      <c r="X3">
        <f>window_returns!Y3-window_returns!$U3*VLOOKUP(window_returns!X$1,regression_results!$B:$J,5,0)+VLOOKUP(window_returns!X$1,regression_results!$B:$J,4,0)</f>
        <v>4.8917584764133284E-3</v>
      </c>
      <c r="Y3" s="2">
        <v>44609</v>
      </c>
      <c r="Z3">
        <f t="shared" ref="Z3:Z17" si="0">AVERAGE(B3:X3)</f>
        <v>7.2041500023147529E-3</v>
      </c>
    </row>
    <row r="4" spans="1:26" x14ac:dyDescent="0.25">
      <c r="A4" s="1">
        <v>-3</v>
      </c>
      <c r="B4">
        <f>window_returns!B4-window_returns!$U4*VLOOKUP(window_returns!B$1,regression_results!$B:$J,5,0)+VLOOKUP(window_returns!B$1,regression_results!$B:$J,4,0)</f>
        <v>6.9455271155783606E-4</v>
      </c>
      <c r="C4">
        <f>window_returns!C4-window_returns!$U4*VLOOKUP(window_returns!C$1,regression_results!$B:$J,5,0)+VLOOKUP(window_returns!C$1,regression_results!$B:$J,4,0)</f>
        <v>-2.3481856111694028E-2</v>
      </c>
      <c r="D4">
        <f>window_returns!D4-window_returns!$U4*VLOOKUP(window_returns!D$1,regression_results!$B:$J,5,0)+VLOOKUP(window_returns!D$1,regression_results!$B:$J,4,0)</f>
        <v>5.6909247064504632E-3</v>
      </c>
      <c r="E4">
        <f>window_returns!E4-window_returns!$U4*VLOOKUP(window_returns!E$1,regression_results!$B:$J,5,0)+VLOOKUP(window_returns!E$1,regression_results!$B:$J,4,0)</f>
        <v>-1.1446331536124062E-2</v>
      </c>
      <c r="F4">
        <f>window_returns!F4-window_returns!$U4*VLOOKUP(window_returns!F$1,regression_results!$B:$J,5,0)+VLOOKUP(window_returns!F$1,regression_results!$B:$J,4,0)</f>
        <v>-8.1986795254436456E-3</v>
      </c>
      <c r="G4">
        <f>window_returns!G4-window_returns!$U4*VLOOKUP(window_returns!G$1,regression_results!$B:$J,5,0)+VLOOKUP(window_returns!G$1,regression_results!$B:$J,4,0)</f>
        <v>1.9359635078148494E-3</v>
      </c>
      <c r="H4">
        <f>window_returns!H4-window_returns!$U4*VLOOKUP(window_returns!H$1,regression_results!$B:$J,5,0)+VLOOKUP(window_returns!H$1,regression_results!$B:$J,4,0)</f>
        <v>-1.2036496960449618E-2</v>
      </c>
      <c r="I4">
        <f>window_returns!I4-window_returns!$U4*VLOOKUP(window_returns!I$1,regression_results!$B:$J,5,0)+VLOOKUP(window_returns!I$1,regression_results!$B:$J,4,0)</f>
        <v>1.2660875403709174E-2</v>
      </c>
      <c r="J4">
        <f>window_returns!J4-window_returns!$U4*VLOOKUP(window_returns!J$1,regression_results!$B:$J,5,0)+VLOOKUP(window_returns!J$1,regression_results!$B:$J,4,0)</f>
        <v>-2.9140840856640916E-2</v>
      </c>
      <c r="K4">
        <f>window_returns!K4-window_returns!$U4*VLOOKUP(window_returns!K$1,regression_results!$B:$J,5,0)+VLOOKUP(window_returns!K$1,regression_results!$B:$J,4,0)</f>
        <v>-2.1111515296609703E-2</v>
      </c>
      <c r="L4">
        <f>window_returns!L4-window_returns!$U4*VLOOKUP(window_returns!L$1,regression_results!$B:$J,5,0)+VLOOKUP(window_returns!L$1,regression_results!$B:$J,4,0)</f>
        <v>2.697276960431975E-3</v>
      </c>
      <c r="M4">
        <f>window_returns!M4-window_returns!$U4*VLOOKUP(window_returns!M$1,regression_results!$B:$J,5,0)+VLOOKUP(window_returns!M$1,regression_results!$B:$J,4,0)</f>
        <v>1.8043478790318989E-4</v>
      </c>
      <c r="N4">
        <f>window_returns!N4-window_returns!$U4*VLOOKUP(window_returns!N$1,regression_results!$B:$J,5,0)+VLOOKUP(window_returns!N$1,regression_results!$B:$J,4,0)</f>
        <v>-2.2150461572627419E-4</v>
      </c>
      <c r="O4">
        <f>window_returns!O4-window_returns!$U4*VLOOKUP(window_returns!O$1,regression_results!$B:$J,5,0)+VLOOKUP(window_returns!O$1,regression_results!$B:$J,4,0)</f>
        <v>6.8422847603929896E-3</v>
      </c>
      <c r="P4">
        <f>window_returns!P4-window_returns!$U4*VLOOKUP(window_returns!P$1,regression_results!$B:$J,5,0)+VLOOKUP(window_returns!P$1,regression_results!$B:$J,4,0)</f>
        <v>1.058357986393527E-3</v>
      </c>
      <c r="Q4">
        <f>window_returns!Q4-window_returns!$U4*VLOOKUP(window_returns!Q$1,regression_results!$B:$J,5,0)+VLOOKUP(window_returns!Q$1,regression_results!$B:$J,4,0)</f>
        <v>5.8296500227735101E-4</v>
      </c>
      <c r="R4">
        <f>window_returns!R4-window_returns!$U4*VLOOKUP(window_returns!R$1,regression_results!$B:$J,5,0)+VLOOKUP(window_returns!R$1,regression_results!$B:$J,4,0)</f>
        <v>1.6047506846714027E-3</v>
      </c>
      <c r="S4">
        <f>window_returns!S4-window_returns!$U4*VLOOKUP(window_returns!S$1,regression_results!$B:$J,5,0)+VLOOKUP(window_returns!S$1,regression_results!$B:$J,4,0)</f>
        <v>1.6425634905471297E-2</v>
      </c>
      <c r="T4">
        <f>window_returns!T4-window_returns!$U4*VLOOKUP(window_returns!T$1,regression_results!$B:$J,5,0)+VLOOKUP(window_returns!T$1,regression_results!$B:$J,4,0)</f>
        <v>1.196533598323072E-2</v>
      </c>
      <c r="U4">
        <f>window_returns!V4-window_returns!$U4*VLOOKUP(window_returns!U$1,regression_results!$B:$J,5,0)+VLOOKUP(window_returns!U$1,regression_results!$B:$J,4,0)</f>
        <v>1.8945E-2</v>
      </c>
      <c r="V4">
        <f>window_returns!W4-window_returns!$U4*VLOOKUP(window_returns!V$1,regression_results!$B:$J,5,0)+VLOOKUP(window_returns!V$1,regression_results!$B:$J,4,0)</f>
        <v>3.2952310294990439E-3</v>
      </c>
      <c r="W4">
        <f>window_returns!X4-window_returns!$U4*VLOOKUP(window_returns!W$1,regression_results!$B:$J,5,0)+VLOOKUP(window_returns!W$1,regression_results!$B:$J,4,0)</f>
        <v>-2.6614264660144212E-4</v>
      </c>
      <c r="X4">
        <f>window_returns!Y4-window_returns!$U4*VLOOKUP(window_returns!X$1,regression_results!$B:$J,5,0)+VLOOKUP(window_returns!X$1,regression_results!$B:$J,4,0)</f>
        <v>-1.750708628688296E-2</v>
      </c>
      <c r="Y4" s="2">
        <v>44610</v>
      </c>
      <c r="Z4">
        <f t="shared" si="0"/>
        <v>-1.6882984959290797E-3</v>
      </c>
    </row>
    <row r="5" spans="1:26" x14ac:dyDescent="0.25">
      <c r="A5" s="1">
        <v>-2</v>
      </c>
      <c r="B5">
        <f>window_returns!B5-window_returns!$U5*VLOOKUP(window_returns!B$1,regression_results!$B:$J,5,0)+VLOOKUP(window_returns!B$1,regression_results!$B:$J,4,0)</f>
        <v>7.3524921922394769E-4</v>
      </c>
      <c r="C5">
        <f>window_returns!C5-window_returns!$U5*VLOOKUP(window_returns!C$1,regression_results!$B:$J,5,0)+VLOOKUP(window_returns!C$1,regression_results!$B:$J,4,0)</f>
        <v>-7.8763056227698046E-3</v>
      </c>
      <c r="D5">
        <f>window_returns!D5-window_returns!$U5*VLOOKUP(window_returns!D$1,regression_results!$B:$J,5,0)+VLOOKUP(window_returns!D$1,regression_results!$B:$J,4,0)</f>
        <v>1.0792125533647941E-2</v>
      </c>
      <c r="E5">
        <f>window_returns!E5-window_returns!$U5*VLOOKUP(window_returns!E$1,regression_results!$B:$J,5,0)+VLOOKUP(window_returns!E$1,regression_results!$B:$J,4,0)</f>
        <v>-2.4530155380705305E-2</v>
      </c>
      <c r="F5">
        <f>window_returns!F5-window_returns!$U5*VLOOKUP(window_returns!F$1,regression_results!$B:$J,5,0)+VLOOKUP(window_returns!F$1,regression_results!$B:$J,4,0)</f>
        <v>-1.0067925811500815E-2</v>
      </c>
      <c r="G5">
        <f>window_returns!G5-window_returns!$U5*VLOOKUP(window_returns!G$1,regression_results!$B:$J,5,0)+VLOOKUP(window_returns!G$1,regression_results!$B:$J,4,0)</f>
        <v>-3.2691272780823442E-3</v>
      </c>
      <c r="H5">
        <f>window_returns!H5-window_returns!$U5*VLOOKUP(window_returns!H$1,regression_results!$B:$J,5,0)+VLOOKUP(window_returns!H$1,regression_results!$B:$J,4,0)</f>
        <v>-5.7281323012585046E-3</v>
      </c>
      <c r="I5">
        <f>window_returns!I5-window_returns!$U5*VLOOKUP(window_returns!I$1,regression_results!$B:$J,5,0)+VLOOKUP(window_returns!I$1,regression_results!$B:$J,4,0)</f>
        <v>1.4435374465419825E-2</v>
      </c>
      <c r="J5">
        <f>window_returns!J5-window_returns!$U5*VLOOKUP(window_returns!J$1,regression_results!$B:$J,5,0)+VLOOKUP(window_returns!J$1,regression_results!$B:$J,4,0)</f>
        <v>1.1025138887600865E-2</v>
      </c>
      <c r="K5">
        <f>window_returns!K5-window_returns!$U5*VLOOKUP(window_returns!K$1,regression_results!$B:$J,5,0)+VLOOKUP(window_returns!K$1,regression_results!$B:$J,4,0)</f>
        <v>2.2588830420911941E-2</v>
      </c>
      <c r="L5">
        <f>window_returns!L5-window_returns!$U5*VLOOKUP(window_returns!L$1,regression_results!$B:$J,5,0)+VLOOKUP(window_returns!L$1,regression_results!$B:$J,4,0)</f>
        <v>-1.1146149652888552E-2</v>
      </c>
      <c r="M5">
        <f>window_returns!M5-window_returns!$U5*VLOOKUP(window_returns!M$1,regression_results!$B:$J,5,0)+VLOOKUP(window_returns!M$1,regression_results!$B:$J,4,0)</f>
        <v>-1.4497021901089891E-3</v>
      </c>
      <c r="N5">
        <f>window_returns!N5-window_returns!$U5*VLOOKUP(window_returns!N$1,regression_results!$B:$J,5,0)+VLOOKUP(window_returns!N$1,regression_results!$B:$J,4,0)</f>
        <v>-1.2946398224568603E-2</v>
      </c>
      <c r="O5">
        <f>window_returns!O5-window_returns!$U5*VLOOKUP(window_returns!O$1,regression_results!$B:$J,5,0)+VLOOKUP(window_returns!O$1,regression_results!$B:$J,4,0)</f>
        <v>-7.5175020352207583E-3</v>
      </c>
      <c r="P5">
        <f>window_returns!P5-window_returns!$U5*VLOOKUP(window_returns!P$1,regression_results!$B:$J,5,0)+VLOOKUP(window_returns!P$1,regression_results!$B:$J,4,0)</f>
        <v>2.1070077058781465E-2</v>
      </c>
      <c r="Q5">
        <f>window_returns!Q5-window_returns!$U5*VLOOKUP(window_returns!Q$1,regression_results!$B:$J,5,0)+VLOOKUP(window_returns!Q$1,regression_results!$B:$J,4,0)</f>
        <v>-4.2530306331755793E-2</v>
      </c>
      <c r="R5">
        <f>window_returns!R5-window_returns!$U5*VLOOKUP(window_returns!R$1,regression_results!$B:$J,5,0)+VLOOKUP(window_returns!R$1,regression_results!$B:$J,4,0)</f>
        <v>-1.9755932254653191E-2</v>
      </c>
      <c r="S5">
        <f>window_returns!S5-window_returns!$U5*VLOOKUP(window_returns!S$1,regression_results!$B:$J,5,0)+VLOOKUP(window_returns!S$1,regression_results!$B:$J,4,0)</f>
        <v>-4.712029814152742E-2</v>
      </c>
      <c r="T5">
        <f>window_returns!T5-window_returns!$U5*VLOOKUP(window_returns!T$1,regression_results!$B:$J,5,0)+VLOOKUP(window_returns!T$1,regression_results!$B:$J,4,0)</f>
        <v>-1.2112865478396668E-2</v>
      </c>
      <c r="U5">
        <f>window_returns!V5-window_returns!$U5*VLOOKUP(window_returns!U$1,regression_results!$B:$J,5,0)+VLOOKUP(window_returns!U$1,regression_results!$B:$J,4,0)</f>
        <v>-2.1308999999999998E-2</v>
      </c>
      <c r="V5">
        <f>window_returns!W5-window_returns!$U5*VLOOKUP(window_returns!V$1,regression_results!$B:$J,5,0)+VLOOKUP(window_returns!V$1,regression_results!$B:$J,4,0)</f>
        <v>2.330015792156131E-3</v>
      </c>
      <c r="W5">
        <f>window_returns!X5-window_returns!$U5*VLOOKUP(window_returns!W$1,regression_results!$B:$J,5,0)+VLOOKUP(window_returns!W$1,regression_results!$B:$J,4,0)</f>
        <v>1.7816285897744016E-2</v>
      </c>
      <c r="X5">
        <f>window_returns!Y5-window_returns!$U5*VLOOKUP(window_returns!X$1,regression_results!$B:$J,5,0)+VLOOKUP(window_returns!X$1,regression_results!$B:$J,4,0)</f>
        <v>-8.4489085243587961E-2</v>
      </c>
      <c r="Y5" s="2">
        <v>44614</v>
      </c>
      <c r="Z5">
        <f t="shared" si="0"/>
        <v>-9.1763386378929807E-3</v>
      </c>
    </row>
    <row r="6" spans="1:26" x14ac:dyDescent="0.25">
      <c r="A6" s="1">
        <v>-1</v>
      </c>
      <c r="B6">
        <f>window_returns!B6-window_returns!$U6*VLOOKUP(window_returns!B$1,regression_results!$B:$J,5,0)+VLOOKUP(window_returns!B$1,regression_results!$B:$J,4,0)</f>
        <v>8.4230597429705376E-3</v>
      </c>
      <c r="C6">
        <f>window_returns!C6-window_returns!$U6*VLOOKUP(window_returns!C$1,regression_results!$B:$J,5,0)+VLOOKUP(window_returns!C$1,regression_results!$B:$J,4,0)</f>
        <v>6.6812298589435902E-3</v>
      </c>
      <c r="D6">
        <f>window_returns!D6-window_returns!$U6*VLOOKUP(window_returns!D$1,regression_results!$B:$J,5,0)+VLOOKUP(window_returns!D$1,regression_results!$B:$J,4,0)</f>
        <v>-1.3975758336029157E-2</v>
      </c>
      <c r="E6">
        <f>window_returns!E6-window_returns!$U6*VLOOKUP(window_returns!E$1,regression_results!$B:$J,5,0)+VLOOKUP(window_returns!E$1,regression_results!$B:$J,4,0)</f>
        <v>-1.7294980632850499E-2</v>
      </c>
      <c r="F6">
        <f>window_returns!F6-window_returns!$U6*VLOOKUP(window_returns!F$1,regression_results!$B:$J,5,0)+VLOOKUP(window_returns!F$1,regression_results!$B:$J,4,0)</f>
        <v>-6.9388752266635149E-3</v>
      </c>
      <c r="G6">
        <f>window_returns!G6-window_returns!$U6*VLOOKUP(window_returns!G$1,regression_results!$B:$J,5,0)+VLOOKUP(window_returns!G$1,regression_results!$B:$J,4,0)</f>
        <v>2.0285701568522026E-3</v>
      </c>
      <c r="H6">
        <f>window_returns!H6-window_returns!$U6*VLOOKUP(window_returns!H$1,regression_results!$B:$J,5,0)+VLOOKUP(window_returns!H$1,regression_results!$B:$J,4,0)</f>
        <v>1.7632822119638687E-2</v>
      </c>
      <c r="I6">
        <f>window_returns!I6-window_returns!$U6*VLOOKUP(window_returns!I$1,regression_results!$B:$J,5,0)+VLOOKUP(window_returns!I$1,regression_results!$B:$J,4,0)</f>
        <v>3.2137223159622509E-2</v>
      </c>
      <c r="J6">
        <f>window_returns!J6-window_returns!$U6*VLOOKUP(window_returns!J$1,regression_results!$B:$J,5,0)+VLOOKUP(window_returns!J$1,regression_results!$B:$J,4,0)</f>
        <v>8.485819232071156E-3</v>
      </c>
      <c r="K6">
        <f>window_returns!K6-window_returns!$U6*VLOOKUP(window_returns!K$1,regression_results!$B:$J,5,0)+VLOOKUP(window_returns!K$1,regression_results!$B:$J,4,0)</f>
        <v>2.524931700908678E-2</v>
      </c>
      <c r="L6">
        <f>window_returns!L6-window_returns!$U6*VLOOKUP(window_returns!L$1,regression_results!$B:$J,5,0)+VLOOKUP(window_returns!L$1,regression_results!$B:$J,4,0)</f>
        <v>-4.8757739816084628E-3</v>
      </c>
      <c r="M6">
        <f>window_returns!M6-window_returns!$U6*VLOOKUP(window_returns!M$1,regression_results!$B:$J,5,0)+VLOOKUP(window_returns!M$1,regression_results!$B:$J,4,0)</f>
        <v>-5.2242017497218345E-4</v>
      </c>
      <c r="N6">
        <f>window_returns!N6-window_returns!$U6*VLOOKUP(window_returns!N$1,regression_results!$B:$J,5,0)+VLOOKUP(window_returns!N$1,regression_results!$B:$J,4,0)</f>
        <v>-1.2620612172147123E-2</v>
      </c>
      <c r="O6">
        <f>window_returns!O6-window_returns!$U6*VLOOKUP(window_returns!O$1,regression_results!$B:$J,5,0)+VLOOKUP(window_returns!O$1,regression_results!$B:$J,4,0)</f>
        <v>-1.3874281731658892E-2</v>
      </c>
      <c r="P6">
        <f>window_returns!P6-window_returns!$U6*VLOOKUP(window_returns!P$1,regression_results!$B:$J,5,0)+VLOOKUP(window_returns!P$1,regression_results!$B:$J,4,0)</f>
        <v>9.1591913654939447E-2</v>
      </c>
      <c r="Q6">
        <f>window_returns!Q6-window_returns!$U6*VLOOKUP(window_returns!Q$1,regression_results!$B:$J,5,0)+VLOOKUP(window_returns!Q$1,regression_results!$B:$J,4,0)</f>
        <v>-1.6761662715773114E-2</v>
      </c>
      <c r="R6">
        <f>window_returns!R6-window_returns!$U6*VLOOKUP(window_returns!R$1,regression_results!$B:$J,5,0)+VLOOKUP(window_returns!R$1,regression_results!$B:$J,4,0)</f>
        <v>3.9282485601492653E-2</v>
      </c>
      <c r="S6">
        <f>window_returns!S6-window_returns!$U6*VLOOKUP(window_returns!S$1,regression_results!$B:$J,5,0)+VLOOKUP(window_returns!S$1,regression_results!$B:$J,4,0)</f>
        <v>1.5017393722850781E-2</v>
      </c>
      <c r="T6">
        <f>window_returns!T6-window_returns!$U6*VLOOKUP(window_returns!T$1,regression_results!$B:$J,5,0)+VLOOKUP(window_returns!T$1,regression_results!$B:$J,4,0)</f>
        <v>-1.4937605758647145E-2</v>
      </c>
      <c r="U6">
        <f>window_returns!V6-window_returns!$U6*VLOOKUP(window_returns!U$1,regression_results!$B:$J,5,0)+VLOOKUP(window_returns!U$1,regression_results!$B:$J,4,0)</f>
        <v>-3.0006000000000001E-2</v>
      </c>
      <c r="V6">
        <f>window_returns!W6-window_returns!$U6*VLOOKUP(window_returns!V$1,regression_results!$B:$J,5,0)+VLOOKUP(window_returns!V$1,regression_results!$B:$J,4,0)</f>
        <v>1.8970157441816571E-2</v>
      </c>
      <c r="W6">
        <f>window_returns!X6-window_returns!$U6*VLOOKUP(window_returns!W$1,regression_results!$B:$J,5,0)+VLOOKUP(window_returns!W$1,regression_results!$B:$J,4,0)</f>
        <v>1.8281958244901544E-2</v>
      </c>
      <c r="X6">
        <f>window_returns!Y6-window_returns!$U6*VLOOKUP(window_returns!X$1,regression_results!$B:$J,5,0)+VLOOKUP(window_returns!X$1,regression_results!$B:$J,4,0)</f>
        <v>-2.2461513231532736E-2</v>
      </c>
      <c r="Y6" s="2">
        <v>44615</v>
      </c>
      <c r="Z6">
        <f t="shared" si="0"/>
        <v>5.6309767818827662E-3</v>
      </c>
    </row>
    <row r="7" spans="1:26" x14ac:dyDescent="0.25">
      <c r="A7" s="1">
        <v>0</v>
      </c>
      <c r="B7">
        <f>window_returns!B7-window_returns!$U7*VLOOKUP(window_returns!B$1,regression_results!$B:$J,5,0)+VLOOKUP(window_returns!B$1,regression_results!$B:$J,4,0)</f>
        <v>6.9659517671869509E-3</v>
      </c>
      <c r="C7">
        <f>window_returns!C7-window_returns!$U7*VLOOKUP(window_returns!C$1,regression_results!$B:$J,5,0)+VLOOKUP(window_returns!C$1,regression_results!$B:$J,4,0)</f>
        <v>-8.6210078515914865E-3</v>
      </c>
      <c r="D7">
        <f>window_returns!D7-window_returns!$U7*VLOOKUP(window_returns!D$1,regression_results!$B:$J,5,0)+VLOOKUP(window_returns!D$1,regression_results!$B:$J,4,0)</f>
        <v>1.8928953401163056E-2</v>
      </c>
      <c r="E7">
        <f>window_returns!E7-window_returns!$U7*VLOOKUP(window_returns!E$1,regression_results!$B:$J,5,0)+VLOOKUP(window_returns!E$1,regression_results!$B:$J,4,0)</f>
        <v>-2.4500714191175221E-2</v>
      </c>
      <c r="F7">
        <f>window_returns!F7-window_returns!$U7*VLOOKUP(window_returns!F$1,regression_results!$B:$J,5,0)+VLOOKUP(window_returns!F$1,regression_results!$B:$J,4,0)</f>
        <v>8.5497232891177562E-3</v>
      </c>
      <c r="G7">
        <f>window_returns!G7-window_returns!$U7*VLOOKUP(window_returns!G$1,regression_results!$B:$J,5,0)+VLOOKUP(window_returns!G$1,regression_results!$B:$J,4,0)</f>
        <v>-3.263471989558097E-2</v>
      </c>
      <c r="H7">
        <f>window_returns!H7-window_returns!$U7*VLOOKUP(window_returns!H$1,regression_results!$B:$J,5,0)+VLOOKUP(window_returns!H$1,regression_results!$B:$J,4,0)</f>
        <v>-3.1587686557270726E-2</v>
      </c>
      <c r="I7">
        <f>window_returns!I7-window_returns!$U7*VLOOKUP(window_returns!I$1,regression_results!$B:$J,5,0)+VLOOKUP(window_returns!I$1,regression_results!$B:$J,4,0)</f>
        <v>-3.3132968859354212E-2</v>
      </c>
      <c r="J7">
        <f>window_returns!J7-window_returns!$U7*VLOOKUP(window_returns!J$1,regression_results!$B:$J,5,0)+VLOOKUP(window_returns!J$1,regression_results!$B:$J,4,0)</f>
        <v>-3.9462436261399926E-5</v>
      </c>
      <c r="K7">
        <f>window_returns!K7-window_returns!$U7*VLOOKUP(window_returns!K$1,regression_results!$B:$J,5,0)+VLOOKUP(window_returns!K$1,regression_results!$B:$J,4,0)</f>
        <v>1.1557518029150563E-2</v>
      </c>
      <c r="L7">
        <f>window_returns!L7-window_returns!$U7*VLOOKUP(window_returns!L$1,regression_results!$B:$J,5,0)+VLOOKUP(window_returns!L$1,regression_results!$B:$J,4,0)</f>
        <v>-4.2293784077077935E-2</v>
      </c>
      <c r="M7">
        <f>window_returns!M7-window_returns!$U7*VLOOKUP(window_returns!M$1,regression_results!$B:$J,5,0)+VLOOKUP(window_returns!M$1,regression_results!$B:$J,4,0)</f>
        <v>-1.2506798738093346E-2</v>
      </c>
      <c r="N7">
        <f>window_returns!N7-window_returns!$U7*VLOOKUP(window_returns!N$1,regression_results!$B:$J,5,0)+VLOOKUP(window_returns!N$1,regression_results!$B:$J,4,0)</f>
        <v>-2.9283535134651605E-2</v>
      </c>
      <c r="O7">
        <f>window_returns!O7-window_returns!$U7*VLOOKUP(window_returns!O$1,regression_results!$B:$J,5,0)+VLOOKUP(window_returns!O$1,regression_results!$B:$J,4,0)</f>
        <v>-2.5942293860407632E-2</v>
      </c>
      <c r="P7">
        <f>window_returns!P7-window_returns!$U7*VLOOKUP(window_returns!P$1,regression_results!$B:$J,5,0)+VLOOKUP(window_returns!P$1,regression_results!$B:$J,4,0)</f>
        <v>-1.0381325635746124E-2</v>
      </c>
      <c r="Q7">
        <f>window_returns!Q7-window_returns!$U7*VLOOKUP(window_returns!Q$1,regression_results!$B:$J,5,0)+VLOOKUP(window_returns!Q$1,regression_results!$B:$J,4,0)</f>
        <v>4.0849472398472352E-3</v>
      </c>
      <c r="R7">
        <f>window_returns!R7-window_returns!$U7*VLOOKUP(window_returns!R$1,regression_results!$B:$J,5,0)+VLOOKUP(window_returns!R$1,regression_results!$B:$J,4,0)</f>
        <v>-6.1535319372992461E-2</v>
      </c>
      <c r="S7">
        <f>window_returns!S7-window_returns!$U7*VLOOKUP(window_returns!S$1,regression_results!$B:$J,5,0)+VLOOKUP(window_returns!S$1,regression_results!$B:$J,4,0)</f>
        <v>-2.2281196100270375E-2</v>
      </c>
      <c r="T7">
        <f>window_returns!T7-window_returns!$U7*VLOOKUP(window_returns!T$1,regression_results!$B:$J,5,0)+VLOOKUP(window_returns!T$1,regression_results!$B:$J,4,0)</f>
        <v>-3.0149562181489745E-2</v>
      </c>
      <c r="U7">
        <f>window_returns!V7-window_returns!$U7*VLOOKUP(window_returns!U$1,regression_results!$B:$J,5,0)+VLOOKUP(window_returns!U$1,regression_results!$B:$J,4,0)</f>
        <v>2.2547000000000005E-2</v>
      </c>
      <c r="V7">
        <f>window_returns!W7-window_returns!$U7*VLOOKUP(window_returns!V$1,regression_results!$B:$J,5,0)+VLOOKUP(window_returns!V$1,regression_results!$B:$J,4,0)</f>
        <v>-3.2562243362587825E-2</v>
      </c>
      <c r="W7">
        <f>window_returns!X7-window_returns!$U7*VLOOKUP(window_returns!W$1,regression_results!$B:$J,5,0)+VLOOKUP(window_returns!W$1,regression_results!$B:$J,4,0)</f>
        <v>-1.1380335540469317E-2</v>
      </c>
      <c r="X7">
        <f>window_returns!Y7-window_returns!$U7*VLOOKUP(window_returns!X$1,regression_results!$B:$J,5,0)+VLOOKUP(window_returns!X$1,regression_results!$B:$J,4,0)</f>
        <v>-3.8164920117097864E-2</v>
      </c>
      <c r="Y7" s="2">
        <v>44616</v>
      </c>
      <c r="Z7">
        <f t="shared" si="0"/>
        <v>-1.627668609502838E-2</v>
      </c>
    </row>
    <row r="8" spans="1:26" x14ac:dyDescent="0.25">
      <c r="A8" s="1">
        <v>1</v>
      </c>
      <c r="B8">
        <f>window_returns!B8-window_returns!$U8*VLOOKUP(window_returns!B$1,regression_results!$B:$J,5,0)+VLOOKUP(window_returns!B$1,regression_results!$B:$J,4,0)</f>
        <v>1.3231869324360017E-2</v>
      </c>
      <c r="C8">
        <f>window_returns!C8-window_returns!$U8*VLOOKUP(window_returns!C$1,regression_results!$B:$J,5,0)+VLOOKUP(window_returns!C$1,regression_results!$B:$J,4,0)</f>
        <v>-8.299918127771427E-3</v>
      </c>
      <c r="D8">
        <f>window_returns!D8-window_returns!$U8*VLOOKUP(window_returns!D$1,regression_results!$B:$J,5,0)+VLOOKUP(window_returns!D$1,regression_results!$B:$J,4,0)</f>
        <v>-4.027756375567932E-2</v>
      </c>
      <c r="E8">
        <f>window_returns!E8-window_returns!$U8*VLOOKUP(window_returns!E$1,regression_results!$B:$J,5,0)+VLOOKUP(window_returns!E$1,regression_results!$B:$J,4,0)</f>
        <v>3.2339616341142935E-2</v>
      </c>
      <c r="F8">
        <f>window_returns!F8-window_returns!$U8*VLOOKUP(window_returns!F$1,regression_results!$B:$J,5,0)+VLOOKUP(window_returns!F$1,regression_results!$B:$J,4,0)</f>
        <v>1.4222896103801803E-2</v>
      </c>
      <c r="G8">
        <f>window_returns!G8-window_returns!$U8*VLOOKUP(window_returns!G$1,regression_results!$B:$J,5,0)+VLOOKUP(window_returns!G$1,regression_results!$B:$J,4,0)</f>
        <v>3.5014409282351618E-2</v>
      </c>
      <c r="H8">
        <f>window_returns!H8-window_returns!$U8*VLOOKUP(window_returns!H$1,regression_results!$B:$J,5,0)+VLOOKUP(window_returns!H$1,regression_results!$B:$J,4,0)</f>
        <v>3.2109126390144752E-2</v>
      </c>
      <c r="I8">
        <f>window_returns!I8-window_returns!$U8*VLOOKUP(window_returns!I$1,regression_results!$B:$J,5,0)+VLOOKUP(window_returns!I$1,regression_results!$B:$J,4,0)</f>
        <v>1.3098094021347243E-2</v>
      </c>
      <c r="J8">
        <f>window_returns!J8-window_returns!$U8*VLOOKUP(window_returns!J$1,regression_results!$B:$J,5,0)+VLOOKUP(window_returns!J$1,regression_results!$B:$J,4,0)</f>
        <v>1.3057465456485805E-2</v>
      </c>
      <c r="K8">
        <f>window_returns!K8-window_returns!$U8*VLOOKUP(window_returns!K$1,regression_results!$B:$J,5,0)+VLOOKUP(window_returns!K$1,regression_results!$B:$J,4,0)</f>
        <v>-2.7193107952720081E-2</v>
      </c>
      <c r="L8">
        <f>window_returns!L8-window_returns!$U8*VLOOKUP(window_returns!L$1,regression_results!$B:$J,5,0)+VLOOKUP(window_returns!L$1,regression_results!$B:$J,4,0)</f>
        <v>3.0618977409759707E-2</v>
      </c>
      <c r="M8">
        <f>window_returns!M8-window_returns!$U8*VLOOKUP(window_returns!M$1,regression_results!$B:$J,5,0)+VLOOKUP(window_returns!M$1,regression_results!$B:$J,4,0)</f>
        <v>2.6352563632845268E-2</v>
      </c>
      <c r="N8">
        <f>window_returns!N8-window_returns!$U8*VLOOKUP(window_returns!N$1,regression_results!$B:$J,5,0)+VLOOKUP(window_returns!N$1,regression_results!$B:$J,4,0)</f>
        <v>3.9411237250420707E-2</v>
      </c>
      <c r="O8">
        <f>window_returns!O8-window_returns!$U8*VLOOKUP(window_returns!O$1,regression_results!$B:$J,5,0)+VLOOKUP(window_returns!O$1,regression_results!$B:$J,4,0)</f>
        <v>2.6329492310777209E-2</v>
      </c>
      <c r="P8">
        <f>window_returns!P8-window_returns!$U8*VLOOKUP(window_returns!P$1,regression_results!$B:$J,5,0)+VLOOKUP(window_returns!P$1,regression_results!$B:$J,4,0)</f>
        <v>-8.3178735508201707E-2</v>
      </c>
      <c r="Q8">
        <f>window_returns!Q8-window_returns!$U8*VLOOKUP(window_returns!Q$1,regression_results!$B:$J,5,0)+VLOOKUP(window_returns!Q$1,regression_results!$B:$J,4,0)</f>
        <v>2.3385141102306071E-3</v>
      </c>
      <c r="R8">
        <f>window_returns!R8-window_returns!$U8*VLOOKUP(window_returns!R$1,regression_results!$B:$J,5,0)+VLOOKUP(window_returns!R$1,regression_results!$B:$J,4,0)</f>
        <v>1.7775063510218677E-2</v>
      </c>
      <c r="S8">
        <f>window_returns!S8-window_returns!$U8*VLOOKUP(window_returns!S$1,regression_results!$B:$J,5,0)+VLOOKUP(window_returns!S$1,regression_results!$B:$J,4,0)</f>
        <v>7.576280154469742E-5</v>
      </c>
      <c r="T8">
        <f>window_returns!T8-window_returns!$U8*VLOOKUP(window_returns!T$1,regression_results!$B:$J,5,0)+VLOOKUP(window_returns!T$1,regression_results!$B:$J,4,0)</f>
        <v>3.0368229240637264E-2</v>
      </c>
      <c r="U8">
        <f>window_returns!V8-window_returns!$U8*VLOOKUP(window_returns!U$1,regression_results!$B:$J,5,0)+VLOOKUP(window_returns!U$1,regression_results!$B:$J,4,0)</f>
        <v>7.5439999999999978E-3</v>
      </c>
      <c r="V8">
        <f>window_returns!W8-window_returns!$U8*VLOOKUP(window_returns!V$1,regression_results!$B:$J,5,0)+VLOOKUP(window_returns!V$1,regression_results!$B:$J,4,0)</f>
        <v>-2.2489336963019734E-3</v>
      </c>
      <c r="W8">
        <f>window_returns!X8-window_returns!$U8*VLOOKUP(window_returns!W$1,regression_results!$B:$J,5,0)+VLOOKUP(window_returns!W$1,regression_results!$B:$J,4,0)</f>
        <v>2.5344140715662902E-2</v>
      </c>
      <c r="X8">
        <f>window_returns!Y8-window_returns!$U8*VLOOKUP(window_returns!X$1,regression_results!$B:$J,5,0)+VLOOKUP(window_returns!X$1,regression_results!$B:$J,4,0)</f>
        <v>-4.505349840387364E-2</v>
      </c>
      <c r="Y8" s="2">
        <v>44617</v>
      </c>
      <c r="Z8">
        <f t="shared" si="0"/>
        <v>6.6512913242253507E-3</v>
      </c>
    </row>
    <row r="9" spans="1:26" x14ac:dyDescent="0.25">
      <c r="A9" s="1">
        <v>2</v>
      </c>
      <c r="B9">
        <f>window_returns!B9-window_returns!$U9*VLOOKUP(window_returns!B$1,regression_results!$B:$J,5,0)+VLOOKUP(window_returns!B$1,regression_results!$B:$J,4,0)</f>
        <v>-3.6644991117466474E-3</v>
      </c>
      <c r="C9">
        <f>window_returns!C9-window_returns!$U9*VLOOKUP(window_returns!C$1,regression_results!$B:$J,5,0)+VLOOKUP(window_returns!C$1,regression_results!$B:$J,4,0)</f>
        <v>-1.6901914926357491E-2</v>
      </c>
      <c r="D9">
        <f>window_returns!D9-window_returns!$U9*VLOOKUP(window_returns!D$1,regression_results!$B:$J,5,0)+VLOOKUP(window_returns!D$1,regression_results!$B:$J,4,0)</f>
        <v>1.5324285636893607E-2</v>
      </c>
      <c r="E9">
        <f>window_returns!E9-window_returns!$U9*VLOOKUP(window_returns!E$1,regression_results!$B:$J,5,0)+VLOOKUP(window_returns!E$1,regression_results!$B:$J,4,0)</f>
        <v>-2.055602951601665E-2</v>
      </c>
      <c r="F9">
        <f>window_returns!F9-window_returns!$U9*VLOOKUP(window_returns!F$1,regression_results!$B:$J,5,0)+VLOOKUP(window_returns!F$1,regression_results!$B:$J,4,0)</f>
        <v>-7.1241784020246238E-3</v>
      </c>
      <c r="G9">
        <f>window_returns!G9-window_returns!$U9*VLOOKUP(window_returns!G$1,regression_results!$B:$J,5,0)+VLOOKUP(window_returns!G$1,regression_results!$B:$J,4,0)</f>
        <v>4.509141952659365E-3</v>
      </c>
      <c r="H9">
        <f>window_returns!H9-window_returns!$U9*VLOOKUP(window_returns!H$1,regression_results!$B:$J,5,0)+VLOOKUP(window_returns!H$1,regression_results!$B:$J,4,0)</f>
        <v>3.620863787961625E-3</v>
      </c>
      <c r="I9">
        <f>window_returns!I9-window_returns!$U9*VLOOKUP(window_returns!I$1,regression_results!$B:$J,5,0)+VLOOKUP(window_returns!I$1,regression_results!$B:$J,4,0)</f>
        <v>-8.2460951413719941E-3</v>
      </c>
      <c r="J9">
        <f>window_returns!J9-window_returns!$U9*VLOOKUP(window_returns!J$1,regression_results!$B:$J,5,0)+VLOOKUP(window_returns!J$1,regression_results!$B:$J,4,0)</f>
        <v>-1.522940324963841E-2</v>
      </c>
      <c r="K9">
        <f>window_returns!K9-window_returns!$U9*VLOOKUP(window_returns!K$1,regression_results!$B:$J,5,0)+VLOOKUP(window_returns!K$1,regression_results!$B:$J,4,0)</f>
        <v>1.3042669959784769E-3</v>
      </c>
      <c r="L9">
        <f>window_returns!L9-window_returns!$U9*VLOOKUP(window_returns!L$1,regression_results!$B:$J,5,0)+VLOOKUP(window_returns!L$1,regression_results!$B:$J,4,0)</f>
        <v>-1.7745943916418105E-2</v>
      </c>
      <c r="M9">
        <f>window_returns!M9-window_returns!$U9*VLOOKUP(window_returns!M$1,regression_results!$B:$J,5,0)+VLOOKUP(window_returns!M$1,regression_results!$B:$J,4,0)</f>
        <v>7.6132037181881728E-3</v>
      </c>
      <c r="N9">
        <f>window_returns!N9-window_returns!$U9*VLOOKUP(window_returns!N$1,regression_results!$B:$J,5,0)+VLOOKUP(window_returns!N$1,regression_results!$B:$J,4,0)</f>
        <v>-1.5955504926227208E-2</v>
      </c>
      <c r="O9">
        <f>window_returns!O9-window_returns!$U9*VLOOKUP(window_returns!O$1,regression_results!$B:$J,5,0)+VLOOKUP(window_returns!O$1,regression_results!$B:$J,4,0)</f>
        <v>-1.632845079339228E-2</v>
      </c>
      <c r="P9">
        <f>window_returns!P9-window_returns!$U9*VLOOKUP(window_returns!P$1,regression_results!$B:$J,5,0)+VLOOKUP(window_returns!P$1,regression_results!$B:$J,4,0)</f>
        <v>3.7236990781081121E-2</v>
      </c>
      <c r="Q9">
        <f>window_returns!Q9-window_returns!$U9*VLOOKUP(window_returns!Q$1,regression_results!$B:$J,5,0)+VLOOKUP(window_returns!Q$1,regression_results!$B:$J,4,0)</f>
        <v>-9.0316481341457967E-3</v>
      </c>
      <c r="R9">
        <f>window_returns!R9-window_returns!$U9*VLOOKUP(window_returns!R$1,regression_results!$B:$J,5,0)+VLOOKUP(window_returns!R$1,regression_results!$B:$J,4,0)</f>
        <v>-2.5280218935696722E-2</v>
      </c>
      <c r="S9">
        <f>window_returns!S9-window_returns!$U9*VLOOKUP(window_returns!S$1,regression_results!$B:$J,5,0)+VLOOKUP(window_returns!S$1,regression_results!$B:$J,4,0)</f>
        <v>-2.4782722656614641E-2</v>
      </c>
      <c r="T9">
        <f>window_returns!T9-window_returns!$U9*VLOOKUP(window_returns!T$1,regression_results!$B:$J,5,0)+VLOOKUP(window_returns!T$1,regression_results!$B:$J,4,0)</f>
        <v>-1.1878436531959555E-2</v>
      </c>
      <c r="U9">
        <f>window_returns!V9-window_returns!$U9*VLOOKUP(window_returns!U$1,regression_results!$B:$J,5,0)+VLOOKUP(window_returns!U$1,regression_results!$B:$J,4,0)</f>
        <v>7.6189999999999982E-3</v>
      </c>
      <c r="V9">
        <f>window_returns!W9-window_returns!$U9*VLOOKUP(window_returns!V$1,regression_results!$B:$J,5,0)+VLOOKUP(window_returns!V$1,regression_results!$B:$J,4,0)</f>
        <v>-5.5306805534415257E-3</v>
      </c>
      <c r="W9">
        <f>window_returns!X9-window_returns!$U9*VLOOKUP(window_returns!W$1,regression_results!$B:$J,5,0)+VLOOKUP(window_returns!W$1,regression_results!$B:$J,4,0)</f>
        <v>-7.2650437026998598E-3</v>
      </c>
      <c r="X9">
        <f>window_returns!Y9-window_returns!$U9*VLOOKUP(window_returns!X$1,regression_results!$B:$J,5,0)+VLOOKUP(window_returns!X$1,regression_results!$B:$J,4,0)</f>
        <v>2.6321723253084371E-2</v>
      </c>
      <c r="Y9" s="2">
        <v>44620</v>
      </c>
      <c r="Z9">
        <f t="shared" si="0"/>
        <v>-4.4335345379089017E-3</v>
      </c>
    </row>
    <row r="10" spans="1:26" x14ac:dyDescent="0.25">
      <c r="A10" s="1">
        <v>3</v>
      </c>
      <c r="B10">
        <f>window_returns!B10-window_returns!$U10*VLOOKUP(window_returns!B$1,regression_results!$B:$J,5,0)+VLOOKUP(window_returns!B$1,regression_results!$B:$J,4,0)</f>
        <v>7.8459723110951892E-3</v>
      </c>
      <c r="C10">
        <f>window_returns!C10-window_returns!$U10*VLOOKUP(window_returns!C$1,regression_results!$B:$J,5,0)+VLOOKUP(window_returns!C$1,regression_results!$B:$J,4,0)</f>
        <v>-3.2055894004487454E-2</v>
      </c>
      <c r="D10">
        <f>window_returns!D10-window_returns!$U10*VLOOKUP(window_returns!D$1,regression_results!$B:$J,5,0)+VLOOKUP(window_returns!D$1,regression_results!$B:$J,4,0)</f>
        <v>2.3856154260267728E-2</v>
      </c>
      <c r="E10">
        <f>window_returns!E10-window_returns!$U10*VLOOKUP(window_returns!E$1,regression_results!$B:$J,5,0)+VLOOKUP(window_returns!E$1,regression_results!$B:$J,4,0)</f>
        <v>-2.9131541307076972E-2</v>
      </c>
      <c r="F10">
        <f>window_returns!F10-window_returns!$U10*VLOOKUP(window_returns!F$1,regression_results!$B:$J,5,0)+VLOOKUP(window_returns!F$1,regression_results!$B:$J,4,0)</f>
        <v>-2.9459197106346858E-2</v>
      </c>
      <c r="G10">
        <f>window_returns!G10-window_returns!$U10*VLOOKUP(window_returns!G$1,regression_results!$B:$J,5,0)+VLOOKUP(window_returns!G$1,regression_results!$B:$J,4,0)</f>
        <v>-1.0043035935405475E-4</v>
      </c>
      <c r="H10">
        <f>window_returns!H10-window_returns!$U10*VLOOKUP(window_returns!H$1,regression_results!$B:$J,5,0)+VLOOKUP(window_returns!H$1,regression_results!$B:$J,4,0)</f>
        <v>-2.8712415419815673E-2</v>
      </c>
      <c r="I10">
        <f>window_returns!I10-window_returns!$U10*VLOOKUP(window_returns!I$1,regression_results!$B:$J,5,0)+VLOOKUP(window_returns!I$1,regression_results!$B:$J,4,0)</f>
        <v>1.2339998985624894E-2</v>
      </c>
      <c r="J10">
        <f>window_returns!J10-window_returns!$U10*VLOOKUP(window_returns!J$1,regression_results!$B:$J,5,0)+VLOOKUP(window_returns!J$1,regression_results!$B:$J,4,0)</f>
        <v>-1.1895138954836244E-2</v>
      </c>
      <c r="K10">
        <f>window_returns!K10-window_returns!$U10*VLOOKUP(window_returns!K$1,regression_results!$B:$J,5,0)+VLOOKUP(window_returns!K$1,regression_results!$B:$J,4,0)</f>
        <v>-2.8834386519181514E-2</v>
      </c>
      <c r="L10">
        <f>window_returns!L10-window_returns!$U10*VLOOKUP(window_returns!L$1,regression_results!$B:$J,5,0)+VLOOKUP(window_returns!L$1,regression_results!$B:$J,4,0)</f>
        <v>-1.4140193370943003E-2</v>
      </c>
      <c r="M10">
        <f>window_returns!M10-window_returns!$U10*VLOOKUP(window_returns!M$1,regression_results!$B:$J,5,0)+VLOOKUP(window_returns!M$1,regression_results!$B:$J,4,0)</f>
        <v>2.5958893702347483E-3</v>
      </c>
      <c r="N10">
        <f>window_returns!N10-window_returns!$U10*VLOOKUP(window_returns!N$1,regression_results!$B:$J,5,0)+VLOOKUP(window_returns!N$1,regression_results!$B:$J,4,0)</f>
        <v>-1.6928973513992421E-2</v>
      </c>
      <c r="O10">
        <f>window_returns!O10-window_returns!$U10*VLOOKUP(window_returns!O$1,regression_results!$B:$J,5,0)+VLOOKUP(window_returns!O$1,regression_results!$B:$J,4,0)</f>
        <v>-1.7818190982779404E-2</v>
      </c>
      <c r="P10">
        <f>window_returns!P10-window_returns!$U10*VLOOKUP(window_returns!P$1,regression_results!$B:$J,5,0)+VLOOKUP(window_returns!P$1,regression_results!$B:$J,4,0)</f>
        <v>2.1380673885895179E-2</v>
      </c>
      <c r="Q10">
        <f>window_returns!Q10-window_returns!$U10*VLOOKUP(window_returns!Q$1,regression_results!$B:$J,5,0)+VLOOKUP(window_returns!Q$1,regression_results!$B:$J,4,0)</f>
        <v>-3.5513197751151374E-2</v>
      </c>
      <c r="R10">
        <f>window_returns!R10-window_returns!$U10*VLOOKUP(window_returns!R$1,regression_results!$B:$J,5,0)+VLOOKUP(window_returns!R$1,regression_results!$B:$J,4,0)</f>
        <v>-7.5764392857188487E-2</v>
      </c>
      <c r="S10">
        <f>window_returns!S10-window_returns!$U10*VLOOKUP(window_returns!S$1,regression_results!$B:$J,5,0)+VLOOKUP(window_returns!S$1,regression_results!$B:$J,4,0)</f>
        <v>-8.1689802996180259E-3</v>
      </c>
      <c r="T10">
        <f>window_returns!T10-window_returns!$U10*VLOOKUP(window_returns!T$1,regression_results!$B:$J,5,0)+VLOOKUP(window_returns!T$1,regression_results!$B:$J,4,0)</f>
        <v>-4.5376244995987837E-2</v>
      </c>
      <c r="U10">
        <f>window_returns!V10-window_returns!$U10*VLOOKUP(window_returns!U$1,regression_results!$B:$J,5,0)+VLOOKUP(window_returns!U$1,regression_results!$B:$J,4,0)</f>
        <v>1.5593999999999998E-2</v>
      </c>
      <c r="V10">
        <f>window_returns!W10-window_returns!$U10*VLOOKUP(window_returns!V$1,regression_results!$B:$J,5,0)+VLOOKUP(window_returns!V$1,regression_results!$B:$J,4,0)</f>
        <v>8.4208739118982606E-3</v>
      </c>
      <c r="W10">
        <f>window_returns!X10-window_returns!$U10*VLOOKUP(window_returns!W$1,regression_results!$B:$J,5,0)+VLOOKUP(window_returns!W$1,regression_results!$B:$J,4,0)</f>
        <v>8.5239038500987078E-3</v>
      </c>
      <c r="X10">
        <f>window_returns!Y10-window_returns!$U10*VLOOKUP(window_returns!X$1,regression_results!$B:$J,5,0)+VLOOKUP(window_returns!X$1,regression_results!$B:$J,4,0)</f>
        <v>-5.2099471707442169E-3</v>
      </c>
      <c r="Y10" s="2">
        <v>44621</v>
      </c>
      <c r="Z10">
        <f t="shared" si="0"/>
        <v>-1.2110941653842995E-2</v>
      </c>
    </row>
    <row r="11" spans="1:26" x14ac:dyDescent="0.25">
      <c r="A11" s="1">
        <v>4</v>
      </c>
      <c r="B11">
        <f>window_returns!B11-window_returns!$U11*VLOOKUP(window_returns!B$1,regression_results!$B:$J,5,0)+VLOOKUP(window_returns!B$1,regression_results!$B:$J,4,0)</f>
        <v>3.0124979409166721E-3</v>
      </c>
      <c r="C11">
        <f>window_returns!C11-window_returns!$U11*VLOOKUP(window_returns!C$1,regression_results!$B:$J,5,0)+VLOOKUP(window_returns!C$1,regression_results!$B:$J,4,0)</f>
        <v>2.3249644655118362E-2</v>
      </c>
      <c r="D11">
        <f>window_returns!D11-window_returns!$U11*VLOOKUP(window_returns!D$1,regression_results!$B:$J,5,0)+VLOOKUP(window_returns!D$1,regression_results!$B:$J,4,0)</f>
        <v>-7.9328212765533868E-2</v>
      </c>
      <c r="E11">
        <f>window_returns!E11-window_returns!$U11*VLOOKUP(window_returns!E$1,regression_results!$B:$J,5,0)+VLOOKUP(window_returns!E$1,regression_results!$B:$J,4,0)</f>
        <v>3.6673661245590343E-2</v>
      </c>
      <c r="F11">
        <f>window_returns!F11-window_returns!$U11*VLOOKUP(window_returns!F$1,regression_results!$B:$J,5,0)+VLOOKUP(window_returns!F$1,regression_results!$B:$J,4,0)</f>
        <v>1.2535000274451501E-2</v>
      </c>
      <c r="G11">
        <f>window_returns!G11-window_returns!$U11*VLOOKUP(window_returns!G$1,regression_results!$B:$J,5,0)+VLOOKUP(window_returns!G$1,regression_results!$B:$J,4,0)</f>
        <v>2.3500470371121108E-3</v>
      </c>
      <c r="H11">
        <f>window_returns!H11-window_returns!$U11*VLOOKUP(window_returns!H$1,regression_results!$B:$J,5,0)+VLOOKUP(window_returns!H$1,regression_results!$B:$J,4,0)</f>
        <v>4.4759328131517888E-2</v>
      </c>
      <c r="I11">
        <f>window_returns!I11-window_returns!$U11*VLOOKUP(window_returns!I$1,regression_results!$B:$J,5,0)+VLOOKUP(window_returns!I$1,regression_results!$B:$J,4,0)</f>
        <v>1.547861052835771E-2</v>
      </c>
      <c r="J11">
        <f>window_returns!J11-window_returns!$U11*VLOOKUP(window_returns!J$1,regression_results!$B:$J,5,0)+VLOOKUP(window_returns!J$1,regression_results!$B:$J,4,0)</f>
        <v>3.3489109993441795E-3</v>
      </c>
      <c r="K11">
        <f>window_returns!K11-window_returns!$U11*VLOOKUP(window_returns!K$1,regression_results!$B:$J,5,0)+VLOOKUP(window_returns!K$1,regression_results!$B:$J,4,0)</f>
        <v>-3.0504015512646292E-2</v>
      </c>
      <c r="L11">
        <f>window_returns!L11-window_returns!$U11*VLOOKUP(window_returns!L$1,regression_results!$B:$J,5,0)+VLOOKUP(window_returns!L$1,regression_results!$B:$J,4,0)</f>
        <v>5.9942743555850414E-3</v>
      </c>
      <c r="M11">
        <f>window_returns!M11-window_returns!$U11*VLOOKUP(window_returns!M$1,regression_results!$B:$J,5,0)+VLOOKUP(window_returns!M$1,regression_results!$B:$J,4,0)</f>
        <v>5.4485431018314462E-3</v>
      </c>
      <c r="N11">
        <f>window_returns!N11-window_returns!$U11*VLOOKUP(window_returns!N$1,regression_results!$B:$J,5,0)+VLOOKUP(window_returns!N$1,regression_results!$B:$J,4,0)</f>
        <v>9.3371073016805506E-4</v>
      </c>
      <c r="O11">
        <f>window_returns!O11-window_returns!$U11*VLOOKUP(window_returns!O$1,regression_results!$B:$J,5,0)+VLOOKUP(window_returns!O$1,regression_results!$B:$J,4,0)</f>
        <v>9.5814884020298773E-3</v>
      </c>
      <c r="P11">
        <f>window_returns!P11-window_returns!$U11*VLOOKUP(window_returns!P$1,regression_results!$B:$J,5,0)+VLOOKUP(window_returns!P$1,regression_results!$B:$J,4,0)</f>
        <v>-8.7724208298885067E-2</v>
      </c>
      <c r="Q11">
        <f>window_returns!Q11-window_returns!$U11*VLOOKUP(window_returns!Q$1,regression_results!$B:$J,5,0)+VLOOKUP(window_returns!Q$1,regression_results!$B:$J,4,0)</f>
        <v>4.3252800248794999E-2</v>
      </c>
      <c r="R11">
        <f>window_returns!R11-window_returns!$U11*VLOOKUP(window_returns!R$1,regression_results!$B:$J,5,0)+VLOOKUP(window_returns!R$1,regression_results!$B:$J,4,0)</f>
        <v>-1.8679929544470432E-2</v>
      </c>
      <c r="S11">
        <f>window_returns!S11-window_returns!$U11*VLOOKUP(window_returns!S$1,regression_results!$B:$J,5,0)+VLOOKUP(window_returns!S$1,regression_results!$B:$J,4,0)</f>
        <v>1.1074352116636167E-2</v>
      </c>
      <c r="T11">
        <f>window_returns!T11-window_returns!$U11*VLOOKUP(window_returns!T$1,regression_results!$B:$J,5,0)+VLOOKUP(window_returns!T$1,regression_results!$B:$J,4,0)</f>
        <v>3.3964248107687507E-2</v>
      </c>
      <c r="U11">
        <f>window_returns!V11-window_returns!$U11*VLOOKUP(window_returns!U$1,regression_results!$B:$J,5,0)+VLOOKUP(window_returns!U$1,regression_results!$B:$J,4,0)</f>
        <v>-3.9419999999999997E-2</v>
      </c>
      <c r="V11">
        <f>window_returns!W11-window_returns!$U11*VLOOKUP(window_returns!V$1,regression_results!$B:$J,5,0)+VLOOKUP(window_returns!V$1,regression_results!$B:$J,4,0)</f>
        <v>-2.0554164030130932E-2</v>
      </c>
      <c r="W11">
        <f>window_returns!X11-window_returns!$U11*VLOOKUP(window_returns!W$1,regression_results!$B:$J,5,0)+VLOOKUP(window_returns!W$1,regression_results!$B:$J,4,0)</f>
        <v>1.0252949683222892E-2</v>
      </c>
      <c r="X11">
        <f>window_returns!Y11-window_returns!$U11*VLOOKUP(window_returns!X$1,regression_results!$B:$J,5,0)+VLOOKUP(window_returns!X$1,regression_results!$B:$J,4,0)</f>
        <v>2.6427252782687548E-2</v>
      </c>
      <c r="Y11" s="2">
        <v>44622</v>
      </c>
      <c r="Z11">
        <f t="shared" si="0"/>
        <v>5.2725174736459671E-4</v>
      </c>
    </row>
    <row r="12" spans="1:26" x14ac:dyDescent="0.25">
      <c r="A12" s="1">
        <v>5</v>
      </c>
      <c r="B12">
        <f>window_returns!B12-window_returns!$U12*VLOOKUP(window_returns!B$1,regression_results!$B:$J,5,0)+VLOOKUP(window_returns!B$1,regression_results!$B:$J,4,0)</f>
        <v>1.9450148654201218E-2</v>
      </c>
      <c r="C12">
        <f>window_returns!C12-window_returns!$U12*VLOOKUP(window_returns!C$1,regression_results!$B:$J,5,0)+VLOOKUP(window_returns!C$1,regression_results!$B:$J,4,0)</f>
        <v>-5.3066561750311205E-3</v>
      </c>
      <c r="D12">
        <f>window_returns!D12-window_returns!$U12*VLOOKUP(window_returns!D$1,regression_results!$B:$J,5,0)+VLOOKUP(window_returns!D$1,regression_results!$B:$J,4,0)</f>
        <v>-2.2335622476600068E-2</v>
      </c>
      <c r="E12">
        <f>window_returns!E12-window_returns!$U12*VLOOKUP(window_returns!E$1,regression_results!$B:$J,5,0)+VLOOKUP(window_returns!E$1,regression_results!$B:$J,4,0)</f>
        <v>-1.2203754078757359E-3</v>
      </c>
      <c r="F12">
        <f>window_returns!F12-window_returns!$U12*VLOOKUP(window_returns!F$1,regression_results!$B:$J,5,0)+VLOOKUP(window_returns!F$1,regression_results!$B:$J,4,0)</f>
        <v>-1.9648711623982462E-2</v>
      </c>
      <c r="G12">
        <f>window_returns!G12-window_returns!$U12*VLOOKUP(window_returns!G$1,regression_results!$B:$J,5,0)+VLOOKUP(window_returns!G$1,regression_results!$B:$J,4,0)</f>
        <v>7.7636230420407241E-3</v>
      </c>
      <c r="H12">
        <f>window_returns!H12-window_returns!$U12*VLOOKUP(window_returns!H$1,regression_results!$B:$J,5,0)+VLOOKUP(window_returns!H$1,regression_results!$B:$J,4,0)</f>
        <v>-8.8820701338177561E-3</v>
      </c>
      <c r="I12">
        <f>window_returns!I12-window_returns!$U12*VLOOKUP(window_returns!I$1,regression_results!$B:$J,5,0)+VLOOKUP(window_returns!I$1,regression_results!$B:$J,4,0)</f>
        <v>-5.7229171447995643E-2</v>
      </c>
      <c r="J12">
        <f>window_returns!J12-window_returns!$U12*VLOOKUP(window_returns!J$1,regression_results!$B:$J,5,0)+VLOOKUP(window_returns!J$1,regression_results!$B:$J,4,0)</f>
        <v>6.5156626238196446E-3</v>
      </c>
      <c r="K12">
        <f>window_returns!K12-window_returns!$U12*VLOOKUP(window_returns!K$1,regression_results!$B:$J,5,0)+VLOOKUP(window_returns!K$1,regression_results!$B:$J,4,0)</f>
        <v>-7.6027406761615176E-3</v>
      </c>
      <c r="L12">
        <f>window_returns!L12-window_returns!$U12*VLOOKUP(window_returns!L$1,regression_results!$B:$J,5,0)+VLOOKUP(window_returns!L$1,regression_results!$B:$J,4,0)</f>
        <v>6.7184971993315325E-3</v>
      </c>
      <c r="M12">
        <f>window_returns!M12-window_returns!$U12*VLOOKUP(window_returns!M$1,regression_results!$B:$J,5,0)+VLOOKUP(window_returns!M$1,regression_results!$B:$J,4,0)</f>
        <v>2.1138138886710192E-2</v>
      </c>
      <c r="N12">
        <f>window_returns!N12-window_returns!$U12*VLOOKUP(window_returns!N$1,regression_results!$B:$J,5,0)+VLOOKUP(window_returns!N$1,regression_results!$B:$J,4,0)</f>
        <v>2.8682853975284042E-3</v>
      </c>
      <c r="O12">
        <f>window_returns!O12-window_returns!$U12*VLOOKUP(window_returns!O$1,regression_results!$B:$J,5,0)+VLOOKUP(window_returns!O$1,regression_results!$B:$J,4,0)</f>
        <v>-6.3219077111470595E-3</v>
      </c>
      <c r="P12">
        <f>window_returns!P12-window_returns!$U12*VLOOKUP(window_returns!P$1,regression_results!$B:$J,5,0)+VLOOKUP(window_returns!P$1,regression_results!$B:$J,4,0)</f>
        <v>-1.7098157423597146E-2</v>
      </c>
      <c r="Q12">
        <f>window_returns!Q12-window_returns!$U12*VLOOKUP(window_returns!Q$1,regression_results!$B:$J,5,0)+VLOOKUP(window_returns!Q$1,regression_results!$B:$J,4,0)</f>
        <v>2.4613245646748123E-2</v>
      </c>
      <c r="R12">
        <f>window_returns!R12-window_returns!$U12*VLOOKUP(window_returns!R$1,regression_results!$B:$J,5,0)+VLOOKUP(window_returns!R$1,regression_results!$B:$J,4,0)</f>
        <v>2.1957174819811588E-3</v>
      </c>
      <c r="S12">
        <f>window_returns!S12-window_returns!$U12*VLOOKUP(window_returns!S$1,regression_results!$B:$J,5,0)+VLOOKUP(window_returns!S$1,regression_results!$B:$J,4,0)</f>
        <v>-1.7458480895601449E-2</v>
      </c>
      <c r="T12">
        <f>window_returns!T12-window_returns!$U12*VLOOKUP(window_returns!T$1,regression_results!$B:$J,5,0)+VLOOKUP(window_returns!T$1,regression_results!$B:$J,4,0)</f>
        <v>3.9935387069048062E-2</v>
      </c>
      <c r="U12">
        <f>window_returns!V12-window_returns!$U12*VLOOKUP(window_returns!U$1,regression_results!$B:$J,5,0)+VLOOKUP(window_returns!U$1,regression_results!$B:$J,4,0)</f>
        <v>-4.4576999999999999E-2</v>
      </c>
      <c r="V12">
        <f>window_returns!W12-window_returns!$U12*VLOOKUP(window_returns!V$1,regression_results!$B:$J,5,0)+VLOOKUP(window_returns!V$1,regression_results!$B:$J,4,0)</f>
        <v>2.8440102174479035E-3</v>
      </c>
      <c r="W12">
        <f>window_returns!X12-window_returns!$U12*VLOOKUP(window_returns!W$1,regression_results!$B:$J,5,0)+VLOOKUP(window_returns!W$1,regression_results!$B:$J,4,0)</f>
        <v>1.1191819694132386E-2</v>
      </c>
      <c r="X12">
        <f>window_returns!Y12-window_returns!$U12*VLOOKUP(window_returns!X$1,regression_results!$B:$J,5,0)+VLOOKUP(window_returns!X$1,regression_results!$B:$J,4,0)</f>
        <v>6.3556179778299762E-2</v>
      </c>
      <c r="Y12" s="2">
        <v>44623</v>
      </c>
      <c r="Z12">
        <f t="shared" si="0"/>
        <v>4.8253118238223473E-5</v>
      </c>
    </row>
    <row r="13" spans="1:26" x14ac:dyDescent="0.25">
      <c r="A13" s="1">
        <v>6</v>
      </c>
      <c r="B13">
        <f>window_returns!B13-window_returns!$U13*VLOOKUP(window_returns!B$1,regression_results!$B:$J,5,0)+VLOOKUP(window_returns!B$1,regression_results!$B:$J,4,0)</f>
        <v>2.0231662300946307E-2</v>
      </c>
      <c r="C13">
        <f>window_returns!C13-window_returns!$U13*VLOOKUP(window_returns!C$1,regression_results!$B:$J,5,0)+VLOOKUP(window_returns!C$1,regression_results!$B:$J,4,0)</f>
        <v>-3.5127301640023249E-2</v>
      </c>
      <c r="D13">
        <f>window_returns!D13-window_returns!$U13*VLOOKUP(window_returns!D$1,regression_results!$B:$J,5,0)+VLOOKUP(window_returns!D$1,regression_results!$B:$J,4,0)</f>
        <v>-1.0402706848577557E-2</v>
      </c>
      <c r="E13">
        <f>window_returns!E13-window_returns!$U13*VLOOKUP(window_returns!E$1,regression_results!$B:$J,5,0)+VLOOKUP(window_returns!E$1,regression_results!$B:$J,4,0)</f>
        <v>1.3184313267170683E-2</v>
      </c>
      <c r="F13">
        <f>window_returns!F13-window_returns!$U13*VLOOKUP(window_returns!F$1,regression_results!$B:$J,5,0)+VLOOKUP(window_returns!F$1,regression_results!$B:$J,4,0)</f>
        <v>-2.1222045701070769E-2</v>
      </c>
      <c r="G13">
        <f>window_returns!G13-window_returns!$U13*VLOOKUP(window_returns!G$1,regression_results!$B:$J,5,0)+VLOOKUP(window_returns!G$1,regression_results!$B:$J,4,0)</f>
        <v>1.0693604444117072E-2</v>
      </c>
      <c r="H13">
        <f>window_returns!H13-window_returns!$U13*VLOOKUP(window_returns!H$1,regression_results!$B:$J,5,0)+VLOOKUP(window_returns!H$1,regression_results!$B:$J,4,0)</f>
        <v>2.1129686937723512E-2</v>
      </c>
      <c r="I13">
        <f>window_returns!I13-window_returns!$U13*VLOOKUP(window_returns!I$1,regression_results!$B:$J,5,0)+VLOOKUP(window_returns!I$1,regression_results!$B:$J,4,0)</f>
        <v>-0.14739645051245331</v>
      </c>
      <c r="J13">
        <f>window_returns!J13-window_returns!$U13*VLOOKUP(window_returns!J$1,regression_results!$B:$J,5,0)+VLOOKUP(window_returns!J$1,regression_results!$B:$J,4,0)</f>
        <v>6.9632887877290961E-3</v>
      </c>
      <c r="K13">
        <f>window_returns!K13-window_returns!$U13*VLOOKUP(window_returns!K$1,regression_results!$B:$J,5,0)+VLOOKUP(window_returns!K$1,regression_results!$B:$J,4,0)</f>
        <v>-2.8762895721064659E-2</v>
      </c>
      <c r="L13">
        <f>window_returns!L13-window_returns!$U13*VLOOKUP(window_returns!L$1,regression_results!$B:$J,5,0)+VLOOKUP(window_returns!L$1,regression_results!$B:$J,4,0)</f>
        <v>-2.8515542745697195E-3</v>
      </c>
      <c r="M13">
        <f>window_returns!M13-window_returns!$U13*VLOOKUP(window_returns!M$1,regression_results!$B:$J,5,0)+VLOOKUP(window_returns!M$1,regression_results!$B:$J,4,0)</f>
        <v>1.7172324557806144E-2</v>
      </c>
      <c r="N13">
        <f>window_returns!N13-window_returns!$U13*VLOOKUP(window_returns!N$1,regression_results!$B:$J,5,0)+VLOOKUP(window_returns!N$1,regression_results!$B:$J,4,0)</f>
        <v>4.3628544741025769E-3</v>
      </c>
      <c r="O13">
        <f>window_returns!O13-window_returns!$U13*VLOOKUP(window_returns!O$1,regression_results!$B:$J,5,0)+VLOOKUP(window_returns!O$1,regression_results!$B:$J,4,0)</f>
        <v>-8.0462337144005646E-3</v>
      </c>
      <c r="P13">
        <f>window_returns!P13-window_returns!$U13*VLOOKUP(window_returns!P$1,regression_results!$B:$J,5,0)+VLOOKUP(window_returns!P$1,regression_results!$B:$J,4,0)</f>
        <v>-3.3132412722221768E-2</v>
      </c>
      <c r="Q13">
        <f>window_returns!Q13-window_returns!$U13*VLOOKUP(window_returns!Q$1,regression_results!$B:$J,5,0)+VLOOKUP(window_returns!Q$1,regression_results!$B:$J,4,0)</f>
        <v>-5.6690044991909015E-2</v>
      </c>
      <c r="R13">
        <f>window_returns!R13-window_returns!$U13*VLOOKUP(window_returns!R$1,regression_results!$B:$J,5,0)+VLOOKUP(window_returns!R$1,regression_results!$B:$J,4,0)</f>
        <v>-1.8785212550439231E-2</v>
      </c>
      <c r="S13">
        <f>window_returns!S13-window_returns!$U13*VLOOKUP(window_returns!S$1,regression_results!$B:$J,5,0)+VLOOKUP(window_returns!S$1,regression_results!$B:$J,4,0)</f>
        <v>-1.0466416768979921E-2</v>
      </c>
      <c r="T13">
        <f>window_returns!T13-window_returns!$U13*VLOOKUP(window_returns!T$1,regression_results!$B:$J,5,0)+VLOOKUP(window_returns!T$1,regression_results!$B:$J,4,0)</f>
        <v>3.303912821390019E-2</v>
      </c>
      <c r="U13">
        <f>window_returns!V13-window_returns!$U13*VLOOKUP(window_returns!U$1,regression_results!$B:$J,5,0)+VLOOKUP(window_returns!U$1,regression_results!$B:$J,4,0)</f>
        <v>3.5014000000000003E-2</v>
      </c>
      <c r="V13">
        <f>window_returns!W13-window_returns!$U13*VLOOKUP(window_returns!V$1,regression_results!$B:$J,5,0)+VLOOKUP(window_returns!V$1,regression_results!$B:$J,4,0)</f>
        <v>5.2795351940999732E-3</v>
      </c>
      <c r="W13">
        <f>window_returns!X13-window_returns!$U13*VLOOKUP(window_returns!W$1,regression_results!$B:$J,5,0)+VLOOKUP(window_returns!W$1,regression_results!$B:$J,4,0)</f>
        <v>7.4962874877053803E-3</v>
      </c>
      <c r="X13">
        <f>window_returns!Y13-window_returns!$U13*VLOOKUP(window_returns!X$1,regression_results!$B:$J,5,0)+VLOOKUP(window_returns!X$1,regression_results!$B:$J,4,0)</f>
        <v>4.6423755140859405E-2</v>
      </c>
      <c r="Y13" s="2">
        <v>44624</v>
      </c>
      <c r="Z13">
        <f t="shared" si="0"/>
        <v>-6.6040362886760602E-3</v>
      </c>
    </row>
    <row r="14" spans="1:26" x14ac:dyDescent="0.25">
      <c r="A14" s="1">
        <v>7</v>
      </c>
      <c r="B14">
        <f>window_returns!B14-window_returns!$U14*VLOOKUP(window_returns!B$1,regression_results!$B:$J,5,0)+VLOOKUP(window_returns!B$1,regression_results!$B:$J,4,0)</f>
        <v>1.5578957698592478E-2</v>
      </c>
      <c r="C14">
        <f>window_returns!C14-window_returns!$U14*VLOOKUP(window_returns!C$1,regression_results!$B:$J,5,0)+VLOOKUP(window_returns!C$1,regression_results!$B:$J,4,0)</f>
        <v>8.83688920408803E-3</v>
      </c>
      <c r="D14">
        <f>window_returns!D14-window_returns!$U14*VLOOKUP(window_returns!D$1,regression_results!$B:$J,5,0)+VLOOKUP(window_returns!D$1,regression_results!$B:$J,4,0)</f>
        <v>6.3056445197996858E-2</v>
      </c>
      <c r="E14">
        <f>window_returns!E14-window_returns!$U14*VLOOKUP(window_returns!E$1,regression_results!$B:$J,5,0)+VLOOKUP(window_returns!E$1,regression_results!$B:$J,4,0)</f>
        <v>-1.6641245210769224E-2</v>
      </c>
      <c r="F14">
        <f>window_returns!F14-window_returns!$U14*VLOOKUP(window_returns!F$1,regression_results!$B:$J,5,0)+VLOOKUP(window_returns!F$1,regression_results!$B:$J,4,0)</f>
        <v>-3.5190502762142889E-2</v>
      </c>
      <c r="G14">
        <f>window_returns!G14-window_returns!$U14*VLOOKUP(window_returns!G$1,regression_results!$B:$J,5,0)+VLOOKUP(window_returns!G$1,regression_results!$B:$J,4,0)</f>
        <v>3.8622681079930076E-3</v>
      </c>
      <c r="H14">
        <f>window_returns!H14-window_returns!$U14*VLOOKUP(window_returns!H$1,regression_results!$B:$J,5,0)+VLOOKUP(window_returns!H$1,regression_results!$B:$J,4,0)</f>
        <v>9.3603014079990235E-2</v>
      </c>
      <c r="I14">
        <f>window_returns!I14-window_returns!$U14*VLOOKUP(window_returns!I$1,regression_results!$B:$J,5,0)+VLOOKUP(window_returns!I$1,regression_results!$B:$J,4,0)</f>
        <v>-0.11203970397217719</v>
      </c>
      <c r="J14">
        <f>window_returns!J14-window_returns!$U14*VLOOKUP(window_returns!J$1,regression_results!$B:$J,5,0)+VLOOKUP(window_returns!J$1,regression_results!$B:$J,4,0)</f>
        <v>-2.6295422365511549E-3</v>
      </c>
      <c r="K14">
        <f>window_returns!K14-window_returns!$U14*VLOOKUP(window_returns!K$1,regression_results!$B:$J,5,0)+VLOOKUP(window_returns!K$1,regression_results!$B:$J,4,0)</f>
        <v>-8.6686492874470084E-2</v>
      </c>
      <c r="L14">
        <f>window_returns!L14-window_returns!$U14*VLOOKUP(window_returns!L$1,regression_results!$B:$J,5,0)+VLOOKUP(window_returns!L$1,regression_results!$B:$J,4,0)</f>
        <v>-1.090297892099383E-2</v>
      </c>
      <c r="M14">
        <f>window_returns!M14-window_returns!$U14*VLOOKUP(window_returns!M$1,regression_results!$B:$J,5,0)+VLOOKUP(window_returns!M$1,regression_results!$B:$J,4,0)</f>
        <v>-6.8024477050423081E-3</v>
      </c>
      <c r="N14">
        <f>window_returns!N14-window_returns!$U14*VLOOKUP(window_returns!N$1,regression_results!$B:$J,5,0)+VLOOKUP(window_returns!N$1,regression_results!$B:$J,4,0)</f>
        <v>-1.4352464777880339E-2</v>
      </c>
      <c r="O14">
        <f>window_returns!O14-window_returns!$U14*VLOOKUP(window_returns!O$1,regression_results!$B:$J,5,0)+VLOOKUP(window_returns!O$1,regression_results!$B:$J,4,0)</f>
        <v>-1.8619152176976517E-2</v>
      </c>
      <c r="P14">
        <f>window_returns!P14-window_returns!$U14*VLOOKUP(window_returns!P$1,regression_results!$B:$J,5,0)+VLOOKUP(window_returns!P$1,regression_results!$B:$J,4,0)</f>
        <v>4.8197990020141697E-2</v>
      </c>
      <c r="Q14">
        <f>window_returns!Q14-window_returns!$U14*VLOOKUP(window_returns!Q$1,regression_results!$B:$J,5,0)+VLOOKUP(window_returns!Q$1,regression_results!$B:$J,4,0)</f>
        <v>-5.0583484064412175E-2</v>
      </c>
      <c r="R14">
        <f>window_returns!R14-window_returns!$U14*VLOOKUP(window_returns!R$1,regression_results!$B:$J,5,0)+VLOOKUP(window_returns!R$1,regression_results!$B:$J,4,0)</f>
        <v>-6.8465218083680376E-2</v>
      </c>
      <c r="S14">
        <f>window_returns!S14-window_returns!$U14*VLOOKUP(window_returns!S$1,regression_results!$B:$J,5,0)+VLOOKUP(window_returns!S$1,regression_results!$B:$J,4,0)</f>
        <v>-6.4915540390302201E-2</v>
      </c>
      <c r="T14">
        <f>window_returns!T14-window_returns!$U14*VLOOKUP(window_returns!T$1,regression_results!$B:$J,5,0)+VLOOKUP(window_returns!T$1,regression_results!$B:$J,4,0)</f>
        <v>-3.4234706801556929E-2</v>
      </c>
      <c r="U14">
        <f>window_returns!V14-window_returns!$U14*VLOOKUP(window_returns!U$1,regression_results!$B:$J,5,0)+VLOOKUP(window_returns!U$1,regression_results!$B:$J,4,0)</f>
        <v>-3.5630000000000011E-3</v>
      </c>
      <c r="V14">
        <f>window_returns!W14-window_returns!$U14*VLOOKUP(window_returns!V$1,regression_results!$B:$J,5,0)+VLOOKUP(window_returns!V$1,regression_results!$B:$J,4,0)</f>
        <v>1.4278582621395322E-2</v>
      </c>
      <c r="W14">
        <f>window_returns!X14-window_returns!$U14*VLOOKUP(window_returns!W$1,regression_results!$B:$J,5,0)+VLOOKUP(window_returns!W$1,regression_results!$B:$J,4,0)</f>
        <v>6.5006849868619121E-3</v>
      </c>
      <c r="X14">
        <f>window_returns!Y14-window_returns!$U14*VLOOKUP(window_returns!X$1,regression_results!$B:$J,5,0)+VLOOKUP(window_returns!X$1,regression_results!$B:$J,4,0)</f>
        <v>4.4243492719733962E-2</v>
      </c>
      <c r="Y14" s="2">
        <v>44627</v>
      </c>
      <c r="Z14">
        <f t="shared" si="0"/>
        <v>-9.8899197973983353E-3</v>
      </c>
    </row>
    <row r="15" spans="1:26" x14ac:dyDescent="0.25">
      <c r="A15" s="1">
        <v>8</v>
      </c>
      <c r="B15">
        <f>window_returns!B15-window_returns!$U15*VLOOKUP(window_returns!B$1,regression_results!$B:$J,5,0)+VLOOKUP(window_returns!B$1,regression_results!$B:$J,4,0)</f>
        <v>-3.0691844304597147E-3</v>
      </c>
      <c r="C15">
        <f>window_returns!C15-window_returns!$U15*VLOOKUP(window_returns!C$1,regression_results!$B:$J,5,0)+VLOOKUP(window_returns!C$1,regression_results!$B:$J,4,0)</f>
        <v>1.0069298544731828E-2</v>
      </c>
      <c r="D15">
        <f>window_returns!D15-window_returns!$U15*VLOOKUP(window_returns!D$1,regression_results!$B:$J,5,0)+VLOOKUP(window_returns!D$1,regression_results!$B:$J,4,0)</f>
        <v>4.6985210306267122E-2</v>
      </c>
      <c r="E15">
        <f>window_returns!E15-window_returns!$U15*VLOOKUP(window_returns!E$1,regression_results!$B:$J,5,0)+VLOOKUP(window_returns!E$1,regression_results!$B:$J,4,0)</f>
        <v>-1.5167112096041319E-2</v>
      </c>
      <c r="F15">
        <f>window_returns!F15-window_returns!$U15*VLOOKUP(window_returns!F$1,regression_results!$B:$J,5,0)+VLOOKUP(window_returns!F$1,regression_results!$B:$J,4,0)</f>
        <v>4.5928117761452163E-2</v>
      </c>
      <c r="G15">
        <f>window_returns!G15-window_returns!$U15*VLOOKUP(window_returns!G$1,regression_results!$B:$J,5,0)+VLOOKUP(window_returns!G$1,regression_results!$B:$J,4,0)</f>
        <v>-8.2710525339570479E-3</v>
      </c>
      <c r="H15">
        <f>window_returns!H15-window_returns!$U15*VLOOKUP(window_returns!H$1,regression_results!$B:$J,5,0)+VLOOKUP(window_returns!H$1,regression_results!$B:$J,4,0)</f>
        <v>7.850686028125034E-2</v>
      </c>
      <c r="I15">
        <f>window_returns!I15-window_returns!$U15*VLOOKUP(window_returns!I$1,regression_results!$B:$J,5,0)+VLOOKUP(window_returns!I$1,regression_results!$B:$J,4,0)</f>
        <v>2.6899159431746582E-2</v>
      </c>
      <c r="J15">
        <f>window_returns!J15-window_returns!$U15*VLOOKUP(window_returns!J$1,regression_results!$B:$J,5,0)+VLOOKUP(window_returns!J$1,regression_results!$B:$J,4,0)</f>
        <v>-2.0565651172122622E-2</v>
      </c>
      <c r="K15">
        <f>window_returns!K15-window_returns!$U15*VLOOKUP(window_returns!K$1,regression_results!$B:$J,5,0)+VLOOKUP(window_returns!K$1,regression_results!$B:$J,4,0)</f>
        <v>7.1665151539484703E-2</v>
      </c>
      <c r="L15">
        <f>window_returns!L15-window_returns!$U15*VLOOKUP(window_returns!L$1,regression_results!$B:$J,5,0)+VLOOKUP(window_returns!L$1,regression_results!$B:$J,4,0)</f>
        <v>-2.6230917514994533E-2</v>
      </c>
      <c r="M15">
        <f>window_returns!M15-window_returns!$U15*VLOOKUP(window_returns!M$1,regression_results!$B:$J,5,0)+VLOOKUP(window_returns!M$1,regression_results!$B:$J,4,0)</f>
        <v>1.5260297547680492E-3</v>
      </c>
      <c r="N15">
        <f>window_returns!N15-window_returns!$U15*VLOOKUP(window_returns!N$1,regression_results!$B:$J,5,0)+VLOOKUP(window_returns!N$1,regression_results!$B:$J,4,0)</f>
        <v>-4.1106607434707718E-2</v>
      </c>
      <c r="O15">
        <f>window_returns!O15-window_returns!$U15*VLOOKUP(window_returns!O$1,regression_results!$B:$J,5,0)+VLOOKUP(window_returns!O$1,regression_results!$B:$J,4,0)</f>
        <v>-4.2486817637909284E-2</v>
      </c>
      <c r="P15">
        <f>window_returns!P15-window_returns!$U15*VLOOKUP(window_returns!P$1,regression_results!$B:$J,5,0)+VLOOKUP(window_returns!P$1,regression_results!$B:$J,4,0)</f>
        <v>7.1099018957729659E-2</v>
      </c>
      <c r="Q15">
        <f>window_returns!Q15-window_returns!$U15*VLOOKUP(window_returns!Q$1,regression_results!$B:$J,5,0)+VLOOKUP(window_returns!Q$1,regression_results!$B:$J,4,0)</f>
        <v>5.9052747069971573E-2</v>
      </c>
      <c r="R15">
        <f>window_returns!R15-window_returns!$U15*VLOOKUP(window_returns!R$1,regression_results!$B:$J,5,0)+VLOOKUP(window_returns!R$1,regression_results!$B:$J,4,0)</f>
        <v>-3.3931416627973977E-2</v>
      </c>
      <c r="S15">
        <f>window_returns!S15-window_returns!$U15*VLOOKUP(window_returns!S$1,regression_results!$B:$J,5,0)+VLOOKUP(window_returns!S$1,regression_results!$B:$J,4,0)</f>
        <v>4.2810413311333465E-2</v>
      </c>
      <c r="T15">
        <f>window_returns!T15-window_returns!$U15*VLOOKUP(window_returns!T$1,regression_results!$B:$J,5,0)+VLOOKUP(window_returns!T$1,regression_results!$B:$J,4,0)</f>
        <v>-1.6782984595986948E-2</v>
      </c>
      <c r="U15">
        <f>window_returns!V15-window_returns!$U15*VLOOKUP(window_returns!U$1,regression_results!$B:$J,5,0)+VLOOKUP(window_returns!U$1,regression_results!$B:$J,4,0)</f>
        <v>-1.0188000000000004E-2</v>
      </c>
      <c r="V15">
        <f>window_returns!W15-window_returns!$U15*VLOOKUP(window_returns!V$1,regression_results!$B:$J,5,0)+VLOOKUP(window_returns!V$1,regression_results!$B:$J,4,0)</f>
        <v>-1.4101377906944285E-2</v>
      </c>
      <c r="W15">
        <f>window_returns!X15-window_returns!$U15*VLOOKUP(window_returns!W$1,regression_results!$B:$J,5,0)+VLOOKUP(window_returns!W$1,regression_results!$B:$J,4,0)</f>
        <v>-9.2472624797631173E-3</v>
      </c>
      <c r="X15">
        <f>window_returns!Y15-window_returns!$U15*VLOOKUP(window_returns!X$1,regression_results!$B:$J,5,0)+VLOOKUP(window_returns!X$1,regression_results!$B:$J,4,0)</f>
        <v>1.3432341642169342E-2</v>
      </c>
      <c r="Y15" s="2">
        <v>44628</v>
      </c>
      <c r="Z15">
        <f t="shared" si="0"/>
        <v>9.8619984421758362E-3</v>
      </c>
    </row>
    <row r="16" spans="1:26" x14ac:dyDescent="0.25">
      <c r="A16" s="1">
        <v>9</v>
      </c>
      <c r="B16">
        <f>window_returns!B16-window_returns!$U16*VLOOKUP(window_returns!B$1,regression_results!$B:$J,5,0)+VLOOKUP(window_returns!B$1,regression_results!$B:$J,4,0)</f>
        <v>-9.6909213039781568E-3</v>
      </c>
      <c r="C16">
        <f>window_returns!C16-window_returns!$U16*VLOOKUP(window_returns!C$1,regression_results!$B:$J,5,0)+VLOOKUP(window_returns!C$1,regression_results!$B:$J,4,0)</f>
        <v>-3.4098893481759401E-2</v>
      </c>
      <c r="D16">
        <f>window_returns!D16-window_returns!$U16*VLOOKUP(window_returns!D$1,regression_results!$B:$J,5,0)+VLOOKUP(window_returns!D$1,regression_results!$B:$J,4,0)</f>
        <v>-7.0894406410397697E-3</v>
      </c>
      <c r="E16">
        <f>window_returns!E16-window_returns!$U16*VLOOKUP(window_returns!E$1,regression_results!$B:$J,5,0)+VLOOKUP(window_returns!E$1,regression_results!$B:$J,4,0)</f>
        <v>2.1845840732484884E-2</v>
      </c>
      <c r="F16">
        <f>window_returns!F16-window_returns!$U16*VLOOKUP(window_returns!F$1,regression_results!$B:$J,5,0)+VLOOKUP(window_returns!F$1,regression_results!$B:$J,4,0)</f>
        <v>1.4269696282660841E-2</v>
      </c>
      <c r="G16">
        <f>window_returns!G16-window_returns!$U16*VLOOKUP(window_returns!G$1,regression_results!$B:$J,5,0)+VLOOKUP(window_returns!G$1,regression_results!$B:$J,4,0)</f>
        <v>7.8805284540446208E-3</v>
      </c>
      <c r="H16">
        <f>window_returns!H16-window_returns!$U16*VLOOKUP(window_returns!H$1,regression_results!$B:$J,5,0)+VLOOKUP(window_returns!H$1,regression_results!$B:$J,4,0)</f>
        <v>-5.525817244870064E-2</v>
      </c>
      <c r="I16">
        <f>window_returns!I16-window_returns!$U16*VLOOKUP(window_returns!I$1,regression_results!$B:$J,5,0)+VLOOKUP(window_returns!I$1,regression_results!$B:$J,4,0)</f>
        <v>4.262764515273712E-2</v>
      </c>
      <c r="J16">
        <f>window_returns!J16-window_returns!$U16*VLOOKUP(window_returns!J$1,regression_results!$B:$J,5,0)+VLOOKUP(window_returns!J$1,regression_results!$B:$J,4,0)</f>
        <v>-3.5853594521159573E-4</v>
      </c>
      <c r="K16">
        <f>window_returns!K16-window_returns!$U16*VLOOKUP(window_returns!K$1,regression_results!$B:$J,5,0)+VLOOKUP(window_returns!K$1,regression_results!$B:$J,4,0)</f>
        <v>7.3649819938299381E-3</v>
      </c>
      <c r="L16">
        <f>window_returns!L16-window_returns!$U16*VLOOKUP(window_returns!L$1,regression_results!$B:$J,5,0)+VLOOKUP(window_returns!L$1,regression_results!$B:$J,4,0)</f>
        <v>6.1795017654257302E-3</v>
      </c>
      <c r="M16">
        <f>window_returns!M16-window_returns!$U16*VLOOKUP(window_returns!M$1,regression_results!$B:$J,5,0)+VLOOKUP(window_returns!M$1,regression_results!$B:$J,4,0)</f>
        <v>6.319909921417885E-3</v>
      </c>
      <c r="N16">
        <f>window_returns!N16-window_returns!$U16*VLOOKUP(window_returns!N$1,regression_results!$B:$J,5,0)+VLOOKUP(window_returns!N$1,regression_results!$B:$J,4,0)</f>
        <v>1.081108954529912E-2</v>
      </c>
      <c r="O16">
        <f>window_returns!O16-window_returns!$U16*VLOOKUP(window_returns!O$1,regression_results!$B:$J,5,0)+VLOOKUP(window_returns!O$1,regression_results!$B:$J,4,0)</f>
        <v>5.1140892179212154E-3</v>
      </c>
      <c r="P16">
        <f>window_returns!P16-window_returns!$U16*VLOOKUP(window_returns!P$1,regression_results!$B:$J,5,0)+VLOOKUP(window_returns!P$1,regression_results!$B:$J,4,0)</f>
        <v>-2.9901718374374227E-2</v>
      </c>
      <c r="Q16">
        <f>window_returns!Q16-window_returns!$U16*VLOOKUP(window_returns!Q$1,regression_results!$B:$J,5,0)+VLOOKUP(window_returns!Q$1,regression_results!$B:$J,4,0)</f>
        <v>2.70819824062478E-2</v>
      </c>
      <c r="R16">
        <f>window_returns!R16-window_returns!$U16*VLOOKUP(window_returns!R$1,regression_results!$B:$J,5,0)+VLOOKUP(window_returns!R$1,regression_results!$B:$J,4,0)</f>
        <v>2.514717279657442E-2</v>
      </c>
      <c r="S16">
        <f>window_returns!S16-window_returns!$U16*VLOOKUP(window_returns!S$1,regression_results!$B:$J,5,0)+VLOOKUP(window_returns!S$1,regression_results!$B:$J,4,0)</f>
        <v>2.4133406003892965E-2</v>
      </c>
      <c r="T16">
        <f>window_returns!T16-window_returns!$U16*VLOOKUP(window_returns!T$1,regression_results!$B:$J,5,0)+VLOOKUP(window_returns!T$1,regression_results!$B:$J,4,0)</f>
        <v>3.1192659259740081E-2</v>
      </c>
      <c r="U16">
        <f>window_returns!V16-window_returns!$U16*VLOOKUP(window_returns!U$1,regression_results!$B:$J,5,0)+VLOOKUP(window_returns!U$1,regression_results!$B:$J,4,0)</f>
        <v>-1.5150000000000002E-2</v>
      </c>
      <c r="V16">
        <f>window_returns!W16-window_returns!$U16*VLOOKUP(window_returns!V$1,regression_results!$B:$J,5,0)+VLOOKUP(window_returns!V$1,regression_results!$B:$J,4,0)</f>
        <v>-2.4651318614420596E-2</v>
      </c>
      <c r="W16">
        <f>window_returns!X16-window_returns!$U16*VLOOKUP(window_returns!W$1,regression_results!$B:$J,5,0)+VLOOKUP(window_returns!W$1,regression_results!$B:$J,4,0)</f>
        <v>6.7002762760911229E-3</v>
      </c>
      <c r="X16">
        <f>window_returns!Y16-window_returns!$U16*VLOOKUP(window_returns!X$1,regression_results!$B:$J,5,0)+VLOOKUP(window_returns!X$1,regression_results!$B:$J,4,0)</f>
        <v>7.7911205143340913E-3</v>
      </c>
      <c r="Y16" s="2">
        <v>44629</v>
      </c>
      <c r="Z16">
        <f t="shared" si="0"/>
        <v>2.9678651962268461E-3</v>
      </c>
    </row>
    <row r="17" spans="1:26" x14ac:dyDescent="0.25">
      <c r="A17" s="1">
        <v>10</v>
      </c>
      <c r="B17">
        <f>window_returns!B17-window_returns!$U17*VLOOKUP(window_returns!B$1,regression_results!$B:$J,5,0)+VLOOKUP(window_returns!B$1,regression_results!$B:$J,4,0)</f>
        <v>1.3516642087627524E-2</v>
      </c>
      <c r="C17">
        <f>window_returns!C17-window_returns!$U17*VLOOKUP(window_returns!C$1,regression_results!$B:$J,5,0)+VLOOKUP(window_returns!C$1,regression_results!$B:$J,4,0)</f>
        <v>4.1325730480553748E-2</v>
      </c>
      <c r="D17">
        <f>window_returns!D17-window_returns!$U17*VLOOKUP(window_returns!D$1,regression_results!$B:$J,5,0)+VLOOKUP(window_returns!D$1,regression_results!$B:$J,4,0)</f>
        <v>-5.5592452779872521E-2</v>
      </c>
      <c r="E17">
        <f>window_returns!E17-window_returns!$U17*VLOOKUP(window_returns!E$1,regression_results!$B:$J,5,0)+VLOOKUP(window_returns!E$1,regression_results!$B:$J,4,0)</f>
        <v>5.1997949156522821E-3</v>
      </c>
      <c r="F17">
        <f>window_returns!F17-window_returns!$U17*VLOOKUP(window_returns!F$1,regression_results!$B:$J,5,0)+VLOOKUP(window_returns!F$1,regression_results!$B:$J,4,0)</f>
        <v>3.8003056409618381E-2</v>
      </c>
      <c r="G17">
        <f>window_returns!G17-window_returns!$U17*VLOOKUP(window_returns!G$1,regression_results!$B:$J,5,0)+VLOOKUP(window_returns!G$1,regression_results!$B:$J,4,0)</f>
        <v>2.6654984602053878E-3</v>
      </c>
      <c r="H17">
        <f>window_returns!H17-window_returns!$U17*VLOOKUP(window_returns!H$1,regression_results!$B:$J,5,0)+VLOOKUP(window_returns!H$1,regression_results!$B:$J,4,0)</f>
        <v>2.8949079719629796E-2</v>
      </c>
      <c r="I17">
        <f>window_returns!I17-window_returns!$U17*VLOOKUP(window_returns!I$1,regression_results!$B:$J,5,0)+VLOOKUP(window_returns!I$1,regression_results!$B:$J,4,0)</f>
        <v>9.0066676822954245E-3</v>
      </c>
      <c r="J17">
        <f>window_returns!J17-window_returns!$U17*VLOOKUP(window_returns!J$1,regression_results!$B:$J,5,0)+VLOOKUP(window_returns!J$1,regression_results!$B:$J,4,0)</f>
        <v>-1.1021096414617265E-2</v>
      </c>
      <c r="K17">
        <f>window_returns!K17-window_returns!$U17*VLOOKUP(window_returns!K$1,regression_results!$B:$J,5,0)+VLOOKUP(window_returns!K$1,regression_results!$B:$J,4,0)</f>
        <v>-4.4671174460564095E-2</v>
      </c>
      <c r="L17">
        <f>window_returns!L17-window_returns!$U17*VLOOKUP(window_returns!L$1,regression_results!$B:$J,5,0)+VLOOKUP(window_returns!L$1,regression_results!$B:$J,4,0)</f>
        <v>-2.5139969679891159E-2</v>
      </c>
      <c r="M17">
        <f>window_returns!M17-window_returns!$U17*VLOOKUP(window_returns!M$1,regression_results!$B:$J,5,0)+VLOOKUP(window_returns!M$1,regression_results!$B:$J,4,0)</f>
        <v>6.1059046525163132E-3</v>
      </c>
      <c r="N17">
        <f>window_returns!N17-window_returns!$U17*VLOOKUP(window_returns!N$1,regression_results!$B:$J,5,0)+VLOOKUP(window_returns!N$1,regression_results!$B:$J,4,0)</f>
        <v>-2.6969192120500442E-2</v>
      </c>
      <c r="O17">
        <f>window_returns!O17-window_returns!$U17*VLOOKUP(window_returns!O$1,regression_results!$B:$J,5,0)+VLOOKUP(window_returns!O$1,regression_results!$B:$J,4,0)</f>
        <v>-3.5026155923549955E-2</v>
      </c>
      <c r="P17">
        <f>window_returns!P17-window_returns!$U17*VLOOKUP(window_returns!P$1,regression_results!$B:$J,5,0)+VLOOKUP(window_returns!P$1,regression_results!$B:$J,4,0)</f>
        <v>-3.3865154780264313E-2</v>
      </c>
      <c r="Q17">
        <f>window_returns!Q17-window_returns!$U17*VLOOKUP(window_returns!Q$1,regression_results!$B:$J,5,0)+VLOOKUP(window_returns!Q$1,regression_results!$B:$J,4,0)</f>
        <v>-2.6087108463107903E-3</v>
      </c>
      <c r="R17">
        <f>window_returns!R17-window_returns!$U17*VLOOKUP(window_returns!R$1,regression_results!$B:$J,5,0)+VLOOKUP(window_returns!R$1,regression_results!$B:$J,4,0)</f>
        <v>2.5019815796389036E-3</v>
      </c>
      <c r="S17">
        <f>window_returns!S17-window_returns!$U17*VLOOKUP(window_returns!S$1,regression_results!$B:$J,5,0)+VLOOKUP(window_returns!S$1,regression_results!$B:$J,4,0)</f>
        <v>-2.8043385261404059E-2</v>
      </c>
      <c r="T17">
        <f>window_returns!T17-window_returns!$U17*VLOOKUP(window_returns!T$1,regression_results!$B:$J,5,0)+VLOOKUP(window_returns!T$1,regression_results!$B:$J,4,0)</f>
        <v>1.8310832961440773E-2</v>
      </c>
      <c r="U17">
        <f>window_returns!V17-window_returns!$U17*VLOOKUP(window_returns!U$1,regression_results!$B:$J,5,0)+VLOOKUP(window_returns!U$1,regression_results!$B:$J,4,0)</f>
        <v>-5.9480000000000002E-3</v>
      </c>
      <c r="V17">
        <f>window_returns!W17-window_returns!$U17*VLOOKUP(window_returns!V$1,regression_results!$B:$J,5,0)+VLOOKUP(window_returns!V$1,regression_results!$B:$J,4,0)</f>
        <v>2.3921491950529448E-3</v>
      </c>
      <c r="W17">
        <f>window_returns!X17-window_returns!$U17*VLOOKUP(window_returns!W$1,regression_results!$B:$J,5,0)+VLOOKUP(window_returns!W$1,regression_results!$B:$J,4,0)</f>
        <v>7.4811137897279872E-3</v>
      </c>
      <c r="X17">
        <f>window_returns!Y17-window_returns!$U17*VLOOKUP(window_returns!X$1,regression_results!$B:$J,5,0)+VLOOKUP(window_returns!X$1,regression_results!$B:$J,4,0)</f>
        <v>6.1893029258849347E-2</v>
      </c>
      <c r="Y17" s="2">
        <v>44630</v>
      </c>
      <c r="Z17">
        <f t="shared" si="0"/>
        <v>-1.3710352640941637E-3</v>
      </c>
    </row>
    <row r="19" spans="1:26" x14ac:dyDescent="0.25">
      <c r="B19" s="1" t="s">
        <v>36</v>
      </c>
      <c r="C19" s="1" t="s">
        <v>37</v>
      </c>
      <c r="D19" s="1" t="s">
        <v>38</v>
      </c>
      <c r="E19" s="1" t="s">
        <v>39</v>
      </c>
      <c r="F19" s="1" t="s">
        <v>40</v>
      </c>
      <c r="G19" s="1" t="s">
        <v>41</v>
      </c>
      <c r="H19" s="1" t="s">
        <v>42</v>
      </c>
    </row>
    <row r="20" spans="1:26" x14ac:dyDescent="0.25">
      <c r="A20" s="1" t="s">
        <v>44</v>
      </c>
      <c r="B20" s="3">
        <f>SUM(Z2:Z6)</f>
        <v>4.9102939866824801E-3</v>
      </c>
      <c r="C20" s="3">
        <f>Z7</f>
        <v>-1.627668609502838E-2</v>
      </c>
      <c r="D20" s="3">
        <f>SUM(Z8:Z12)</f>
        <v>-9.3176800019237269E-3</v>
      </c>
      <c r="E20" s="3">
        <f>SUM(Z7:Z13)</f>
        <v>-3.2198402385628162E-2</v>
      </c>
      <c r="F20" s="4">
        <f>SUM(Z8:Z17)</f>
        <v>-1.4352807713689606E-2</v>
      </c>
      <c r="G20" s="3">
        <f>SUM(Z7:Z17)</f>
        <v>-3.0629493808717975E-2</v>
      </c>
      <c r="H20" s="3">
        <f>SUM(Z2:Z17)</f>
        <v>-2.5719199822035507E-2</v>
      </c>
    </row>
    <row r="21" spans="1:26" x14ac:dyDescent="0.25">
      <c r="A21" s="1" t="s">
        <v>45</v>
      </c>
      <c r="B21" s="5">
        <f>B20/(STDEV(estimation_abnormal_returns!$Z$2:$Z31)*16^(1/2))</f>
        <v>0.22627633358312285</v>
      </c>
      <c r="C21" s="5">
        <f>C20/(STDEV(estimation_abnormal_returns!$Z$2:$Z31)*16^(1/2))</f>
        <v>-0.75006279918379526</v>
      </c>
      <c r="D21" s="5">
        <f>D20/(STDEV(estimation_abnormal_returns!$Z$2:$Z31)*16^(1/2))</f>
        <v>-0.42937764501562048</v>
      </c>
      <c r="E21" s="5">
        <f>E20/(STDEV(estimation_abnormal_returns!$Z$2:$Z31)*16^(1/2))</f>
        <v>-1.4837678678331938</v>
      </c>
      <c r="F21" s="5">
        <f>F20/(STDEV(estimation_abnormal_returns!$Z$2:$Z31)*16^(1/2))</f>
        <v>-0.66140657054048968</v>
      </c>
      <c r="G21" s="5">
        <f>G20/(STDEV(estimation_abnormal_returns!$Z$2:$Z31)*16^(1/2))</f>
        <v>-1.4114693697242844</v>
      </c>
      <c r="H21" s="5">
        <f>H20/(STDEV(estimation_abnormal_returns!$Z$2:$Z31)*16^(1/2))</f>
        <v>-1.1851930361411622</v>
      </c>
    </row>
    <row r="22" spans="1:26" x14ac:dyDescent="0.25">
      <c r="A22" s="1" t="s">
        <v>46</v>
      </c>
      <c r="B22" s="5" t="str">
        <f>IF(B21&lt;1.697,"insignificante","significante")</f>
        <v>insignificante</v>
      </c>
      <c r="C22" s="5" t="str">
        <f t="shared" ref="C22:H22" si="1">IF(C21&lt;1.697,"insignificante","significante")</f>
        <v>insignificante</v>
      </c>
      <c r="D22" s="5" t="str">
        <f t="shared" si="1"/>
        <v>insignificante</v>
      </c>
      <c r="E22" s="5" t="str">
        <f t="shared" si="1"/>
        <v>insignificante</v>
      </c>
      <c r="F22" s="5" t="str">
        <f t="shared" si="1"/>
        <v>insignificante</v>
      </c>
      <c r="G22" s="5" t="str">
        <f t="shared" si="1"/>
        <v>insignificante</v>
      </c>
      <c r="H22" s="5" t="str">
        <f t="shared" si="1"/>
        <v>insignificante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56EE-5D77-4E0A-A37F-A5438A3B9678}">
  <dimension ref="A1:Z31"/>
  <sheetViews>
    <sheetView topLeftCell="H1" workbookViewId="0">
      <selection activeCell="Z1" sqref="Z1"/>
    </sheetView>
  </sheetViews>
  <sheetFormatPr defaultRowHeight="15" x14ac:dyDescent="0.25"/>
  <cols>
    <col min="25" max="25" width="18.28515625" bestFit="1" customWidth="1"/>
  </cols>
  <sheetData>
    <row r="1" spans="1:26" x14ac:dyDescent="0.25">
      <c r="A1" s="1" t="s">
        <v>35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43</v>
      </c>
    </row>
    <row r="2" spans="1:26" x14ac:dyDescent="0.25">
      <c r="A2" s="1">
        <v>-35</v>
      </c>
      <c r="B2">
        <f>estimation_returns!B2-estimation_returns!$U2*VLOOKUP(estimation_returns!B$1,regression_results!$B:$J,5,0)+VLOOKUP(estimation_returns!B$1,regression_results!$B:$J,4,0)</f>
        <v>-1.9684813083748531E-2</v>
      </c>
      <c r="C2">
        <f>estimation_returns!C2-estimation_returns!$U2*VLOOKUP(estimation_returns!C$1,regression_results!$B:$J,5,0)+VLOOKUP(estimation_returns!C$1,regression_results!$B:$J,4,0)</f>
        <v>1.0047719543210813E-2</v>
      </c>
      <c r="D2">
        <f>estimation_returns!D2-estimation_returns!$U2*VLOOKUP(estimation_returns!D$1,regression_results!$B:$J,5,0)+VLOOKUP(estimation_returns!D$1,regression_results!$B:$J,4,0)</f>
        <v>-7.5909635675857179E-2</v>
      </c>
      <c r="E2">
        <f>estimation_returns!E2-estimation_returns!$U2*VLOOKUP(estimation_returns!E$1,regression_results!$B:$J,5,0)+VLOOKUP(estimation_returns!E$1,regression_results!$B:$J,4,0)</f>
        <v>-4.2303007504108717E-2</v>
      </c>
      <c r="F2">
        <f>estimation_returns!F2-estimation_returns!$U2*VLOOKUP(estimation_returns!F$1,regression_results!$B:$J,5,0)+VLOOKUP(estimation_returns!F$1,regression_results!$B:$J,4,0)</f>
        <v>1.2899882289110846E-2</v>
      </c>
      <c r="G2">
        <f>estimation_returns!G2-estimation_returns!$U2*VLOOKUP(estimation_returns!G$1,regression_results!$B:$J,5,0)+VLOOKUP(estimation_returns!G$1,regression_results!$B:$J,4,0)</f>
        <v>2.6615115388029893E-3</v>
      </c>
      <c r="H2">
        <f>estimation_returns!H2-estimation_returns!$U2*VLOOKUP(estimation_returns!H$1,regression_results!$B:$J,5,0)+VLOOKUP(estimation_returns!H$1,regression_results!$B:$J,4,0)</f>
        <v>5.5929029215503731E-2</v>
      </c>
      <c r="I2">
        <f>estimation_returns!I2-estimation_returns!$U2*VLOOKUP(estimation_returns!I$1,regression_results!$B:$J,5,0)+VLOOKUP(estimation_returns!I$1,regression_results!$B:$J,4,0)</f>
        <v>2.3593966698099683E-2</v>
      </c>
      <c r="J2">
        <f>estimation_returns!J2-estimation_returns!$U2*VLOOKUP(estimation_returns!J$1,regression_results!$B:$J,5,0)+VLOOKUP(estimation_returns!J$1,regression_results!$B:$J,4,0)</f>
        <v>-2.5557645412656416E-2</v>
      </c>
      <c r="K2">
        <f>estimation_returns!K2-estimation_returns!$U2*VLOOKUP(estimation_returns!K$1,regression_results!$B:$J,5,0)+VLOOKUP(estimation_returns!K$1,regression_results!$B:$J,4,0)</f>
        <v>8.2586350202810757E-3</v>
      </c>
      <c r="L2">
        <f>estimation_returns!L2-estimation_returns!$U2*VLOOKUP(estimation_returns!L$1,regression_results!$B:$J,5,0)+VLOOKUP(estimation_returns!L$1,regression_results!$B:$J,4,0)</f>
        <v>8.8354383908974743E-4</v>
      </c>
      <c r="M2">
        <f>estimation_returns!M2-estimation_returns!$U2*VLOOKUP(estimation_returns!M$1,regression_results!$B:$J,5,0)+VLOOKUP(estimation_returns!M$1,regression_results!$B:$J,4,0)</f>
        <v>-6.6649795145557111E-3</v>
      </c>
      <c r="N2">
        <f>estimation_returns!N2-estimation_returns!$U2*VLOOKUP(estimation_returns!N$1,regression_results!$B:$J,5,0)+VLOOKUP(estimation_returns!N$1,regression_results!$B:$J,4,0)</f>
        <v>2.3954174159831355E-3</v>
      </c>
      <c r="O2">
        <f>estimation_returns!O2-estimation_returns!$U2*VLOOKUP(estimation_returns!O$1,regression_results!$B:$J,5,0)+VLOOKUP(estimation_returns!O$1,regression_results!$B:$J,4,0)</f>
        <v>2.114166196562621E-3</v>
      </c>
      <c r="P2">
        <f>estimation_returns!P2-estimation_returns!$U2*VLOOKUP(estimation_returns!P$1,regression_results!$B:$J,5,0)+VLOOKUP(estimation_returns!P$1,regression_results!$B:$J,4,0)</f>
        <v>-4.7285425747542416E-2</v>
      </c>
      <c r="Q2">
        <f>estimation_returns!Q2-estimation_returns!$U2*VLOOKUP(estimation_returns!Q$1,regression_results!$B:$J,5,0)+VLOOKUP(estimation_returns!Q$1,regression_results!$B:$J,4,0)</f>
        <v>3.8803995469784996E-2</v>
      </c>
      <c r="R2">
        <f>estimation_returns!R2-estimation_returns!$U2*VLOOKUP(estimation_returns!R$1,regression_results!$B:$J,5,0)+VLOOKUP(estimation_returns!R$1,regression_results!$B:$J,4,0)</f>
        <v>1.1078896354950456E-2</v>
      </c>
      <c r="S2">
        <f>estimation_returns!S2-estimation_returns!$U2*VLOOKUP(estimation_returns!S$1,regression_results!$B:$J,5,0)+VLOOKUP(estimation_returns!S$1,regression_results!$B:$J,4,0)</f>
        <v>2.0092018739772195E-2</v>
      </c>
      <c r="T2">
        <f>estimation_returns!T2-estimation_returns!$U2*VLOOKUP(estimation_returns!T$1,regression_results!$B:$J,5,0)+VLOOKUP(estimation_returns!T$1,regression_results!$B:$J,4,0)</f>
        <v>7.5297718777358625E-3</v>
      </c>
      <c r="U2">
        <f>estimation_returns!V2-estimation_returns!$U2*VLOOKUP(estimation_returns!U$1,regression_results!$B:$J,5,0)+VLOOKUP(estimation_returns!U$1,regression_results!$B:$J,4,0)</f>
        <v>-3.2336000000000004E-2</v>
      </c>
      <c r="V2">
        <f>estimation_returns!W2-estimation_returns!$U2*VLOOKUP(estimation_returns!V$1,regression_results!$B:$J,5,0)+VLOOKUP(estimation_returns!V$1,regression_results!$B:$J,4,0)</f>
        <v>-1.3540066037196702E-3</v>
      </c>
      <c r="W2">
        <f>estimation_returns!X2-estimation_returns!$U2*VLOOKUP(estimation_returns!W$1,regression_results!$B:$J,5,0)+VLOOKUP(estimation_returns!W$1,regression_results!$B:$J,4,0)</f>
        <v>2.108921253500155E-3</v>
      </c>
      <c r="X2">
        <f>estimation_returns!Y2-estimation_returns!$U2*VLOOKUP(estimation_returns!X$1,regression_results!$B:$J,5,0)+VLOOKUP(estimation_returns!X$1,regression_results!$B:$J,4,0)</f>
        <v>-3.5168881440430025E-2</v>
      </c>
      <c r="Y2" s="2">
        <v>44565</v>
      </c>
      <c r="Z2">
        <f>AVERAGE(B2:X2)</f>
        <v>-3.8203008491404485E-3</v>
      </c>
    </row>
    <row r="3" spans="1:26" x14ac:dyDescent="0.25">
      <c r="A3" s="1">
        <v>-34</v>
      </c>
      <c r="B3">
        <f>estimation_returns!B3-estimation_returns!$U3*VLOOKUP(estimation_returns!B$1,regression_results!$B:$J,5,0)+VLOOKUP(estimation_returns!B$1,regression_results!$B:$J,4,0)</f>
        <v>-1.0761519740493183E-2</v>
      </c>
      <c r="C3">
        <f>estimation_returns!C3-estimation_returns!$U3*VLOOKUP(estimation_returns!C$1,regression_results!$B:$J,5,0)+VLOOKUP(estimation_returns!C$1,regression_results!$B:$J,4,0)</f>
        <v>-2.0267600997388311E-2</v>
      </c>
      <c r="D3">
        <f>estimation_returns!D3-estimation_returns!$U3*VLOOKUP(estimation_returns!D$1,regression_results!$B:$J,5,0)+VLOOKUP(estimation_returns!D$1,regression_results!$B:$J,4,0)</f>
        <v>-3.8474503715193231E-2</v>
      </c>
      <c r="E3">
        <f>estimation_returns!E3-estimation_returns!$U3*VLOOKUP(estimation_returns!E$1,regression_results!$B:$J,5,0)+VLOOKUP(estimation_returns!E$1,regression_results!$B:$J,4,0)</f>
        <v>1.6707316729541559E-2</v>
      </c>
      <c r="F3">
        <f>estimation_returns!F3-estimation_returns!$U3*VLOOKUP(estimation_returns!F$1,regression_results!$B:$J,5,0)+VLOOKUP(estimation_returns!F$1,regression_results!$B:$J,4,0)</f>
        <v>-7.0043827324148024E-3</v>
      </c>
      <c r="G3">
        <f>estimation_returns!G3-estimation_returns!$U3*VLOOKUP(estimation_returns!G$1,regression_results!$B:$J,5,0)+VLOOKUP(estimation_returns!G$1,regression_results!$B:$J,4,0)</f>
        <v>2.7616246249056235E-2</v>
      </c>
      <c r="H3">
        <f>estimation_returns!H3-estimation_returns!$U3*VLOOKUP(estimation_returns!H$1,regression_results!$B:$J,5,0)+VLOOKUP(estimation_returns!H$1,regression_results!$B:$J,4,0)</f>
        <v>1.308012924402494E-2</v>
      </c>
      <c r="I3">
        <f>estimation_returns!I3-estimation_returns!$U3*VLOOKUP(estimation_returns!I$1,regression_results!$B:$J,5,0)+VLOOKUP(estimation_returns!I$1,regression_results!$B:$J,4,0)</f>
        <v>1.0167116453877899E-2</v>
      </c>
      <c r="J3">
        <f>estimation_returns!J3-estimation_returns!$U3*VLOOKUP(estimation_returns!J$1,regression_results!$B:$J,5,0)+VLOOKUP(estimation_returns!J$1,regression_results!$B:$J,4,0)</f>
        <v>6.8910912149208166E-3</v>
      </c>
      <c r="K3">
        <f>estimation_returns!K3-estimation_returns!$U3*VLOOKUP(estimation_returns!K$1,regression_results!$B:$J,5,0)+VLOOKUP(estimation_returns!K$1,regression_results!$B:$J,4,0)</f>
        <v>-1.709187167829113E-2</v>
      </c>
      <c r="L3">
        <f>estimation_returns!L3-estimation_returns!$U3*VLOOKUP(estimation_returns!L$1,regression_results!$B:$J,5,0)+VLOOKUP(estimation_returns!L$1,regression_results!$B:$J,4,0)</f>
        <v>1.9180601220521415E-3</v>
      </c>
      <c r="M3">
        <f>estimation_returns!M3-estimation_returns!$U3*VLOOKUP(estimation_returns!M$1,regression_results!$B:$J,5,0)+VLOOKUP(estimation_returns!M$1,regression_results!$B:$J,4,0)</f>
        <v>1.6147379411763026E-2</v>
      </c>
      <c r="N3">
        <f>estimation_returns!N3-estimation_returns!$U3*VLOOKUP(estimation_returns!N$1,regression_results!$B:$J,5,0)+VLOOKUP(estimation_returns!N$1,regression_results!$B:$J,4,0)</f>
        <v>4.5056420019343024E-3</v>
      </c>
      <c r="O3">
        <f>estimation_returns!O3-estimation_returns!$U3*VLOOKUP(estimation_returns!O$1,regression_results!$B:$J,5,0)+VLOOKUP(estimation_returns!O$1,regression_results!$B:$J,4,0)</f>
        <v>-1.2204625537761528E-3</v>
      </c>
      <c r="P3">
        <f>estimation_returns!P3-estimation_returns!$U3*VLOOKUP(estimation_returns!P$1,regression_results!$B:$J,5,0)+VLOOKUP(estimation_returns!P$1,regression_results!$B:$J,4,0)</f>
        <v>2.9746977042656907E-2</v>
      </c>
      <c r="Q3">
        <f>estimation_returns!Q3-estimation_returns!$U3*VLOOKUP(estimation_returns!Q$1,regression_results!$B:$J,5,0)+VLOOKUP(estimation_returns!Q$1,regression_results!$B:$J,4,0)</f>
        <v>-1.7540629103618307E-2</v>
      </c>
      <c r="R3">
        <f>estimation_returns!R3-estimation_returns!$U3*VLOOKUP(estimation_returns!R$1,regression_results!$B:$J,5,0)+VLOOKUP(estimation_returns!R$1,regression_results!$B:$J,4,0)</f>
        <v>2.9112498170128925E-2</v>
      </c>
      <c r="S3">
        <f>estimation_returns!S3-estimation_returns!$U3*VLOOKUP(estimation_returns!S$1,regression_results!$B:$J,5,0)+VLOOKUP(estimation_returns!S$1,regression_results!$B:$J,4,0)</f>
        <v>-7.112126461615324E-3</v>
      </c>
      <c r="T3">
        <f>estimation_returns!T3-estimation_returns!$U3*VLOOKUP(estimation_returns!T$1,regression_results!$B:$J,5,0)+VLOOKUP(estimation_returns!T$1,regression_results!$B:$J,4,0)</f>
        <v>1.9402405143728554E-2</v>
      </c>
      <c r="U3">
        <f>estimation_returns!V3-estimation_returns!$U3*VLOOKUP(estimation_returns!U$1,regression_results!$B:$J,5,0)+VLOOKUP(estimation_returns!U$1,regression_results!$B:$J,4,0)</f>
        <v>-8.3590000000000036E-3</v>
      </c>
      <c r="V3">
        <f>estimation_returns!W3-estimation_returns!$U3*VLOOKUP(estimation_returns!V$1,regression_results!$B:$J,5,0)+VLOOKUP(estimation_returns!V$1,regression_results!$B:$J,4,0)</f>
        <v>1.3322829096127073E-2</v>
      </c>
      <c r="W3">
        <f>estimation_returns!X3-estimation_returns!$U3*VLOOKUP(estimation_returns!W$1,regression_results!$B:$J,5,0)+VLOOKUP(estimation_returns!W$1,regression_results!$B:$J,4,0)</f>
        <v>1.5647094813599886E-2</v>
      </c>
      <c r="X3">
        <f>estimation_returns!Y3-estimation_returns!$U3*VLOOKUP(estimation_returns!X$1,regression_results!$B:$J,5,0)+VLOOKUP(estimation_returns!X$1,regression_results!$B:$J,4,0)</f>
        <v>-1.5187241156190839E-2</v>
      </c>
      <c r="Y3" s="2">
        <v>44566</v>
      </c>
      <c r="Z3">
        <f t="shared" ref="Z3:Z31" si="0">AVERAGE(B3:X3)</f>
        <v>2.6628455458448247E-3</v>
      </c>
    </row>
    <row r="4" spans="1:26" x14ac:dyDescent="0.25">
      <c r="A4" s="1">
        <v>-33</v>
      </c>
      <c r="B4">
        <f>estimation_returns!B4-estimation_returns!$U4*VLOOKUP(estimation_returns!B$1,regression_results!$B:$J,5,0)+VLOOKUP(estimation_returns!B$1,regression_results!$B:$J,4,0)</f>
        <v>-6.2429337518935596E-3</v>
      </c>
      <c r="C4">
        <f>estimation_returns!C4-estimation_returns!$U4*VLOOKUP(estimation_returns!C$1,regression_results!$B:$J,5,0)+VLOOKUP(estimation_returns!C$1,regression_results!$B:$J,4,0)</f>
        <v>1.0862449767420165E-2</v>
      </c>
      <c r="D4">
        <f>estimation_returns!D4-estimation_returns!$U4*VLOOKUP(estimation_returns!D$1,regression_results!$B:$J,5,0)+VLOOKUP(estimation_returns!D$1,regression_results!$B:$J,4,0)</f>
        <v>9.5323553585364082E-3</v>
      </c>
      <c r="E4">
        <f>estimation_returns!E4-estimation_returns!$U4*VLOOKUP(estimation_returns!E$1,regression_results!$B:$J,5,0)+VLOOKUP(estimation_returns!E$1,regression_results!$B:$J,4,0)</f>
        <v>-1.8449194371937594E-2</v>
      </c>
      <c r="F4">
        <f>estimation_returns!F4-estimation_returns!$U4*VLOOKUP(estimation_returns!F$1,regression_results!$B:$J,5,0)+VLOOKUP(estimation_returns!F$1,regression_results!$B:$J,4,0)</f>
        <v>6.1585924923931992E-3</v>
      </c>
      <c r="G4">
        <f>estimation_returns!G4-estimation_returns!$U4*VLOOKUP(estimation_returns!G$1,regression_results!$B:$J,5,0)+VLOOKUP(estimation_returns!G$1,regression_results!$B:$J,4,0)</f>
        <v>2.5655039245278525E-4</v>
      </c>
      <c r="H4">
        <f>estimation_returns!H4-estimation_returns!$U4*VLOOKUP(estimation_returns!H$1,regression_results!$B:$J,5,0)+VLOOKUP(estimation_returns!H$1,regression_results!$B:$J,4,0)</f>
        <v>3.2076372137971203E-2</v>
      </c>
      <c r="I4">
        <f>estimation_returns!I4-estimation_returns!$U4*VLOOKUP(estimation_returns!I$1,regression_results!$B:$J,5,0)+VLOOKUP(estimation_returns!I$1,regression_results!$B:$J,4,0)</f>
        <v>1.1447567659342229E-2</v>
      </c>
      <c r="J4">
        <f>estimation_returns!J4-estimation_returns!$U4*VLOOKUP(estimation_returns!J$1,regression_results!$B:$J,5,0)+VLOOKUP(estimation_returns!J$1,regression_results!$B:$J,4,0)</f>
        <v>-1.6748607857577295E-3</v>
      </c>
      <c r="K4">
        <f>estimation_returns!K4-estimation_returns!$U4*VLOOKUP(estimation_returns!K$1,regression_results!$B:$J,5,0)+VLOOKUP(estimation_returns!K$1,regression_results!$B:$J,4,0)</f>
        <v>-4.427942578902333E-3</v>
      </c>
      <c r="L4">
        <f>estimation_returns!L4-estimation_returns!$U4*VLOOKUP(estimation_returns!L$1,regression_results!$B:$J,5,0)+VLOOKUP(estimation_returns!L$1,regression_results!$B:$J,4,0)</f>
        <v>-9.0104996137404404E-3</v>
      </c>
      <c r="M4">
        <f>estimation_returns!M4-estimation_returns!$U4*VLOOKUP(estimation_returns!M$1,regression_results!$B:$J,5,0)+VLOOKUP(estimation_returns!M$1,regression_results!$B:$J,4,0)</f>
        <v>-1.2630468942013608E-2</v>
      </c>
      <c r="N4">
        <f>estimation_returns!N4-estimation_returns!$U4*VLOOKUP(estimation_returns!N$1,regression_results!$B:$J,5,0)+VLOOKUP(estimation_returns!N$1,regression_results!$B:$J,4,0)</f>
        <v>-9.5174405478374909E-3</v>
      </c>
      <c r="O4">
        <f>estimation_returns!O4-estimation_returns!$U4*VLOOKUP(estimation_returns!O$1,regression_results!$B:$J,5,0)+VLOOKUP(estimation_returns!O$1,regression_results!$B:$J,4,0)</f>
        <v>-9.8931014656867926E-3</v>
      </c>
      <c r="P4">
        <f>estimation_returns!P4-estimation_returns!$U4*VLOOKUP(estimation_returns!P$1,regression_results!$B:$J,5,0)+VLOOKUP(estimation_returns!P$1,regression_results!$B:$J,4,0)</f>
        <v>1.9139350199902663E-2</v>
      </c>
      <c r="Q4">
        <f>estimation_returns!Q4-estimation_returns!$U4*VLOOKUP(estimation_returns!Q$1,regression_results!$B:$J,5,0)+VLOOKUP(estimation_returns!Q$1,regression_results!$B:$J,4,0)</f>
        <v>2.2257277978753678E-2</v>
      </c>
      <c r="R4">
        <f>estimation_returns!R4-estimation_returns!$U4*VLOOKUP(estimation_returns!R$1,regression_results!$B:$J,5,0)+VLOOKUP(estimation_returns!R$1,regression_results!$B:$J,4,0)</f>
        <v>5.4978043695697672E-4</v>
      </c>
      <c r="S4">
        <f>estimation_returns!S4-estimation_returns!$U4*VLOOKUP(estimation_returns!S$1,regression_results!$B:$J,5,0)+VLOOKUP(estimation_returns!S$1,regression_results!$B:$J,4,0)</f>
        <v>-1.3172716737316575E-2</v>
      </c>
      <c r="T4">
        <f>estimation_returns!T4-estimation_returns!$U4*VLOOKUP(estimation_returns!T$1,regression_results!$B:$J,5,0)+VLOOKUP(estimation_returns!T$1,regression_results!$B:$J,4,0)</f>
        <v>-5.763596849597985E-3</v>
      </c>
      <c r="U4">
        <f>estimation_returns!V4-estimation_returns!$U4*VLOOKUP(estimation_returns!U$1,regression_results!$B:$J,5,0)+VLOOKUP(estimation_returns!U$1,regression_results!$B:$J,4,0)</f>
        <v>8.3899999999999982E-3</v>
      </c>
      <c r="V4">
        <f>estimation_returns!W4-estimation_returns!$U4*VLOOKUP(estimation_returns!V$1,regression_results!$B:$J,5,0)+VLOOKUP(estimation_returns!V$1,regression_results!$B:$J,4,0)</f>
        <v>-1.6064821085661905E-2</v>
      </c>
      <c r="W4">
        <f>estimation_returns!X4-estimation_returns!$U4*VLOOKUP(estimation_returns!W$1,regression_results!$B:$J,5,0)+VLOOKUP(estimation_returns!W$1,regression_results!$B:$J,4,0)</f>
        <v>-5.7869675055865783E-4</v>
      </c>
      <c r="X4">
        <f>estimation_returns!Y4-estimation_returns!$U4*VLOOKUP(estimation_returns!X$1,regression_results!$B:$J,5,0)+VLOOKUP(estimation_returns!X$1,regression_results!$B:$J,4,0)</f>
        <v>3.7083073387562157E-2</v>
      </c>
      <c r="Y4" s="2">
        <v>44567</v>
      </c>
      <c r="Z4">
        <f t="shared" si="0"/>
        <v>2.1881346230602952E-3</v>
      </c>
    </row>
    <row r="5" spans="1:26" x14ac:dyDescent="0.25">
      <c r="A5" s="1">
        <v>-32</v>
      </c>
      <c r="B5">
        <f>estimation_returns!B5-estimation_returns!$U5*VLOOKUP(estimation_returns!B$1,regression_results!$B:$J,5,0)+VLOOKUP(estimation_returns!B$1,regression_results!$B:$J,4,0)</f>
        <v>1.7760262863078891E-3</v>
      </c>
      <c r="C5">
        <f>estimation_returns!C5-estimation_returns!$U5*VLOOKUP(estimation_returns!C$1,regression_results!$B:$J,5,0)+VLOOKUP(estimation_returns!C$1,regression_results!$B:$J,4,0)</f>
        <v>1.68498663479664E-3</v>
      </c>
      <c r="D5">
        <f>estimation_returns!D5-estimation_returns!$U5*VLOOKUP(estimation_returns!D$1,regression_results!$B:$J,5,0)+VLOOKUP(estimation_returns!D$1,regression_results!$B:$J,4,0)</f>
        <v>6.7613501501944178E-3</v>
      </c>
      <c r="E5">
        <f>estimation_returns!E5-estimation_returns!$U5*VLOOKUP(estimation_returns!E$1,regression_results!$B:$J,5,0)+VLOOKUP(estimation_returns!E$1,regression_results!$B:$J,4,0)</f>
        <v>1.1919290151827187E-2</v>
      </c>
      <c r="F5">
        <f>estimation_returns!F5-estimation_returns!$U5*VLOOKUP(estimation_returns!F$1,regression_results!$B:$J,5,0)+VLOOKUP(estimation_returns!F$1,regression_results!$B:$J,4,0)</f>
        <v>5.1963690461524796E-3</v>
      </c>
      <c r="G5">
        <f>estimation_returns!G5-estimation_returns!$U5*VLOOKUP(estimation_returns!G$1,regression_results!$B:$J,5,0)+VLOOKUP(estimation_returns!G$1,regression_results!$B:$J,4,0)</f>
        <v>1.9820820491831433E-2</v>
      </c>
      <c r="H5">
        <f>estimation_returns!H5-estimation_returns!$U5*VLOOKUP(estimation_returns!H$1,regression_results!$B:$J,5,0)+VLOOKUP(estimation_returns!H$1,regression_results!$B:$J,4,0)</f>
        <v>3.772062663531963E-2</v>
      </c>
      <c r="I5">
        <f>estimation_returns!I5-estimation_returns!$U5*VLOOKUP(estimation_returns!I$1,regression_results!$B:$J,5,0)+VLOOKUP(estimation_returns!I$1,regression_results!$B:$J,4,0)</f>
        <v>-4.6638009064955889E-2</v>
      </c>
      <c r="J5">
        <f>estimation_returns!J5-estimation_returns!$U5*VLOOKUP(estimation_returns!J$1,regression_results!$B:$J,5,0)+VLOOKUP(estimation_returns!J$1,regression_results!$B:$J,4,0)</f>
        <v>3.7232698598247084E-3</v>
      </c>
      <c r="K5">
        <f>estimation_returns!K5-estimation_returns!$U5*VLOOKUP(estimation_returns!K$1,regression_results!$B:$J,5,0)+VLOOKUP(estimation_returns!K$1,regression_results!$B:$J,4,0)</f>
        <v>-1.1471015366073083E-3</v>
      </c>
      <c r="L5">
        <f>estimation_returns!L5-estimation_returns!$U5*VLOOKUP(estimation_returns!L$1,regression_results!$B:$J,5,0)+VLOOKUP(estimation_returns!L$1,regression_results!$B:$J,4,0)</f>
        <v>-4.9828482456464379E-3</v>
      </c>
      <c r="M5">
        <f>estimation_returns!M5-estimation_returns!$U5*VLOOKUP(estimation_returns!M$1,regression_results!$B:$J,5,0)+VLOOKUP(estimation_returns!M$1,regression_results!$B:$J,4,0)</f>
        <v>2.3978602050337479E-2</v>
      </c>
      <c r="N5">
        <f>estimation_returns!N5-estimation_returns!$U5*VLOOKUP(estimation_returns!N$1,regression_results!$B:$J,5,0)+VLOOKUP(estimation_returns!N$1,regression_results!$B:$J,4,0)</f>
        <v>-1.4541188114932215E-3</v>
      </c>
      <c r="O5">
        <f>estimation_returns!O5-estimation_returns!$U5*VLOOKUP(estimation_returns!O$1,regression_results!$B:$J,5,0)+VLOOKUP(estimation_returns!O$1,regression_results!$B:$J,4,0)</f>
        <v>3.3423941155964884E-4</v>
      </c>
      <c r="P5">
        <f>estimation_returns!P5-estimation_returns!$U5*VLOOKUP(estimation_returns!P$1,regression_results!$B:$J,5,0)+VLOOKUP(estimation_returns!P$1,regression_results!$B:$J,4,0)</f>
        <v>1.6679424395696297E-2</v>
      </c>
      <c r="Q5">
        <f>estimation_returns!Q5-estimation_returns!$U5*VLOOKUP(estimation_returns!Q$1,regression_results!$B:$J,5,0)+VLOOKUP(estimation_returns!Q$1,regression_results!$B:$J,4,0)</f>
        <v>-8.9936379411592569E-3</v>
      </c>
      <c r="R5">
        <f>estimation_returns!R5-estimation_returns!$U5*VLOOKUP(estimation_returns!R$1,regression_results!$B:$J,5,0)+VLOOKUP(estimation_returns!R$1,regression_results!$B:$J,4,0)</f>
        <v>8.7541677115922419E-3</v>
      </c>
      <c r="S5">
        <f>estimation_returns!S5-estimation_returns!$U5*VLOOKUP(estimation_returns!S$1,regression_results!$B:$J,5,0)+VLOOKUP(estimation_returns!S$1,regression_results!$B:$J,4,0)</f>
        <v>-1.9936799270587981E-2</v>
      </c>
      <c r="T5">
        <f>estimation_returns!T5-estimation_returns!$U5*VLOOKUP(estimation_returns!T$1,regression_results!$B:$J,5,0)+VLOOKUP(estimation_returns!T$1,regression_results!$B:$J,4,0)</f>
        <v>1.1506316795998036E-2</v>
      </c>
      <c r="U5">
        <f>estimation_returns!V5-estimation_returns!$U5*VLOOKUP(estimation_returns!U$1,regression_results!$B:$J,5,0)+VLOOKUP(estimation_returns!U$1,regression_results!$B:$J,4,0)</f>
        <v>-2.6888000000000002E-2</v>
      </c>
      <c r="V5">
        <f>estimation_returns!W5-estimation_returns!$U5*VLOOKUP(estimation_returns!V$1,regression_results!$B:$J,5,0)+VLOOKUP(estimation_returns!V$1,regression_results!$B:$J,4,0)</f>
        <v>1.963147230616661E-2</v>
      </c>
      <c r="W5">
        <f>estimation_returns!X5-estimation_returns!$U5*VLOOKUP(estimation_returns!W$1,regression_results!$B:$J,5,0)+VLOOKUP(estimation_returns!W$1,regression_results!$B:$J,4,0)</f>
        <v>2.5933508405851483E-3</v>
      </c>
      <c r="X5">
        <f>estimation_returns!Y5-estimation_returns!$U5*VLOOKUP(estimation_returns!X$1,regression_results!$B:$J,5,0)+VLOOKUP(estimation_returns!X$1,regression_results!$B:$J,4,0)</f>
        <v>-2.6333955840558136E-2</v>
      </c>
      <c r="Y5" s="2">
        <v>44568</v>
      </c>
      <c r="Z5">
        <f t="shared" si="0"/>
        <v>1.5524279155296348E-3</v>
      </c>
    </row>
    <row r="6" spans="1:26" x14ac:dyDescent="0.25">
      <c r="A6" s="1">
        <v>-31</v>
      </c>
      <c r="B6">
        <f>estimation_returns!B6-estimation_returns!$U6*VLOOKUP(estimation_returns!B$1,regression_results!$B:$J,5,0)+VLOOKUP(estimation_returns!B$1,regression_results!$B:$J,4,0)</f>
        <v>1.5353845733360116E-3</v>
      </c>
      <c r="C6">
        <f>estimation_returns!C6-estimation_returns!$U6*VLOOKUP(estimation_returns!C$1,regression_results!$B:$J,5,0)+VLOOKUP(estimation_returns!C$1,regression_results!$B:$J,4,0)</f>
        <v>-5.0967866182921951E-3</v>
      </c>
      <c r="D6">
        <f>estimation_returns!D6-estimation_returns!$U6*VLOOKUP(estimation_returns!D$1,regression_results!$B:$J,5,0)+VLOOKUP(estimation_returns!D$1,regression_results!$B:$J,4,0)</f>
        <v>3.4458335454829259E-3</v>
      </c>
      <c r="E6">
        <f>estimation_returns!E6-estimation_returns!$U6*VLOOKUP(estimation_returns!E$1,regression_results!$B:$J,5,0)+VLOOKUP(estimation_returns!E$1,regression_results!$B:$J,4,0)</f>
        <v>5.1654363980558025E-3</v>
      </c>
      <c r="F6">
        <f>estimation_returns!F6-estimation_returns!$U6*VLOOKUP(estimation_returns!F$1,regression_results!$B:$J,5,0)+VLOOKUP(estimation_returns!F$1,regression_results!$B:$J,4,0)</f>
        <v>-1.8476067755603912E-2</v>
      </c>
      <c r="G6">
        <f>estimation_returns!G6-estimation_returns!$U6*VLOOKUP(estimation_returns!G$1,regression_results!$B:$J,5,0)+VLOOKUP(estimation_returns!G$1,regression_results!$B:$J,4,0)</f>
        <v>2.6412731745879738E-2</v>
      </c>
      <c r="H6">
        <f>estimation_returns!H6-estimation_returns!$U6*VLOOKUP(estimation_returns!H$1,regression_results!$B:$J,5,0)+VLOOKUP(estimation_returns!H$1,regression_results!$B:$J,4,0)</f>
        <v>1.1282353925215078E-2</v>
      </c>
      <c r="I6">
        <f>estimation_returns!I6-estimation_returns!$U6*VLOOKUP(estimation_returns!I$1,regression_results!$B:$J,5,0)+VLOOKUP(estimation_returns!I$1,regression_results!$B:$J,4,0)</f>
        <v>-4.8786171084747781E-2</v>
      </c>
      <c r="J6">
        <f>estimation_returns!J6-estimation_returns!$U6*VLOOKUP(estimation_returns!J$1,regression_results!$B:$J,5,0)+VLOOKUP(estimation_returns!J$1,regression_results!$B:$J,4,0)</f>
        <v>-3.411145062232065E-3</v>
      </c>
      <c r="K6">
        <f>estimation_returns!K6-estimation_returns!$U6*VLOOKUP(estimation_returns!K$1,regression_results!$B:$J,5,0)+VLOOKUP(estimation_returns!K$1,regression_results!$B:$J,4,0)</f>
        <v>3.4117362533643572E-2</v>
      </c>
      <c r="L6">
        <f>estimation_returns!L6-estimation_returns!$U6*VLOOKUP(estimation_returns!L$1,regression_results!$B:$J,5,0)+VLOOKUP(estimation_returns!L$1,regression_results!$B:$J,4,0)</f>
        <v>-1.1094837249826758E-2</v>
      </c>
      <c r="M6">
        <f>estimation_returns!M6-estimation_returns!$U6*VLOOKUP(estimation_returns!M$1,regression_results!$B:$J,5,0)+VLOOKUP(estimation_returns!M$1,regression_results!$B:$J,4,0)</f>
        <v>1.4433183913301135E-2</v>
      </c>
      <c r="N6">
        <f>estimation_returns!N6-estimation_returns!$U6*VLOOKUP(estimation_returns!N$1,regression_results!$B:$J,5,0)+VLOOKUP(estimation_returns!N$1,regression_results!$B:$J,4,0)</f>
        <v>-1.4786045657736469E-2</v>
      </c>
      <c r="O6">
        <f>estimation_returns!O6-estimation_returns!$U6*VLOOKUP(estimation_returns!O$1,regression_results!$B:$J,5,0)+VLOOKUP(estimation_returns!O$1,regression_results!$B:$J,4,0)</f>
        <v>2.4497669697766192E-3</v>
      </c>
      <c r="P6">
        <f>estimation_returns!P6-estimation_returns!$U6*VLOOKUP(estimation_returns!P$1,regression_results!$B:$J,5,0)+VLOOKUP(estimation_returns!P$1,regression_results!$B:$J,4,0)</f>
        <v>2.1246819969000713E-2</v>
      </c>
      <c r="Q6">
        <f>estimation_returns!Q6-estimation_returns!$U6*VLOOKUP(estimation_returns!Q$1,regression_results!$B:$J,5,0)+VLOOKUP(estimation_returns!Q$1,regression_results!$B:$J,4,0)</f>
        <v>-1.2669371604219298E-2</v>
      </c>
      <c r="R6">
        <f>estimation_returns!R6-estimation_returns!$U6*VLOOKUP(estimation_returns!R$1,regression_results!$B:$J,5,0)+VLOOKUP(estimation_returns!R$1,regression_results!$B:$J,4,0)</f>
        <v>-2.442463096663848E-2</v>
      </c>
      <c r="S6">
        <f>estimation_returns!S6-estimation_returns!$U6*VLOOKUP(estimation_returns!S$1,regression_results!$B:$J,5,0)+VLOOKUP(estimation_returns!S$1,regression_results!$B:$J,4,0)</f>
        <v>-2.5177392060814874E-2</v>
      </c>
      <c r="T6">
        <f>estimation_returns!T6-estimation_returns!$U6*VLOOKUP(estimation_returns!T$1,regression_results!$B:$J,5,0)+VLOOKUP(estimation_returns!T$1,regression_results!$B:$J,4,0)</f>
        <v>5.5194143729601578E-3</v>
      </c>
      <c r="U6">
        <f>estimation_returns!V6-estimation_returns!$U6*VLOOKUP(estimation_returns!U$1,regression_results!$B:$J,5,0)+VLOOKUP(estimation_returns!U$1,regression_results!$B:$J,4,0)</f>
        <v>-9.9910000000000016E-3</v>
      </c>
      <c r="V6">
        <f>estimation_returns!W6-estimation_returns!$U6*VLOOKUP(estimation_returns!V$1,regression_results!$B:$J,5,0)+VLOOKUP(estimation_returns!V$1,regression_results!$B:$J,4,0)</f>
        <v>3.0886839625809986E-2</v>
      </c>
      <c r="W6">
        <f>estimation_returns!X6-estimation_returns!$U6*VLOOKUP(estimation_returns!W$1,regression_results!$B:$J,5,0)+VLOOKUP(estimation_returns!W$1,regression_results!$B:$J,4,0)</f>
        <v>1.54371373633931E-2</v>
      </c>
      <c r="X6">
        <f>estimation_returns!Y6-estimation_returns!$U6*VLOOKUP(estimation_returns!X$1,regression_results!$B:$J,5,0)+VLOOKUP(estimation_returns!X$1,regression_results!$B:$J,4,0)</f>
        <v>2.9955463830018042E-2</v>
      </c>
      <c r="Y6" s="2">
        <v>44571</v>
      </c>
      <c r="Z6">
        <f t="shared" si="0"/>
        <v>1.2162730741635238E-3</v>
      </c>
    </row>
    <row r="7" spans="1:26" x14ac:dyDescent="0.25">
      <c r="A7" s="1">
        <v>-30</v>
      </c>
      <c r="B7">
        <f>estimation_returns!B7-estimation_returns!$U7*VLOOKUP(estimation_returns!B$1,regression_results!$B:$J,5,0)+VLOOKUP(estimation_returns!B$1,regression_results!$B:$J,4,0)</f>
        <v>-1.5714160746789648E-4</v>
      </c>
      <c r="C7">
        <f>estimation_returns!C7-estimation_returns!$U7*VLOOKUP(estimation_returns!C$1,regression_results!$B:$J,5,0)+VLOOKUP(estimation_returns!C$1,regression_results!$B:$J,4,0)</f>
        <v>3.0864314426336074E-3</v>
      </c>
      <c r="D7">
        <f>estimation_returns!D7-estimation_returns!$U7*VLOOKUP(estimation_returns!D$1,regression_results!$B:$J,5,0)+VLOOKUP(estimation_returns!D$1,regression_results!$B:$J,4,0)</f>
        <v>7.2557756916016803E-3</v>
      </c>
      <c r="E7">
        <f>estimation_returns!E7-estimation_returns!$U7*VLOOKUP(estimation_returns!E$1,regression_results!$B:$J,5,0)+VLOOKUP(estimation_returns!E$1,regression_results!$B:$J,4,0)</f>
        <v>3.346476291088734E-3</v>
      </c>
      <c r="F7">
        <f>estimation_returns!F7-estimation_returns!$U7*VLOOKUP(estimation_returns!F$1,regression_results!$B:$J,5,0)+VLOOKUP(estimation_returns!F$1,regression_results!$B:$J,4,0)</f>
        <v>2.0631765338223498E-2</v>
      </c>
      <c r="G7">
        <f>estimation_returns!G7-estimation_returns!$U7*VLOOKUP(estimation_returns!G$1,regression_results!$B:$J,5,0)+VLOOKUP(estimation_returns!G$1,regression_results!$B:$J,4,0)</f>
        <v>-9.1247182377784813E-3</v>
      </c>
      <c r="H7">
        <f>estimation_returns!H7-estimation_returns!$U7*VLOOKUP(estimation_returns!H$1,regression_results!$B:$J,5,0)+VLOOKUP(estimation_returns!H$1,regression_results!$B:$J,4,0)</f>
        <v>4.4169170508279294E-2</v>
      </c>
      <c r="I7">
        <f>estimation_returns!I7-estimation_returns!$U7*VLOOKUP(estimation_returns!I$1,regression_results!$B:$J,5,0)+VLOOKUP(estimation_returns!I$1,regression_results!$B:$J,4,0)</f>
        <v>2.3989073972973E-2</v>
      </c>
      <c r="J7">
        <f>estimation_returns!J7-estimation_returns!$U7*VLOOKUP(estimation_returns!J$1,regression_results!$B:$J,5,0)+VLOOKUP(estimation_returns!J$1,regression_results!$B:$J,4,0)</f>
        <v>-5.2754254815438138E-3</v>
      </c>
      <c r="K7">
        <f>estimation_returns!K7-estimation_returns!$U7*VLOOKUP(estimation_returns!K$1,regression_results!$B:$J,5,0)+VLOOKUP(estimation_returns!K$1,regression_results!$B:$J,4,0)</f>
        <v>-2.9213696598391244E-3</v>
      </c>
      <c r="L7">
        <f>estimation_returns!L7-estimation_returns!$U7*VLOOKUP(estimation_returns!L$1,regression_results!$B:$J,5,0)+VLOOKUP(estimation_returns!L$1,regression_results!$B:$J,4,0)</f>
        <v>-9.0089304777106246E-3</v>
      </c>
      <c r="M7">
        <f>estimation_returns!M7-estimation_returns!$U7*VLOOKUP(estimation_returns!M$1,regression_results!$B:$J,5,0)+VLOOKUP(estimation_returns!M$1,regression_results!$B:$J,4,0)</f>
        <v>1.3856083176640666E-2</v>
      </c>
      <c r="N7">
        <f>estimation_returns!N7-estimation_returns!$U7*VLOOKUP(estimation_returns!N$1,regression_results!$B:$J,5,0)+VLOOKUP(estimation_returns!N$1,regression_results!$B:$J,4,0)</f>
        <v>-1.3311254945323887E-2</v>
      </c>
      <c r="O7">
        <f>estimation_returns!O7-estimation_returns!$U7*VLOOKUP(estimation_returns!O$1,regression_results!$B:$J,5,0)+VLOOKUP(estimation_returns!O$1,regression_results!$B:$J,4,0)</f>
        <v>-1.1335213529164053E-2</v>
      </c>
      <c r="P7">
        <f>estimation_returns!P7-estimation_returns!$U7*VLOOKUP(estimation_returns!P$1,regression_results!$B:$J,5,0)+VLOOKUP(estimation_returns!P$1,regression_results!$B:$J,4,0)</f>
        <v>3.7719397144497253E-3</v>
      </c>
      <c r="Q7">
        <f>estimation_returns!Q7-estimation_returns!$U7*VLOOKUP(estimation_returns!Q$1,regression_results!$B:$J,5,0)+VLOOKUP(estimation_returns!Q$1,regression_results!$B:$J,4,0)</f>
        <v>-1.1003515284983612E-3</v>
      </c>
      <c r="R7">
        <f>estimation_returns!R7-estimation_returns!$U7*VLOOKUP(estimation_returns!R$1,regression_results!$B:$J,5,0)+VLOOKUP(estimation_returns!R$1,regression_results!$B:$J,4,0)</f>
        <v>-1.0135295355826716E-2</v>
      </c>
      <c r="S7">
        <f>estimation_returns!S7-estimation_returns!$U7*VLOOKUP(estimation_returns!S$1,regression_results!$B:$J,5,0)+VLOOKUP(estimation_returns!S$1,regression_results!$B:$J,4,0)</f>
        <v>5.8931966758839181E-3</v>
      </c>
      <c r="T7">
        <f>estimation_returns!T7-estimation_returns!$U7*VLOOKUP(estimation_returns!T$1,regression_results!$B:$J,5,0)+VLOOKUP(estimation_returns!T$1,regression_results!$B:$J,4,0)</f>
        <v>1.1539551380880654E-2</v>
      </c>
      <c r="U7">
        <f>estimation_returns!V7-estimation_returns!$U7*VLOOKUP(estimation_returns!U$1,regression_results!$B:$J,5,0)+VLOOKUP(estimation_returns!U$1,regression_results!$B:$J,4,0)</f>
        <v>-4.1939999999999998E-2</v>
      </c>
      <c r="V7">
        <f>estimation_returns!W7-estimation_returns!$U7*VLOOKUP(estimation_returns!V$1,regression_results!$B:$J,5,0)+VLOOKUP(estimation_returns!V$1,regression_results!$B:$J,4,0)</f>
        <v>-8.9400078912259227E-3</v>
      </c>
      <c r="W7">
        <f>estimation_returns!X7-estimation_returns!$U7*VLOOKUP(estimation_returns!W$1,regression_results!$B:$J,5,0)+VLOOKUP(estimation_returns!W$1,regression_results!$B:$J,4,0)</f>
        <v>4.9949820426178591E-3</v>
      </c>
      <c r="X7">
        <f>estimation_returns!Y7-estimation_returns!$U7*VLOOKUP(estimation_returns!X$1,regression_results!$B:$J,5,0)+VLOOKUP(estimation_returns!X$1,regression_results!$B:$J,4,0)</f>
        <v>6.1823185436013617E-2</v>
      </c>
      <c r="Y7" s="2">
        <v>44572</v>
      </c>
      <c r="Z7">
        <f t="shared" si="0"/>
        <v>3.9612140416046696E-3</v>
      </c>
    </row>
    <row r="8" spans="1:26" x14ac:dyDescent="0.25">
      <c r="A8" s="1">
        <v>-29</v>
      </c>
      <c r="B8">
        <f>estimation_returns!B8-estimation_returns!$U8*VLOOKUP(estimation_returns!B$1,regression_results!$B:$J,5,0)+VLOOKUP(estimation_returns!B$1,regression_results!$B:$J,4,0)</f>
        <v>-2.8658479008624348E-2</v>
      </c>
      <c r="C8">
        <f>estimation_returns!C8-estimation_returns!$U8*VLOOKUP(estimation_returns!C$1,regression_results!$B:$J,5,0)+VLOOKUP(estimation_returns!C$1,regression_results!$B:$J,4,0)</f>
        <v>2.0020042971718409E-3</v>
      </c>
      <c r="D8">
        <f>estimation_returns!D8-estimation_returns!$U8*VLOOKUP(estimation_returns!D$1,regression_results!$B:$J,5,0)+VLOOKUP(estimation_returns!D$1,regression_results!$B:$J,4,0)</f>
        <v>-1.8611453407748002E-2</v>
      </c>
      <c r="E8">
        <f>estimation_returns!E8-estimation_returns!$U8*VLOOKUP(estimation_returns!E$1,regression_results!$B:$J,5,0)+VLOOKUP(estimation_returns!E$1,regression_results!$B:$J,4,0)</f>
        <v>-5.0310626753581984E-3</v>
      </c>
      <c r="F8">
        <f>estimation_returns!F8-estimation_returns!$U8*VLOOKUP(estimation_returns!F$1,regression_results!$B:$J,5,0)+VLOOKUP(estimation_returns!F$1,regression_results!$B:$J,4,0)</f>
        <v>-1.6192674417788624E-2</v>
      </c>
      <c r="G8">
        <f>estimation_returns!G8-estimation_returns!$U8*VLOOKUP(estimation_returns!G$1,regression_results!$B:$J,5,0)+VLOOKUP(estimation_returns!G$1,regression_results!$B:$J,4,0)</f>
        <v>-5.4361465808673631E-3</v>
      </c>
      <c r="H8">
        <f>estimation_returns!H8-estimation_returns!$U8*VLOOKUP(estimation_returns!H$1,regression_results!$B:$J,5,0)+VLOOKUP(estimation_returns!H$1,regression_results!$B:$J,4,0)</f>
        <v>6.8695830329348973E-3</v>
      </c>
      <c r="I8">
        <f>estimation_returns!I8-estimation_returns!$U8*VLOOKUP(estimation_returns!I$1,regression_results!$B:$J,5,0)+VLOOKUP(estimation_returns!I$1,regression_results!$B:$J,4,0)</f>
        <v>-4.8382420160300119E-3</v>
      </c>
      <c r="J8">
        <f>estimation_returns!J8-estimation_returns!$U8*VLOOKUP(estimation_returns!J$1,regression_results!$B:$J,5,0)+VLOOKUP(estimation_returns!J$1,regression_results!$B:$J,4,0)</f>
        <v>-1.8846664140318315E-2</v>
      </c>
      <c r="K8">
        <f>estimation_returns!K8-estimation_returns!$U8*VLOOKUP(estimation_returns!K$1,regression_results!$B:$J,5,0)+VLOOKUP(estimation_returns!K$1,regression_results!$B:$J,4,0)</f>
        <v>1.5104273498088423E-2</v>
      </c>
      <c r="L8">
        <f>estimation_returns!L8-estimation_returns!$U8*VLOOKUP(estimation_returns!L$1,regression_results!$B:$J,5,0)+VLOOKUP(estimation_returns!L$1,regression_results!$B:$J,4,0)</f>
        <v>-6.0762536113678316E-3</v>
      </c>
      <c r="M8">
        <f>estimation_returns!M8-estimation_returns!$U8*VLOOKUP(estimation_returns!M$1,regression_results!$B:$J,5,0)+VLOOKUP(estimation_returns!M$1,regression_results!$B:$J,4,0)</f>
        <v>-3.3974657775347507E-3</v>
      </c>
      <c r="N8">
        <f>estimation_returns!N8-estimation_returns!$U8*VLOOKUP(estimation_returns!N$1,regression_results!$B:$J,5,0)+VLOOKUP(estimation_returns!N$1,regression_results!$B:$J,4,0)</f>
        <v>9.0803665969042152E-4</v>
      </c>
      <c r="O8">
        <f>estimation_returns!O8-estimation_returns!$U8*VLOOKUP(estimation_returns!O$1,regression_results!$B:$J,5,0)+VLOOKUP(estimation_returns!O$1,regression_results!$B:$J,4,0)</f>
        <v>-2.9125888070691665E-3</v>
      </c>
      <c r="P8">
        <f>estimation_returns!P8-estimation_returns!$U8*VLOOKUP(estimation_returns!P$1,regression_results!$B:$J,5,0)+VLOOKUP(estimation_returns!P$1,regression_results!$B:$J,4,0)</f>
        <v>-1.9480019648742568E-2</v>
      </c>
      <c r="Q8">
        <f>estimation_returns!Q8-estimation_returns!$U8*VLOOKUP(estimation_returns!Q$1,regression_results!$B:$J,5,0)+VLOOKUP(estimation_returns!Q$1,regression_results!$B:$J,4,0)</f>
        <v>-9.3583786646105564E-3</v>
      </c>
      <c r="R8">
        <f>estimation_returns!R8-estimation_returns!$U8*VLOOKUP(estimation_returns!R$1,regression_results!$B:$J,5,0)+VLOOKUP(estimation_returns!R$1,regression_results!$B:$J,4,0)</f>
        <v>9.5855467189311094E-3</v>
      </c>
      <c r="S8">
        <f>estimation_returns!S8-estimation_returns!$U8*VLOOKUP(estimation_returns!S$1,regression_results!$B:$J,5,0)+VLOOKUP(estimation_returns!S$1,regression_results!$B:$J,4,0)</f>
        <v>-6.1591699335999048E-3</v>
      </c>
      <c r="T8">
        <f>estimation_returns!T8-estimation_returns!$U8*VLOOKUP(estimation_returns!T$1,regression_results!$B:$J,5,0)+VLOOKUP(estimation_returns!T$1,regression_results!$B:$J,4,0)</f>
        <v>-8.0018152571809751E-3</v>
      </c>
      <c r="U8">
        <f>estimation_returns!V8-estimation_returns!$U8*VLOOKUP(estimation_returns!U$1,regression_results!$B:$J,5,0)+VLOOKUP(estimation_returns!U$1,regression_results!$B:$J,4,0)</f>
        <v>-1.8480000000000011E-3</v>
      </c>
      <c r="V8">
        <f>estimation_returns!W8-estimation_returns!$U8*VLOOKUP(estimation_returns!V$1,regression_results!$B:$J,5,0)+VLOOKUP(estimation_returns!V$1,regression_results!$B:$J,4,0)</f>
        <v>-1.8828871646207515E-2</v>
      </c>
      <c r="W8">
        <f>estimation_returns!X8-estimation_returns!$U8*VLOOKUP(estimation_returns!W$1,regression_results!$B:$J,5,0)+VLOOKUP(estimation_returns!W$1,regression_results!$B:$J,4,0)</f>
        <v>5.2051080977473206E-3</v>
      </c>
      <c r="X8">
        <f>estimation_returns!Y8-estimation_returns!$U8*VLOOKUP(estimation_returns!X$1,regression_results!$B:$J,5,0)+VLOOKUP(estimation_returns!X$1,regression_results!$B:$J,4,0)</f>
        <v>3.4014033446979897E-2</v>
      </c>
      <c r="Y8" s="2">
        <v>44573</v>
      </c>
      <c r="Z8">
        <f t="shared" si="0"/>
        <v>-4.3473347757175748E-3</v>
      </c>
    </row>
    <row r="9" spans="1:26" x14ac:dyDescent="0.25">
      <c r="A9" s="1">
        <v>-28</v>
      </c>
      <c r="B9">
        <f>estimation_returns!B9-estimation_returns!$U9*VLOOKUP(estimation_returns!B$1,regression_results!$B:$J,5,0)+VLOOKUP(estimation_returns!B$1,regression_results!$B:$J,4,0)</f>
        <v>-1.5999498964818001E-2</v>
      </c>
      <c r="C9">
        <f>estimation_returns!C9-estimation_returns!$U9*VLOOKUP(estimation_returns!C$1,regression_results!$B:$J,5,0)+VLOOKUP(estimation_returns!C$1,regression_results!$B:$J,4,0)</f>
        <v>1.9411149948167412E-2</v>
      </c>
      <c r="D9">
        <f>estimation_returns!D9-estimation_returns!$U9*VLOOKUP(estimation_returns!D$1,regression_results!$B:$J,5,0)+VLOOKUP(estimation_returns!D$1,regression_results!$B:$J,4,0)</f>
        <v>-3.4200734395190974E-2</v>
      </c>
      <c r="E9">
        <f>estimation_returns!E9-estimation_returns!$U9*VLOOKUP(estimation_returns!E$1,regression_results!$B:$J,5,0)+VLOOKUP(estimation_returns!E$1,regression_results!$B:$J,4,0)</f>
        <v>-2.3301627501536713E-2</v>
      </c>
      <c r="F9">
        <f>estimation_returns!F9-estimation_returns!$U9*VLOOKUP(estimation_returns!F$1,regression_results!$B:$J,5,0)+VLOOKUP(estimation_returns!F$1,regression_results!$B:$J,4,0)</f>
        <v>1.475934680474184E-2</v>
      </c>
      <c r="G9">
        <f>estimation_returns!G9-estimation_returns!$U9*VLOOKUP(estimation_returns!G$1,regression_results!$B:$J,5,0)+VLOOKUP(estimation_returns!G$1,regression_results!$B:$J,4,0)</f>
        <v>4.3323346425772459E-3</v>
      </c>
      <c r="H9">
        <f>estimation_returns!H9-estimation_returns!$U9*VLOOKUP(estimation_returns!H$1,regression_results!$B:$J,5,0)+VLOOKUP(estimation_returns!H$1,regression_results!$B:$J,4,0)</f>
        <v>4.1093810854555528E-3</v>
      </c>
      <c r="I9">
        <f>estimation_returns!I9-estimation_returns!$U9*VLOOKUP(estimation_returns!I$1,regression_results!$B:$J,5,0)+VLOOKUP(estimation_returns!I$1,regression_results!$B:$J,4,0)</f>
        <v>4.5089609765173712E-2</v>
      </c>
      <c r="J9">
        <f>estimation_returns!J9-estimation_returns!$U9*VLOOKUP(estimation_returns!J$1,regression_results!$B:$J,5,0)+VLOOKUP(estimation_returns!J$1,regression_results!$B:$J,4,0)</f>
        <v>-2.3150208458936724E-2</v>
      </c>
      <c r="K9">
        <f>estimation_returns!K9-estimation_returns!$U9*VLOOKUP(estimation_returns!K$1,regression_results!$B:$J,5,0)+VLOOKUP(estimation_returns!K$1,regression_results!$B:$J,4,0)</f>
        <v>4.6879963312497802E-2</v>
      </c>
      <c r="L9">
        <f>estimation_returns!L9-estimation_returns!$U9*VLOOKUP(estimation_returns!L$1,regression_results!$B:$J,5,0)+VLOOKUP(estimation_returns!L$1,regression_results!$B:$J,4,0)</f>
        <v>-6.2489771160565508E-3</v>
      </c>
      <c r="M9">
        <f>estimation_returns!M9-estimation_returns!$U9*VLOOKUP(estimation_returns!M$1,regression_results!$B:$J,5,0)+VLOOKUP(estimation_returns!M$1,regression_results!$B:$J,4,0)</f>
        <v>1.67322919538511E-4</v>
      </c>
      <c r="N9">
        <f>estimation_returns!N9-estimation_returns!$U9*VLOOKUP(estimation_returns!N$1,regression_results!$B:$J,5,0)+VLOOKUP(estimation_returns!N$1,regression_results!$B:$J,4,0)</f>
        <v>-4.8494982479800261E-3</v>
      </c>
      <c r="O9">
        <f>estimation_returns!O9-estimation_returns!$U9*VLOOKUP(estimation_returns!O$1,regression_results!$B:$J,5,0)+VLOOKUP(estimation_returns!O$1,regression_results!$B:$J,4,0)</f>
        <v>-7.5213704962905749E-3</v>
      </c>
      <c r="P9">
        <f>estimation_returns!P9-estimation_returns!$U9*VLOOKUP(estimation_returns!P$1,regression_results!$B:$J,5,0)+VLOOKUP(estimation_returns!P$1,regression_results!$B:$J,4,0)</f>
        <v>-3.749033923509721E-2</v>
      </c>
      <c r="Q9">
        <f>estimation_returns!Q9-estimation_returns!$U9*VLOOKUP(estimation_returns!Q$1,regression_results!$B:$J,5,0)+VLOOKUP(estimation_returns!Q$1,regression_results!$B:$J,4,0)</f>
        <v>3.4920213712342919E-2</v>
      </c>
      <c r="R9">
        <f>estimation_returns!R9-estimation_returns!$U9*VLOOKUP(estimation_returns!R$1,regression_results!$B:$J,5,0)+VLOOKUP(estimation_returns!R$1,regression_results!$B:$J,4,0)</f>
        <v>3.6397501351361994E-2</v>
      </c>
      <c r="S9">
        <f>estimation_returns!S9-estimation_returns!$U9*VLOOKUP(estimation_returns!S$1,regression_results!$B:$J,5,0)+VLOOKUP(estimation_returns!S$1,regression_results!$B:$J,4,0)</f>
        <v>1.5004498369264556E-2</v>
      </c>
      <c r="T9">
        <f>estimation_returns!T9-estimation_returns!$U9*VLOOKUP(estimation_returns!T$1,regression_results!$B:$J,5,0)+VLOOKUP(estimation_returns!T$1,regression_results!$B:$J,4,0)</f>
        <v>2.3408462104948222E-2</v>
      </c>
      <c r="U9">
        <f>estimation_returns!V9-estimation_returns!$U9*VLOOKUP(estimation_returns!U$1,regression_results!$B:$J,5,0)+VLOOKUP(estimation_returns!U$1,regression_results!$B:$J,4,0)</f>
        <v>3.0059999999999991E-3</v>
      </c>
      <c r="V9">
        <f>estimation_returns!W9-estimation_returns!$U9*VLOOKUP(estimation_returns!V$1,regression_results!$B:$J,5,0)+VLOOKUP(estimation_returns!V$1,regression_results!$B:$J,4,0)</f>
        <v>4.4037555689758331E-3</v>
      </c>
      <c r="W9">
        <f>estimation_returns!X9-estimation_returns!$U9*VLOOKUP(estimation_returns!W$1,regression_results!$B:$J,5,0)+VLOOKUP(estimation_returns!W$1,regression_results!$B:$J,4,0)</f>
        <v>-1.9198014505992914E-2</v>
      </c>
      <c r="X9">
        <f>estimation_returns!Y9-estimation_returns!$U9*VLOOKUP(estimation_returns!X$1,regression_results!$B:$J,5,0)+VLOOKUP(estimation_returns!X$1,regression_results!$B:$J,4,0)</f>
        <v>-3.3741389162762925E-2</v>
      </c>
      <c r="Y9" s="2">
        <v>44574</v>
      </c>
      <c r="Z9">
        <f t="shared" si="0"/>
        <v>2.0081687608862167E-3</v>
      </c>
    </row>
    <row r="10" spans="1:26" x14ac:dyDescent="0.25">
      <c r="A10" s="1">
        <v>-27</v>
      </c>
      <c r="B10">
        <f>estimation_returns!B10-estimation_returns!$U10*VLOOKUP(estimation_returns!B$1,regression_results!$B:$J,5,0)+VLOOKUP(estimation_returns!B$1,regression_results!$B:$J,4,0)</f>
        <v>-2.4964594614256642E-2</v>
      </c>
      <c r="C10">
        <f>estimation_returns!C10-estimation_returns!$U10*VLOOKUP(estimation_returns!C$1,regression_results!$B:$J,5,0)+VLOOKUP(estimation_returns!C$1,regression_results!$B:$J,4,0)</f>
        <v>-2.7558019454105246E-2</v>
      </c>
      <c r="D10">
        <f>estimation_returns!D10-estimation_returns!$U10*VLOOKUP(estimation_returns!D$1,regression_results!$B:$J,5,0)+VLOOKUP(estimation_returns!D$1,regression_results!$B:$J,4,0)</f>
        <v>-3.755890214253596E-2</v>
      </c>
      <c r="E10">
        <f>estimation_returns!E10-estimation_returns!$U10*VLOOKUP(estimation_returns!E$1,regression_results!$B:$J,5,0)+VLOOKUP(estimation_returns!E$1,regression_results!$B:$J,4,0)</f>
        <v>-1.4910657329402485E-2</v>
      </c>
      <c r="F10">
        <f>estimation_returns!F10-estimation_returns!$U10*VLOOKUP(estimation_returns!F$1,regression_results!$B:$J,5,0)+VLOOKUP(estimation_returns!F$1,regression_results!$B:$J,4,0)</f>
        <v>-1.0801206916755655E-2</v>
      </c>
      <c r="G10">
        <f>estimation_returns!G10-estimation_returns!$U10*VLOOKUP(estimation_returns!G$1,regression_results!$B:$J,5,0)+VLOOKUP(estimation_returns!G$1,regression_results!$B:$J,4,0)</f>
        <v>1.3666183118802222E-3</v>
      </c>
      <c r="H10">
        <f>estimation_returns!H10-estimation_returns!$U10*VLOOKUP(estimation_returns!H$1,regression_results!$B:$J,5,0)+VLOOKUP(estimation_returns!H$1,regression_results!$B:$J,4,0)</f>
        <v>5.251623509101918E-2</v>
      </c>
      <c r="I10">
        <f>estimation_returns!I10-estimation_returns!$U10*VLOOKUP(estimation_returns!I$1,regression_results!$B:$J,5,0)+VLOOKUP(estimation_returns!I$1,regression_results!$B:$J,4,0)</f>
        <v>-4.4657001546815546E-2</v>
      </c>
      <c r="J10">
        <f>estimation_returns!J10-estimation_returns!$U10*VLOOKUP(estimation_returns!J$1,regression_results!$B:$J,5,0)+VLOOKUP(estimation_returns!J$1,regression_results!$B:$J,4,0)</f>
        <v>-1.4323896038414184E-2</v>
      </c>
      <c r="K10">
        <f>estimation_returns!K10-estimation_returns!$U10*VLOOKUP(estimation_returns!K$1,regression_results!$B:$J,5,0)+VLOOKUP(estimation_returns!K$1,regression_results!$B:$J,4,0)</f>
        <v>1.3498621603562334E-2</v>
      </c>
      <c r="L10">
        <f>estimation_returns!L10-estimation_returns!$U10*VLOOKUP(estimation_returns!L$1,regression_results!$B:$J,5,0)+VLOOKUP(estimation_returns!L$1,regression_results!$B:$J,4,0)</f>
        <v>8.5263672121549377E-3</v>
      </c>
      <c r="M10">
        <f>estimation_returns!M10-estimation_returns!$U10*VLOOKUP(estimation_returns!M$1,regression_results!$B:$J,5,0)+VLOOKUP(estimation_returns!M$1,regression_results!$B:$J,4,0)</f>
        <v>1.2192157221414205E-2</v>
      </c>
      <c r="N10">
        <f>estimation_returns!N10-estimation_returns!$U10*VLOOKUP(estimation_returns!N$1,regression_results!$B:$J,5,0)+VLOOKUP(estimation_returns!N$1,regression_results!$B:$J,4,0)</f>
        <v>8.3763157619109983E-3</v>
      </c>
      <c r="O10">
        <f>estimation_returns!O10-estimation_returns!$U10*VLOOKUP(estimation_returns!O$1,regression_results!$B:$J,5,0)+VLOOKUP(estimation_returns!O$1,regression_results!$B:$J,4,0)</f>
        <v>-8.1012089846237709E-4</v>
      </c>
      <c r="P10">
        <f>estimation_returns!P10-estimation_returns!$U10*VLOOKUP(estimation_returns!P$1,regression_results!$B:$J,5,0)+VLOOKUP(estimation_returns!P$1,regression_results!$B:$J,4,0)</f>
        <v>-6.079578812797996E-3</v>
      </c>
      <c r="Q10">
        <f>estimation_returns!Q10-estimation_returns!$U10*VLOOKUP(estimation_returns!Q$1,regression_results!$B:$J,5,0)+VLOOKUP(estimation_returns!Q$1,regression_results!$B:$J,4,0)</f>
        <v>1.9079366733641069E-3</v>
      </c>
      <c r="R10">
        <f>estimation_returns!R10-estimation_returns!$U10*VLOOKUP(estimation_returns!R$1,regression_results!$B:$J,5,0)+VLOOKUP(estimation_returns!R$1,regression_results!$B:$J,4,0)</f>
        <v>2.4300522863592668E-3</v>
      </c>
      <c r="S10">
        <f>estimation_returns!S10-estimation_returns!$U10*VLOOKUP(estimation_returns!S$1,regression_results!$B:$J,5,0)+VLOOKUP(estimation_returns!S$1,regression_results!$B:$J,4,0)</f>
        <v>-3.7540961973465188E-2</v>
      </c>
      <c r="T10">
        <f>estimation_returns!T10-estimation_returns!$U10*VLOOKUP(estimation_returns!T$1,regression_results!$B:$J,5,0)+VLOOKUP(estimation_returns!T$1,regression_results!$B:$J,4,0)</f>
        <v>9.0716959934067642E-3</v>
      </c>
      <c r="U10">
        <f>estimation_returns!V10-estimation_returns!$U10*VLOOKUP(estimation_returns!U$1,regression_results!$B:$J,5,0)+VLOOKUP(estimation_returns!U$1,regression_results!$B:$J,4,0)</f>
        <v>-1.8339000000000001E-2</v>
      </c>
      <c r="V10">
        <f>estimation_returns!W10-estimation_returns!$U10*VLOOKUP(estimation_returns!V$1,regression_results!$B:$J,5,0)+VLOOKUP(estimation_returns!V$1,regression_results!$B:$J,4,0)</f>
        <v>-1.6853748707369113E-3</v>
      </c>
      <c r="W10">
        <f>estimation_returns!X10-estimation_returns!$U10*VLOOKUP(estimation_returns!W$1,regression_results!$B:$J,5,0)+VLOOKUP(estimation_returns!W$1,regression_results!$B:$J,4,0)</f>
        <v>2.099003534297704E-2</v>
      </c>
      <c r="X10">
        <f>estimation_returns!Y10-estimation_returns!$U10*VLOOKUP(estimation_returns!X$1,regression_results!$B:$J,5,0)+VLOOKUP(estimation_returns!X$1,regression_results!$B:$J,4,0)</f>
        <v>9.5322787719484145E-2</v>
      </c>
      <c r="Y10" s="2">
        <v>44575</v>
      </c>
      <c r="Z10">
        <f t="shared" si="0"/>
        <v>-5.6654310348760767E-4</v>
      </c>
    </row>
    <row r="11" spans="1:26" x14ac:dyDescent="0.25">
      <c r="A11" s="1">
        <v>-26</v>
      </c>
      <c r="B11">
        <f>estimation_returns!B11-estimation_returns!$U11*VLOOKUP(estimation_returns!B$1,regression_results!$B:$J,5,0)+VLOOKUP(estimation_returns!B$1,regression_results!$B:$J,4,0)</f>
        <v>2.3851580751065228E-2</v>
      </c>
      <c r="C11">
        <f>estimation_returns!C11-estimation_returns!$U11*VLOOKUP(estimation_returns!C$1,regression_results!$B:$J,5,0)+VLOOKUP(estimation_returns!C$1,regression_results!$B:$J,4,0)</f>
        <v>-2.9441282882389445E-2</v>
      </c>
      <c r="D11">
        <f>estimation_returns!D11-estimation_returns!$U11*VLOOKUP(estimation_returns!D$1,regression_results!$B:$J,5,0)+VLOOKUP(estimation_returns!D$1,regression_results!$B:$J,4,0)</f>
        <v>-1.2149745688902928E-2</v>
      </c>
      <c r="E11">
        <f>estimation_returns!E11-estimation_returns!$U11*VLOOKUP(estimation_returns!E$1,regression_results!$B:$J,5,0)+VLOOKUP(estimation_returns!E$1,regression_results!$B:$J,4,0)</f>
        <v>-1.8718164250527976E-2</v>
      </c>
      <c r="F11">
        <f>estimation_returns!F11-estimation_returns!$U11*VLOOKUP(estimation_returns!F$1,regression_results!$B:$J,5,0)+VLOOKUP(estimation_returns!F$1,regression_results!$B:$J,4,0)</f>
        <v>-4.5278595233163854E-3</v>
      </c>
      <c r="G11">
        <f>estimation_returns!G11-estimation_returns!$U11*VLOOKUP(estimation_returns!G$1,regression_results!$B:$J,5,0)+VLOOKUP(estimation_returns!G$1,regression_results!$B:$J,4,0)</f>
        <v>5.4378995839742235E-3</v>
      </c>
      <c r="H11">
        <f>estimation_returns!H11-estimation_returns!$U11*VLOOKUP(estimation_returns!H$1,regression_results!$B:$J,5,0)+VLOOKUP(estimation_returns!H$1,regression_results!$B:$J,4,0)</f>
        <v>5.6668084278372272E-3</v>
      </c>
      <c r="I11">
        <f>estimation_returns!I11-estimation_returns!$U11*VLOOKUP(estimation_returns!I$1,regression_results!$B:$J,5,0)+VLOOKUP(estimation_returns!I$1,regression_results!$B:$J,4,0)</f>
        <v>1.8923309914020525E-2</v>
      </c>
      <c r="J11">
        <f>estimation_returns!J11-estimation_returns!$U11*VLOOKUP(estimation_returns!J$1,regression_results!$B:$J,5,0)+VLOOKUP(estimation_returns!J$1,regression_results!$B:$J,4,0)</f>
        <v>-1.8005299166488084E-3</v>
      </c>
      <c r="K11">
        <f>estimation_returns!K11-estimation_returns!$U11*VLOOKUP(estimation_returns!K$1,regression_results!$B:$J,5,0)+VLOOKUP(estimation_returns!K$1,regression_results!$B:$J,4,0)</f>
        <v>-2.3267148739477331E-2</v>
      </c>
      <c r="L11">
        <f>estimation_returns!L11-estimation_returns!$U11*VLOOKUP(estimation_returns!L$1,regression_results!$B:$J,5,0)+VLOOKUP(estimation_returns!L$1,regression_results!$B:$J,4,0)</f>
        <v>-6.1710701303487178E-3</v>
      </c>
      <c r="M11">
        <f>estimation_returns!M11-estimation_returns!$U11*VLOOKUP(estimation_returns!M$1,regression_results!$B:$J,5,0)+VLOOKUP(estimation_returns!M$1,regression_results!$B:$J,4,0)</f>
        <v>-1.0447521265731324E-2</v>
      </c>
      <c r="N11">
        <f>estimation_returns!N11-estimation_returns!$U11*VLOOKUP(estimation_returns!N$1,regression_results!$B:$J,5,0)+VLOOKUP(estimation_returns!N$1,regression_results!$B:$J,4,0)</f>
        <v>-1.9531044959286294E-2</v>
      </c>
      <c r="O11">
        <f>estimation_returns!O11-estimation_returns!$U11*VLOOKUP(estimation_returns!O$1,regression_results!$B:$J,5,0)+VLOOKUP(estimation_returns!O$1,regression_results!$B:$J,4,0)</f>
        <v>-2.3330097026400706E-2</v>
      </c>
      <c r="P11">
        <f>estimation_returns!P11-estimation_returns!$U11*VLOOKUP(estimation_returns!P$1,regression_results!$B:$J,5,0)+VLOOKUP(estimation_returns!P$1,regression_results!$B:$J,4,0)</f>
        <v>2.5014376533124681E-2</v>
      </c>
      <c r="Q11">
        <f>estimation_returns!Q11-estimation_returns!$U11*VLOOKUP(estimation_returns!Q$1,regression_results!$B:$J,5,0)+VLOOKUP(estimation_returns!Q$1,regression_results!$B:$J,4,0)</f>
        <v>5.094887994633421E-3</v>
      </c>
      <c r="R11">
        <f>estimation_returns!R11-estimation_returns!$U11*VLOOKUP(estimation_returns!R$1,regression_results!$B:$J,5,0)+VLOOKUP(estimation_returns!R$1,regression_results!$B:$J,4,0)</f>
        <v>-2.4922511710034782E-2</v>
      </c>
      <c r="S11">
        <f>estimation_returns!S11-estimation_returns!$U11*VLOOKUP(estimation_returns!S$1,regression_results!$B:$J,5,0)+VLOOKUP(estimation_returns!S$1,regression_results!$B:$J,4,0)</f>
        <v>-4.612554220480897E-3</v>
      </c>
      <c r="T11">
        <f>estimation_returns!T11-estimation_returns!$U11*VLOOKUP(estimation_returns!T$1,regression_results!$B:$J,5,0)+VLOOKUP(estimation_returns!T$1,regression_results!$B:$J,4,0)</f>
        <v>-7.7772967221700628E-3</v>
      </c>
      <c r="U11">
        <f>estimation_returns!V11-estimation_returns!$U11*VLOOKUP(estimation_returns!U$1,regression_results!$B:$J,5,0)+VLOOKUP(estimation_returns!U$1,regression_results!$B:$J,4,0)</f>
        <v>4.5509999999999986E-3</v>
      </c>
      <c r="V11">
        <f>estimation_returns!W11-estimation_returns!$U11*VLOOKUP(estimation_returns!V$1,regression_results!$B:$J,5,0)+VLOOKUP(estimation_returns!V$1,regression_results!$B:$J,4,0)</f>
        <v>1.123911660962662E-2</v>
      </c>
      <c r="W11">
        <f>estimation_returns!X11-estimation_returns!$U11*VLOOKUP(estimation_returns!W$1,regression_results!$B:$J,5,0)+VLOOKUP(estimation_returns!W$1,regression_results!$B:$J,4,0)</f>
        <v>1.6738546418858042E-2</v>
      </c>
      <c r="X11">
        <f>estimation_returns!Y11-estimation_returns!$U11*VLOOKUP(estimation_returns!X$1,regression_results!$B:$J,5,0)+VLOOKUP(estimation_returns!X$1,regression_results!$B:$J,4,0)</f>
        <v>-4.5572449970154902E-2</v>
      </c>
      <c r="Y11" s="2">
        <v>44579</v>
      </c>
      <c r="Z11">
        <f t="shared" si="0"/>
        <v>-5.0326848162056794E-3</v>
      </c>
    </row>
    <row r="12" spans="1:26" x14ac:dyDescent="0.25">
      <c r="A12" s="1">
        <v>-25</v>
      </c>
      <c r="B12">
        <f>estimation_returns!B12-estimation_returns!$U12*VLOOKUP(estimation_returns!B$1,regression_results!$B:$J,5,0)+VLOOKUP(estimation_returns!B$1,regression_results!$B:$J,4,0)</f>
        <v>-2.890285912481372E-3</v>
      </c>
      <c r="C12">
        <f>estimation_returns!C12-estimation_returns!$U12*VLOOKUP(estimation_returns!C$1,regression_results!$B:$J,5,0)+VLOOKUP(estimation_returns!C$1,regression_results!$B:$J,4,0)</f>
        <v>2.8368740956008987E-2</v>
      </c>
      <c r="D12">
        <f>estimation_returns!D12-estimation_returns!$U12*VLOOKUP(estimation_returns!D$1,regression_results!$B:$J,5,0)+VLOOKUP(estimation_returns!D$1,regression_results!$B:$J,4,0)</f>
        <v>5.8225437229000442E-2</v>
      </c>
      <c r="E12">
        <f>estimation_returns!E12-estimation_returns!$U12*VLOOKUP(estimation_returns!E$1,regression_results!$B:$J,5,0)+VLOOKUP(estimation_returns!E$1,regression_results!$B:$J,4,0)</f>
        <v>-1.4320839256556715E-2</v>
      </c>
      <c r="F12">
        <f>estimation_returns!F12-estimation_returns!$U12*VLOOKUP(estimation_returns!F$1,regression_results!$B:$J,5,0)+VLOOKUP(estimation_returns!F$1,regression_results!$B:$J,4,0)</f>
        <v>-4.7396781261814045E-3</v>
      </c>
      <c r="G12">
        <f>estimation_returns!G12-estimation_returns!$U12*VLOOKUP(estimation_returns!G$1,regression_results!$B:$J,5,0)+VLOOKUP(estimation_returns!G$1,regression_results!$B:$J,4,0)</f>
        <v>-8.9237217320691441E-4</v>
      </c>
      <c r="H12">
        <f>estimation_returns!H12-estimation_returns!$U12*VLOOKUP(estimation_returns!H$1,regression_results!$B:$J,5,0)+VLOOKUP(estimation_returns!H$1,regression_results!$B:$J,4,0)</f>
        <v>-1.0783031350612132E-3</v>
      </c>
      <c r="I12">
        <f>estimation_returns!I12-estimation_returns!$U12*VLOOKUP(estimation_returns!I$1,regression_results!$B:$J,5,0)+VLOOKUP(estimation_returns!I$1,regression_results!$B:$J,4,0)</f>
        <v>1.146784380599143E-2</v>
      </c>
      <c r="J12">
        <f>estimation_returns!J12-estimation_returns!$U12*VLOOKUP(estimation_returns!J$1,regression_results!$B:$J,5,0)+VLOOKUP(estimation_returns!J$1,regression_results!$B:$J,4,0)</f>
        <v>4.4430248305116996E-4</v>
      </c>
      <c r="K12">
        <f>estimation_returns!K12-estimation_returns!$U12*VLOOKUP(estimation_returns!K$1,regression_results!$B:$J,5,0)+VLOOKUP(estimation_returns!K$1,regression_results!$B:$J,4,0)</f>
        <v>2.3274897907217335E-2</v>
      </c>
      <c r="L12">
        <f>estimation_returns!L12-estimation_returns!$U12*VLOOKUP(estimation_returns!L$1,regression_results!$B:$J,5,0)+VLOOKUP(estimation_returns!L$1,regression_results!$B:$J,4,0)</f>
        <v>8.9314249021899706E-3</v>
      </c>
      <c r="M12">
        <f>estimation_returns!M12-estimation_returns!$U12*VLOOKUP(estimation_returns!M$1,regression_results!$B:$J,5,0)+VLOOKUP(estimation_returns!M$1,regression_results!$B:$J,4,0)</f>
        <v>-5.5654741728164208E-3</v>
      </c>
      <c r="N12">
        <f>estimation_returns!N12-estimation_returns!$U12*VLOOKUP(estimation_returns!N$1,regression_results!$B:$J,5,0)+VLOOKUP(estimation_returns!N$1,regression_results!$B:$J,4,0)</f>
        <v>3.2496353115041718E-2</v>
      </c>
      <c r="O12">
        <f>estimation_returns!O12-estimation_returns!$U12*VLOOKUP(estimation_returns!O$1,regression_results!$B:$J,5,0)+VLOOKUP(estimation_returns!O$1,regression_results!$B:$J,4,0)</f>
        <v>7.5294817651092782E-3</v>
      </c>
      <c r="P12">
        <f>estimation_returns!P12-estimation_returns!$U12*VLOOKUP(estimation_returns!P$1,regression_results!$B:$J,5,0)+VLOOKUP(estimation_returns!P$1,regression_results!$B:$J,4,0)</f>
        <v>3.1121036987135232E-2</v>
      </c>
      <c r="Q12">
        <f>estimation_returns!Q12-estimation_returns!$U12*VLOOKUP(estimation_returns!Q$1,regression_results!$B:$J,5,0)+VLOOKUP(estimation_returns!Q$1,regression_results!$B:$J,4,0)</f>
        <v>-2.7883897317108046E-2</v>
      </c>
      <c r="R12">
        <f>estimation_returns!R12-estimation_returns!$U12*VLOOKUP(estimation_returns!R$1,regression_results!$B:$J,5,0)+VLOOKUP(estimation_returns!R$1,regression_results!$B:$J,4,0)</f>
        <v>-1.4165923001835787E-2</v>
      </c>
      <c r="S12">
        <f>estimation_returns!S12-estimation_returns!$U12*VLOOKUP(estimation_returns!S$1,regression_results!$B:$J,5,0)+VLOOKUP(estimation_returns!S$1,regression_results!$B:$J,4,0)</f>
        <v>-1.5785864463363782E-2</v>
      </c>
      <c r="T12">
        <f>estimation_returns!T12-estimation_returns!$U12*VLOOKUP(estimation_returns!T$1,regression_results!$B:$J,5,0)+VLOOKUP(estimation_returns!T$1,regression_results!$B:$J,4,0)</f>
        <v>1.7767676069863521E-2</v>
      </c>
      <c r="U12">
        <f>estimation_returns!V12-estimation_returns!$U12*VLOOKUP(estimation_returns!U$1,regression_results!$B:$J,5,0)+VLOOKUP(estimation_returns!U$1,regression_results!$B:$J,4,0)</f>
        <v>1.5998999999999999E-2</v>
      </c>
      <c r="V12">
        <f>estimation_returns!W12-estimation_returns!$U12*VLOOKUP(estimation_returns!V$1,regression_results!$B:$J,5,0)+VLOOKUP(estimation_returns!V$1,regression_results!$B:$J,4,0)</f>
        <v>7.4858774643620386E-4</v>
      </c>
      <c r="W12">
        <f>estimation_returns!X12-estimation_returns!$U12*VLOOKUP(estimation_returns!W$1,regression_results!$B:$J,5,0)+VLOOKUP(estimation_returns!W$1,regression_results!$B:$J,4,0)</f>
        <v>-4.4498187553729382E-3</v>
      </c>
      <c r="X12">
        <f>estimation_returns!Y12-estimation_returns!$U12*VLOOKUP(estimation_returns!X$1,regression_results!$B:$J,5,0)+VLOOKUP(estimation_returns!X$1,regression_results!$B:$J,4,0)</f>
        <v>-1.2001526295146099E-2</v>
      </c>
      <c r="Y12" s="2">
        <v>44580</v>
      </c>
      <c r="Z12">
        <f t="shared" si="0"/>
        <v>5.7652521894745491E-3</v>
      </c>
    </row>
    <row r="13" spans="1:26" x14ac:dyDescent="0.25">
      <c r="A13" s="1">
        <v>-24</v>
      </c>
      <c r="B13">
        <f>estimation_returns!B13-estimation_returns!$U13*VLOOKUP(estimation_returns!B$1,regression_results!$B:$J,5,0)+VLOOKUP(estimation_returns!B$1,regression_results!$B:$J,4,0)</f>
        <v>-1.5405504334799599E-3</v>
      </c>
      <c r="C13">
        <f>estimation_returns!C13-estimation_returns!$U13*VLOOKUP(estimation_returns!C$1,regression_results!$B:$J,5,0)+VLOOKUP(estimation_returns!C$1,regression_results!$B:$J,4,0)</f>
        <v>-6.2484848961672397E-3</v>
      </c>
      <c r="D13">
        <f>estimation_returns!D13-estimation_returns!$U13*VLOOKUP(estimation_returns!D$1,regression_results!$B:$J,5,0)+VLOOKUP(estimation_returns!D$1,regression_results!$B:$J,4,0)</f>
        <v>1.8594628213563537E-2</v>
      </c>
      <c r="E13">
        <f>estimation_returns!E13-estimation_returns!$U13*VLOOKUP(estimation_returns!E$1,regression_results!$B:$J,5,0)+VLOOKUP(estimation_returns!E$1,regression_results!$B:$J,4,0)</f>
        <v>5.8136442345123329E-3</v>
      </c>
      <c r="F13">
        <f>estimation_returns!F13-estimation_returns!$U13*VLOOKUP(estimation_returns!F$1,regression_results!$B:$J,5,0)+VLOOKUP(estimation_returns!F$1,regression_results!$B:$J,4,0)</f>
        <v>1.2782026355466989E-2</v>
      </c>
      <c r="G13">
        <f>estimation_returns!G13-estimation_returns!$U13*VLOOKUP(estimation_returns!G$1,regression_results!$B:$J,5,0)+VLOOKUP(estimation_returns!G$1,regression_results!$B:$J,4,0)</f>
        <v>-4.2863993628146331E-3</v>
      </c>
      <c r="H13">
        <f>estimation_returns!H13-estimation_returns!$U13*VLOOKUP(estimation_returns!H$1,regression_results!$B:$J,5,0)+VLOOKUP(estimation_returns!H$1,regression_results!$B:$J,4,0)</f>
        <v>9.6903227942822107E-3</v>
      </c>
      <c r="I13">
        <f>estimation_returns!I13-estimation_returns!$U13*VLOOKUP(estimation_returns!I$1,regression_results!$B:$J,5,0)+VLOOKUP(estimation_returns!I$1,regression_results!$B:$J,4,0)</f>
        <v>-1.5622202573612331E-2</v>
      </c>
      <c r="J13">
        <f>estimation_returns!J13-estimation_returns!$U13*VLOOKUP(estimation_returns!J$1,regression_results!$B:$J,5,0)+VLOOKUP(estimation_returns!J$1,regression_results!$B:$J,4,0)</f>
        <v>-5.1815158946853261E-3</v>
      </c>
      <c r="K13">
        <f>estimation_returns!K13-estimation_returns!$U13*VLOOKUP(estimation_returns!K$1,regression_results!$B:$J,5,0)+VLOOKUP(estimation_returns!K$1,regression_results!$B:$J,4,0)</f>
        <v>4.0180871888990388E-2</v>
      </c>
      <c r="L13">
        <f>estimation_returns!L13-estimation_returns!$U13*VLOOKUP(estimation_returns!L$1,regression_results!$B:$J,5,0)+VLOOKUP(estimation_returns!L$1,regression_results!$B:$J,4,0)</f>
        <v>-1.1499440914440917E-2</v>
      </c>
      <c r="M13">
        <f>estimation_returns!M13-estimation_returns!$U13*VLOOKUP(estimation_returns!M$1,regression_results!$B:$J,5,0)+VLOOKUP(estimation_returns!M$1,regression_results!$B:$J,4,0)</f>
        <v>9.1299132517414887E-3</v>
      </c>
      <c r="N13">
        <f>estimation_returns!N13-estimation_returns!$U13*VLOOKUP(estimation_returns!N$1,regression_results!$B:$J,5,0)+VLOOKUP(estimation_returns!N$1,regression_results!$B:$J,4,0)</f>
        <v>-4.9758864161604326E-4</v>
      </c>
      <c r="O13">
        <f>estimation_returns!O13-estimation_returns!$U13*VLOOKUP(estimation_returns!O$1,regression_results!$B:$J,5,0)+VLOOKUP(estimation_returns!O$1,regression_results!$B:$J,4,0)</f>
        <v>-1.3258980977356897E-2</v>
      </c>
      <c r="P13">
        <f>estimation_returns!P13-estimation_returns!$U13*VLOOKUP(estimation_returns!P$1,regression_results!$B:$J,5,0)+VLOOKUP(estimation_returns!P$1,regression_results!$B:$J,4,0)</f>
        <v>5.3805099383602874E-2</v>
      </c>
      <c r="Q13">
        <f>estimation_returns!Q13-estimation_returns!$U13*VLOOKUP(estimation_returns!Q$1,regression_results!$B:$J,5,0)+VLOOKUP(estimation_returns!Q$1,regression_results!$B:$J,4,0)</f>
        <v>-3.3668380020056142E-2</v>
      </c>
      <c r="R13">
        <f>estimation_returns!R13-estimation_returns!$U13*VLOOKUP(estimation_returns!R$1,regression_results!$B:$J,5,0)+VLOOKUP(estimation_returns!R$1,regression_results!$B:$J,4,0)</f>
        <v>-1.0109509469821171E-2</v>
      </c>
      <c r="S13">
        <f>estimation_returns!S13-estimation_returns!$U13*VLOOKUP(estimation_returns!S$1,regression_results!$B:$J,5,0)+VLOOKUP(estimation_returns!S$1,regression_results!$B:$J,4,0)</f>
        <v>8.744579489346092E-3</v>
      </c>
      <c r="T13">
        <f>estimation_returns!T13-estimation_returns!$U13*VLOOKUP(estimation_returns!T$1,regression_results!$B:$J,5,0)+VLOOKUP(estimation_returns!T$1,regression_results!$B:$J,4,0)</f>
        <v>9.4205197625919536E-3</v>
      </c>
      <c r="U13">
        <f>estimation_returns!V13-estimation_returns!$U13*VLOOKUP(estimation_returns!U$1,regression_results!$B:$J,5,0)+VLOOKUP(estimation_returns!U$1,regression_results!$B:$J,4,0)</f>
        <v>-2.6056000000000003E-2</v>
      </c>
      <c r="V13">
        <f>estimation_returns!W13-estimation_returns!$U13*VLOOKUP(estimation_returns!V$1,regression_results!$B:$J,5,0)+VLOOKUP(estimation_returns!V$1,regression_results!$B:$J,4,0)</f>
        <v>2.5163322841448106E-3</v>
      </c>
      <c r="W13">
        <f>estimation_returns!X13-estimation_returns!$U13*VLOOKUP(estimation_returns!W$1,regression_results!$B:$J,5,0)+VLOOKUP(estimation_returns!W$1,regression_results!$B:$J,4,0)</f>
        <v>-8.7015424725229509E-3</v>
      </c>
      <c r="X13">
        <f>estimation_returns!Y13-estimation_returns!$U13*VLOOKUP(estimation_returns!X$1,regression_results!$B:$J,5,0)+VLOOKUP(estimation_returns!X$1,regression_results!$B:$J,4,0)</f>
        <v>-1.3350572775010304E-2</v>
      </c>
      <c r="Y13" s="2">
        <v>44581</v>
      </c>
      <c r="Z13">
        <f t="shared" si="0"/>
        <v>8.981204011590762E-4</v>
      </c>
    </row>
    <row r="14" spans="1:26" x14ac:dyDescent="0.25">
      <c r="A14" s="1">
        <v>-23</v>
      </c>
      <c r="B14">
        <f>estimation_returns!B14-estimation_returns!$U14*VLOOKUP(estimation_returns!B$1,regression_results!$B:$J,5,0)+VLOOKUP(estimation_returns!B$1,regression_results!$B:$J,4,0)</f>
        <v>1.1948509497191333E-2</v>
      </c>
      <c r="C14">
        <f>estimation_returns!C14-estimation_returns!$U14*VLOOKUP(estimation_returns!C$1,regression_results!$B:$J,5,0)+VLOOKUP(estimation_returns!C$1,regression_results!$B:$J,4,0)</f>
        <v>6.8305708014441569E-3</v>
      </c>
      <c r="D14">
        <f>estimation_returns!D14-estimation_returns!$U14*VLOOKUP(estimation_returns!D$1,regression_results!$B:$J,5,0)+VLOOKUP(estimation_returns!D$1,regression_results!$B:$J,4,0)</f>
        <v>-1.3561137349174312E-2</v>
      </c>
      <c r="E14">
        <f>estimation_returns!E14-estimation_returns!$U14*VLOOKUP(estimation_returns!E$1,regression_results!$B:$J,5,0)+VLOOKUP(estimation_returns!E$1,regression_results!$B:$J,4,0)</f>
        <v>-2.6875740142815734E-2</v>
      </c>
      <c r="F14">
        <f>estimation_returns!F14-estimation_returns!$U14*VLOOKUP(estimation_returns!F$1,regression_results!$B:$J,5,0)+VLOOKUP(estimation_returns!F$1,regression_results!$B:$J,4,0)</f>
        <v>1.9744363168787273E-2</v>
      </c>
      <c r="G14">
        <f>estimation_returns!G14-estimation_returns!$U14*VLOOKUP(estimation_returns!G$1,regression_results!$B:$J,5,0)+VLOOKUP(estimation_returns!G$1,regression_results!$B:$J,4,0)</f>
        <v>-6.028256510606793E-3</v>
      </c>
      <c r="H14">
        <f>estimation_returns!H14-estimation_returns!$U14*VLOOKUP(estimation_returns!H$1,regression_results!$B:$J,5,0)+VLOOKUP(estimation_returns!H$1,regression_results!$B:$J,4,0)</f>
        <v>-5.8360174722674584E-3</v>
      </c>
      <c r="I14">
        <f>estimation_returns!I14-estimation_returns!$U14*VLOOKUP(estimation_returns!I$1,regression_results!$B:$J,5,0)+VLOOKUP(estimation_returns!I$1,regression_results!$B:$J,4,0)</f>
        <v>2.4024126429551193E-2</v>
      </c>
      <c r="J14">
        <f>estimation_returns!J14-estimation_returns!$U14*VLOOKUP(estimation_returns!J$1,regression_results!$B:$J,5,0)+VLOOKUP(estimation_returns!J$1,regression_results!$B:$J,4,0)</f>
        <v>1.9997129797855964E-2</v>
      </c>
      <c r="K14">
        <f>estimation_returns!K14-estimation_returns!$U14*VLOOKUP(estimation_returns!K$1,regression_results!$B:$J,5,0)+VLOOKUP(estimation_returns!K$1,regression_results!$B:$J,4,0)</f>
        <v>-9.8354446032011475E-4</v>
      </c>
      <c r="L14">
        <f>estimation_returns!L14-estimation_returns!$U14*VLOOKUP(estimation_returns!L$1,regression_results!$B:$J,5,0)+VLOOKUP(estimation_returns!L$1,regression_results!$B:$J,4,0)</f>
        <v>2.3492911445919672E-3</v>
      </c>
      <c r="M14">
        <f>estimation_returns!M14-estimation_returns!$U14*VLOOKUP(estimation_returns!M$1,regression_results!$B:$J,5,0)+VLOOKUP(estimation_returns!M$1,regression_results!$B:$J,4,0)</f>
        <v>-2.9004698362250095E-3</v>
      </c>
      <c r="N14">
        <f>estimation_returns!N14-estimation_returns!$U14*VLOOKUP(estimation_returns!N$1,regression_results!$B:$J,5,0)+VLOOKUP(estimation_returns!N$1,regression_results!$B:$J,4,0)</f>
        <v>3.7807313084631785E-3</v>
      </c>
      <c r="O14">
        <f>estimation_returns!O14-estimation_returns!$U14*VLOOKUP(estimation_returns!O$1,regression_results!$B:$J,5,0)+VLOOKUP(estimation_returns!O$1,regression_results!$B:$J,4,0)</f>
        <v>5.1785355046533839E-3</v>
      </c>
      <c r="P14">
        <f>estimation_returns!P14-estimation_returns!$U14*VLOOKUP(estimation_returns!P$1,regression_results!$B:$J,5,0)+VLOOKUP(estimation_returns!P$1,regression_results!$B:$J,4,0)</f>
        <v>5.2937139097055472E-3</v>
      </c>
      <c r="Q14">
        <f>estimation_returns!Q14-estimation_returns!$U14*VLOOKUP(estimation_returns!Q$1,regression_results!$B:$J,5,0)+VLOOKUP(estimation_returns!Q$1,regression_results!$B:$J,4,0)</f>
        <v>-7.9442126489897647E-4</v>
      </c>
      <c r="R14">
        <f>estimation_returns!R14-estimation_returns!$U14*VLOOKUP(estimation_returns!R$1,regression_results!$B:$J,5,0)+VLOOKUP(estimation_returns!R$1,regression_results!$B:$J,4,0)</f>
        <v>4.1069905415745071E-3</v>
      </c>
      <c r="S14">
        <f>estimation_returns!S14-estimation_returns!$U14*VLOOKUP(estimation_returns!S$1,regression_results!$B:$J,5,0)+VLOOKUP(estimation_returns!S$1,regression_results!$B:$J,4,0)</f>
        <v>-7.5163923977164312E-3</v>
      </c>
      <c r="T14">
        <f>estimation_returns!T14-estimation_returns!$U14*VLOOKUP(estimation_returns!T$1,regression_results!$B:$J,5,0)+VLOOKUP(estimation_returns!T$1,regression_results!$B:$J,4,0)</f>
        <v>-8.2112548256978394E-3</v>
      </c>
      <c r="U14">
        <f>estimation_returns!V14-estimation_returns!$U14*VLOOKUP(estimation_returns!U$1,regression_results!$B:$J,5,0)+VLOOKUP(estimation_returns!U$1,regression_results!$B:$J,4,0)</f>
        <v>-2.0274000000000004E-2</v>
      </c>
      <c r="V14">
        <f>estimation_returns!W14-estimation_returns!$U14*VLOOKUP(estimation_returns!V$1,regression_results!$B:$J,5,0)+VLOOKUP(estimation_returns!V$1,regression_results!$B:$J,4,0)</f>
        <v>-3.8634863149332047E-3</v>
      </c>
      <c r="W14">
        <f>estimation_returns!X14-estimation_returns!$U14*VLOOKUP(estimation_returns!W$1,regression_results!$B:$J,5,0)+VLOOKUP(estimation_returns!W$1,regression_results!$B:$J,4,0)</f>
        <v>2.3202324422724654E-3</v>
      </c>
      <c r="X14">
        <f>estimation_returns!Y14-estimation_returns!$U14*VLOOKUP(estimation_returns!X$1,regression_results!$B:$J,5,0)+VLOOKUP(estimation_returns!X$1,regression_results!$B:$J,4,0)</f>
        <v>-1.3132408824550704E-2</v>
      </c>
      <c r="Y14" s="2">
        <v>44582</v>
      </c>
      <c r="Z14">
        <f t="shared" si="0"/>
        <v>-1.9143195013546099E-4</v>
      </c>
    </row>
    <row r="15" spans="1:26" x14ac:dyDescent="0.25">
      <c r="A15" s="1">
        <v>-22</v>
      </c>
      <c r="B15">
        <f>estimation_returns!B15-estimation_returns!$U15*VLOOKUP(estimation_returns!B$1,regression_results!$B:$J,5,0)+VLOOKUP(estimation_returns!B$1,regression_results!$B:$J,4,0)</f>
        <v>-1.4845477663518578E-2</v>
      </c>
      <c r="C15">
        <f>estimation_returns!C15-estimation_returns!$U15*VLOOKUP(estimation_returns!C$1,regression_results!$B:$J,5,0)+VLOOKUP(estimation_returns!C$1,regression_results!$B:$J,4,0)</f>
        <v>1.5666677412246258E-3</v>
      </c>
      <c r="D15">
        <f>estimation_returns!D15-estimation_returns!$U15*VLOOKUP(estimation_returns!D$1,regression_results!$B:$J,5,0)+VLOOKUP(estimation_returns!D$1,regression_results!$B:$J,4,0)</f>
        <v>-2.1262436678460259E-2</v>
      </c>
      <c r="E15">
        <f>estimation_returns!E15-estimation_returns!$U15*VLOOKUP(estimation_returns!E$1,regression_results!$B:$J,5,0)+VLOOKUP(estimation_returns!E$1,regression_results!$B:$J,4,0)</f>
        <v>-2.828688481883164E-2</v>
      </c>
      <c r="F15">
        <f>estimation_returns!F15-estimation_returns!$U15*VLOOKUP(estimation_returns!F$1,regression_results!$B:$J,5,0)+VLOOKUP(estimation_returns!F$1,regression_results!$B:$J,4,0)</f>
        <v>-1.2214223311947343E-2</v>
      </c>
      <c r="G15">
        <f>estimation_returns!G15-estimation_returns!$U15*VLOOKUP(estimation_returns!G$1,regression_results!$B:$J,5,0)+VLOOKUP(estimation_returns!G$1,regression_results!$B:$J,4,0)</f>
        <v>-1.414039272677188E-2</v>
      </c>
      <c r="H15">
        <f>estimation_returns!H15-estimation_returns!$U15*VLOOKUP(estimation_returns!H$1,regression_results!$B:$J,5,0)+VLOOKUP(estimation_returns!H$1,regression_results!$B:$J,4,0)</f>
        <v>1.4282648225849581E-2</v>
      </c>
      <c r="I15">
        <f>estimation_returns!I15-estimation_returns!$U15*VLOOKUP(estimation_returns!I$1,regression_results!$B:$J,5,0)+VLOOKUP(estimation_returns!I$1,regression_results!$B:$J,4,0)</f>
        <v>4.999703835587764E-2</v>
      </c>
      <c r="J15">
        <f>estimation_returns!J15-estimation_returns!$U15*VLOOKUP(estimation_returns!J$1,regression_results!$B:$J,5,0)+VLOOKUP(estimation_returns!J$1,regression_results!$B:$J,4,0)</f>
        <v>-2.0219741706673587E-2</v>
      </c>
      <c r="K15">
        <f>estimation_returns!K15-estimation_returns!$U15*VLOOKUP(estimation_returns!K$1,regression_results!$B:$J,5,0)+VLOOKUP(estimation_returns!K$1,regression_results!$B:$J,4,0)</f>
        <v>-3.6358069524553602E-2</v>
      </c>
      <c r="L15">
        <f>estimation_returns!L15-estimation_returns!$U15*VLOOKUP(estimation_returns!L$1,regression_results!$B:$J,5,0)+VLOOKUP(estimation_returns!L$1,regression_results!$B:$J,4,0)</f>
        <v>-2.4617086976857615E-3</v>
      </c>
      <c r="M15">
        <f>estimation_returns!M15-estimation_returns!$U15*VLOOKUP(estimation_returns!M$1,regression_results!$B:$J,5,0)+VLOOKUP(estimation_returns!M$1,regression_results!$B:$J,4,0)</f>
        <v>2.2797602294620661E-3</v>
      </c>
      <c r="N15">
        <f>estimation_returns!N15-estimation_returns!$U15*VLOOKUP(estimation_returns!N$1,regression_results!$B:$J,5,0)+VLOOKUP(estimation_returns!N$1,regression_results!$B:$J,4,0)</f>
        <v>-9.4423270119734972E-3</v>
      </c>
      <c r="O15">
        <f>estimation_returns!O15-estimation_returns!$U15*VLOOKUP(estimation_returns!O$1,regression_results!$B:$J,5,0)+VLOOKUP(estimation_returns!O$1,regression_results!$B:$J,4,0)</f>
        <v>-1.3235128664744234E-2</v>
      </c>
      <c r="P15">
        <f>estimation_returns!P15-estimation_returns!$U15*VLOOKUP(estimation_returns!P$1,regression_results!$B:$J,5,0)+VLOOKUP(estimation_returns!P$1,regression_results!$B:$J,4,0)</f>
        <v>-1.5807631344603425E-2</v>
      </c>
      <c r="Q15">
        <f>estimation_returns!Q15-estimation_returns!$U15*VLOOKUP(estimation_returns!Q$1,regression_results!$B:$J,5,0)+VLOOKUP(estimation_returns!Q$1,regression_results!$B:$J,4,0)</f>
        <v>-4.7972319717585849E-3</v>
      </c>
      <c r="R15">
        <f>estimation_returns!R15-estimation_returns!$U15*VLOOKUP(estimation_returns!R$1,regression_results!$B:$J,5,0)+VLOOKUP(estimation_returns!R$1,regression_results!$B:$J,4,0)</f>
        <v>-1.4040978227858412E-2</v>
      </c>
      <c r="S15">
        <f>estimation_returns!S15-estimation_returns!$U15*VLOOKUP(estimation_returns!S$1,regression_results!$B:$J,5,0)+VLOOKUP(estimation_returns!S$1,regression_results!$B:$J,4,0)</f>
        <v>7.7529742821303826E-3</v>
      </c>
      <c r="T15">
        <f>estimation_returns!T15-estimation_returns!$U15*VLOOKUP(estimation_returns!T$1,regression_results!$B:$J,5,0)+VLOOKUP(estimation_returns!T$1,regression_results!$B:$J,4,0)</f>
        <v>1.8946056115701188E-2</v>
      </c>
      <c r="U15">
        <f>estimation_returns!V15-estimation_returns!$U15*VLOOKUP(estimation_returns!U$1,regression_results!$B:$J,5,0)+VLOOKUP(estimation_returns!U$1,regression_results!$B:$J,4,0)</f>
        <v>4.5342E-2</v>
      </c>
      <c r="V15">
        <f>estimation_returns!W15-estimation_returns!$U15*VLOOKUP(estimation_returns!V$1,regression_results!$B:$J,5,0)+VLOOKUP(estimation_returns!V$1,regression_results!$B:$J,4,0)</f>
        <v>-2.3398636514978005E-2</v>
      </c>
      <c r="W15">
        <f>estimation_returns!X15-estimation_returns!$U15*VLOOKUP(estimation_returns!W$1,regression_results!$B:$J,5,0)+VLOOKUP(estimation_returns!W$1,regression_results!$B:$J,4,0)</f>
        <v>4.2505858576673645E-3</v>
      </c>
      <c r="X15">
        <f>estimation_returns!Y15-estimation_returns!$U15*VLOOKUP(estimation_returns!X$1,regression_results!$B:$J,5,0)+VLOOKUP(estimation_returns!X$1,regression_results!$B:$J,4,0)</f>
        <v>-2.0627882953955311E-2</v>
      </c>
      <c r="Y15" s="2">
        <v>44585</v>
      </c>
      <c r="Z15">
        <f t="shared" si="0"/>
        <v>-4.6400443917565763E-3</v>
      </c>
    </row>
    <row r="16" spans="1:26" x14ac:dyDescent="0.25">
      <c r="A16" s="1">
        <v>-21</v>
      </c>
      <c r="B16">
        <f>estimation_returns!B16-estimation_returns!$U16*VLOOKUP(estimation_returns!B$1,regression_results!$B:$J,5,0)+VLOOKUP(estimation_returns!B$1,regression_results!$B:$J,4,0)</f>
        <v>3.173004874811979E-3</v>
      </c>
      <c r="C16">
        <f>estimation_returns!C16-estimation_returns!$U16*VLOOKUP(estimation_returns!C$1,regression_results!$B:$J,5,0)+VLOOKUP(estimation_returns!C$1,regression_results!$B:$J,4,0)</f>
        <v>-2.366157981415425E-2</v>
      </c>
      <c r="D16">
        <f>estimation_returns!D16-estimation_returns!$U16*VLOOKUP(estimation_returns!D$1,regression_results!$B:$J,5,0)+VLOOKUP(estimation_returns!D$1,regression_results!$B:$J,4,0)</f>
        <v>1.1275674575271398E-3</v>
      </c>
      <c r="E16">
        <f>estimation_returns!E16-estimation_returns!$U16*VLOOKUP(estimation_returns!E$1,regression_results!$B:$J,5,0)+VLOOKUP(estimation_returns!E$1,regression_results!$B:$J,4,0)</f>
        <v>1.5604995958262162E-2</v>
      </c>
      <c r="F16">
        <f>estimation_returns!F16-estimation_returns!$U16*VLOOKUP(estimation_returns!F$1,regression_results!$B:$J,5,0)+VLOOKUP(estimation_returns!F$1,regression_results!$B:$J,4,0)</f>
        <v>2.7085545257766814E-2</v>
      </c>
      <c r="G16">
        <f>estimation_returns!G16-estimation_returns!$U16*VLOOKUP(estimation_returns!G$1,regression_results!$B:$J,5,0)+VLOOKUP(estimation_returns!G$1,regression_results!$B:$J,4,0)</f>
        <v>1.0507153343742151E-2</v>
      </c>
      <c r="H16">
        <f>estimation_returns!H16-estimation_returns!$U16*VLOOKUP(estimation_returns!H$1,regression_results!$B:$J,5,0)+VLOOKUP(estimation_returns!H$1,regression_results!$B:$J,4,0)</f>
        <v>6.9429471521805147E-2</v>
      </c>
      <c r="I16">
        <f>estimation_returns!I16-estimation_returns!$U16*VLOOKUP(estimation_returns!I$1,regression_results!$B:$J,5,0)+VLOOKUP(estimation_returns!I$1,regression_results!$B:$J,4,0)</f>
        <v>3.1987533664430898E-2</v>
      </c>
      <c r="J16">
        <f>estimation_returns!J16-estimation_returns!$U16*VLOOKUP(estimation_returns!J$1,regression_results!$B:$J,5,0)+VLOOKUP(estimation_returns!J$1,regression_results!$B:$J,4,0)</f>
        <v>1.8511570145353061E-3</v>
      </c>
      <c r="K16">
        <f>estimation_returns!K16-estimation_returns!$U16*VLOOKUP(estimation_returns!K$1,regression_results!$B:$J,5,0)+VLOOKUP(estimation_returns!K$1,regression_results!$B:$J,4,0)</f>
        <v>-5.2923409369453993E-3</v>
      </c>
      <c r="L16">
        <f>estimation_returns!L16-estimation_returns!$U16*VLOOKUP(estimation_returns!L$1,regression_results!$B:$J,5,0)+VLOOKUP(estimation_returns!L$1,regression_results!$B:$J,4,0)</f>
        <v>-2.5620841764288391E-2</v>
      </c>
      <c r="M16">
        <f>estimation_returns!M16-estimation_returns!$U16*VLOOKUP(estimation_returns!M$1,regression_results!$B:$J,5,0)+VLOOKUP(estimation_returns!M$1,regression_results!$B:$J,4,0)</f>
        <v>1.98407533940117E-3</v>
      </c>
      <c r="N16">
        <f>estimation_returns!N16-estimation_returns!$U16*VLOOKUP(estimation_returns!N$1,regression_results!$B:$J,5,0)+VLOOKUP(estimation_returns!N$1,regression_results!$B:$J,4,0)</f>
        <v>-1.1402795056185138E-2</v>
      </c>
      <c r="O16">
        <f>estimation_returns!O16-estimation_returns!$U16*VLOOKUP(estimation_returns!O$1,regression_results!$B:$J,5,0)+VLOOKUP(estimation_returns!O$1,regression_results!$B:$J,4,0)</f>
        <v>-2.1109062642812967E-2</v>
      </c>
      <c r="P16">
        <f>estimation_returns!P16-estimation_returns!$U16*VLOOKUP(estimation_returns!P$1,regression_results!$B:$J,5,0)+VLOOKUP(estimation_returns!P$1,regression_results!$B:$J,4,0)</f>
        <v>2.408696401733626E-2</v>
      </c>
      <c r="Q16">
        <f>estimation_returns!Q16-estimation_returns!$U16*VLOOKUP(estimation_returns!Q$1,regression_results!$B:$J,5,0)+VLOOKUP(estimation_returns!Q$1,regression_results!$B:$J,4,0)</f>
        <v>-4.1025886419242897E-3</v>
      </c>
      <c r="R16">
        <f>estimation_returns!R16-estimation_returns!$U16*VLOOKUP(estimation_returns!R$1,regression_results!$B:$J,5,0)+VLOOKUP(estimation_returns!R$1,regression_results!$B:$J,4,0)</f>
        <v>2.6887607075518613E-2</v>
      </c>
      <c r="S16">
        <f>estimation_returns!S16-estimation_returns!$U16*VLOOKUP(estimation_returns!S$1,regression_results!$B:$J,5,0)+VLOOKUP(estimation_returns!S$1,regression_results!$B:$J,4,0)</f>
        <v>7.7993090471367901E-3</v>
      </c>
      <c r="T16">
        <f>estimation_returns!T16-estimation_returns!$U16*VLOOKUP(estimation_returns!T$1,regression_results!$B:$J,5,0)+VLOOKUP(estimation_returns!T$1,regression_results!$B:$J,4,0)</f>
        <v>2.2320488075642337E-3</v>
      </c>
      <c r="U16">
        <f>estimation_returns!V16-estimation_returns!$U16*VLOOKUP(estimation_returns!U$1,regression_results!$B:$J,5,0)+VLOOKUP(estimation_returns!U$1,regression_results!$B:$J,4,0)</f>
        <v>-3.2303999999999999E-2</v>
      </c>
      <c r="V16">
        <f>estimation_returns!W16-estimation_returns!$U16*VLOOKUP(estimation_returns!V$1,regression_results!$B:$J,5,0)+VLOOKUP(estimation_returns!V$1,regression_results!$B:$J,4,0)</f>
        <v>3.3862872983074265E-3</v>
      </c>
      <c r="W16">
        <f>estimation_returns!X16-estimation_returns!$U16*VLOOKUP(estimation_returns!W$1,regression_results!$B:$J,5,0)+VLOOKUP(estimation_returns!W$1,regression_results!$B:$J,4,0)</f>
        <v>1.4951728579394662E-2</v>
      </c>
      <c r="X16">
        <f>estimation_returns!Y16-estimation_returns!$U16*VLOOKUP(estimation_returns!X$1,regression_results!$B:$J,5,0)+VLOOKUP(estimation_returns!X$1,regression_results!$B:$J,4,0)</f>
        <v>3.7714122262519731E-2</v>
      </c>
      <c r="Y16" s="2">
        <v>44586</v>
      </c>
      <c r="Z16">
        <f t="shared" si="0"/>
        <v>6.7963201158152201E-3</v>
      </c>
    </row>
    <row r="17" spans="1:26" x14ac:dyDescent="0.25">
      <c r="A17" s="1">
        <v>-20</v>
      </c>
      <c r="B17">
        <f>estimation_returns!B17-estimation_returns!$U17*VLOOKUP(estimation_returns!B$1,regression_results!$B:$J,5,0)+VLOOKUP(estimation_returns!B$1,regression_results!$B:$J,4,0)</f>
        <v>-7.4752224847960888E-3</v>
      </c>
      <c r="C17">
        <f>estimation_returns!C17-estimation_returns!$U17*VLOOKUP(estimation_returns!C$1,regression_results!$B:$J,5,0)+VLOOKUP(estimation_returns!C$1,regression_results!$B:$J,4,0)</f>
        <v>-1.7195718077706194E-2</v>
      </c>
      <c r="D17">
        <f>estimation_returns!D17-estimation_returns!$U17*VLOOKUP(estimation_returns!D$1,regression_results!$B:$J,5,0)+VLOOKUP(estimation_returns!D$1,regression_results!$B:$J,4,0)</f>
        <v>-1.4301754784079825E-2</v>
      </c>
      <c r="E17">
        <f>estimation_returns!E17-estimation_returns!$U17*VLOOKUP(estimation_returns!E$1,regression_results!$B:$J,5,0)+VLOOKUP(estimation_returns!E$1,regression_results!$B:$J,4,0)</f>
        <v>4.7850877016533538E-3</v>
      </c>
      <c r="F17">
        <f>estimation_returns!F17-estimation_returns!$U17*VLOOKUP(estimation_returns!F$1,regression_results!$B:$J,5,0)+VLOOKUP(estimation_returns!F$1,regression_results!$B:$J,4,0)</f>
        <v>2.1050177068898519E-2</v>
      </c>
      <c r="G17">
        <f>estimation_returns!G17-estimation_returns!$U17*VLOOKUP(estimation_returns!G$1,regression_results!$B:$J,5,0)+VLOOKUP(estimation_returns!G$1,regression_results!$B:$J,4,0)</f>
        <v>-3.0660461708735889E-3</v>
      </c>
      <c r="H17">
        <f>estimation_returns!H17-estimation_returns!$U17*VLOOKUP(estimation_returns!H$1,regression_results!$B:$J,5,0)+VLOOKUP(estimation_returns!H$1,regression_results!$B:$J,4,0)</f>
        <v>3.4433824594850344E-2</v>
      </c>
      <c r="I17">
        <f>estimation_returns!I17-estimation_returns!$U17*VLOOKUP(estimation_returns!I$1,regression_results!$B:$J,5,0)+VLOOKUP(estimation_returns!I$1,regression_results!$B:$J,4,0)</f>
        <v>-2.7019525414599337E-2</v>
      </c>
      <c r="J17">
        <f>estimation_returns!J17-estimation_returns!$U17*VLOOKUP(estimation_returns!J$1,regression_results!$B:$J,5,0)+VLOOKUP(estimation_returns!J$1,regression_results!$B:$J,4,0)</f>
        <v>-2.745828296909935E-2</v>
      </c>
      <c r="K17">
        <f>estimation_returns!K17-estimation_returns!$U17*VLOOKUP(estimation_returns!K$1,regression_results!$B:$J,5,0)+VLOOKUP(estimation_returns!K$1,regression_results!$B:$J,4,0)</f>
        <v>-2.6013794189572809E-2</v>
      </c>
      <c r="L17">
        <f>estimation_returns!L17-estimation_returns!$U17*VLOOKUP(estimation_returns!L$1,regression_results!$B:$J,5,0)+VLOOKUP(estimation_returns!L$1,regression_results!$B:$J,4,0)</f>
        <v>-6.7021738766485858E-3</v>
      </c>
      <c r="M17">
        <f>estimation_returns!M17-estimation_returns!$U17*VLOOKUP(estimation_returns!M$1,regression_results!$B:$J,5,0)+VLOOKUP(estimation_returns!M$1,regression_results!$B:$J,4,0)</f>
        <v>-8.0614964339839265E-4</v>
      </c>
      <c r="N17">
        <f>estimation_returns!N17-estimation_returns!$U17*VLOOKUP(estimation_returns!N$1,regression_results!$B:$J,5,0)+VLOOKUP(estimation_returns!N$1,regression_results!$B:$J,4,0)</f>
        <v>-9.7988362145447171E-3</v>
      </c>
      <c r="O17">
        <f>estimation_returns!O17-estimation_returns!$U17*VLOOKUP(estimation_returns!O$1,regression_results!$B:$J,5,0)+VLOOKUP(estimation_returns!O$1,regression_results!$B:$J,4,0)</f>
        <v>-3.8364846770001723E-2</v>
      </c>
      <c r="P17">
        <f>estimation_returns!P17-estimation_returns!$U17*VLOOKUP(estimation_returns!P$1,regression_results!$B:$J,5,0)+VLOOKUP(estimation_returns!P$1,regression_results!$B:$J,4,0)</f>
        <v>-5.543657687813424E-2</v>
      </c>
      <c r="Q17">
        <f>estimation_returns!Q17-estimation_returns!$U17*VLOOKUP(estimation_returns!Q$1,regression_results!$B:$J,5,0)+VLOOKUP(estimation_returns!Q$1,regression_results!$B:$J,4,0)</f>
        <v>5.4002154804470057E-2</v>
      </c>
      <c r="R17">
        <f>estimation_returns!R17-estimation_returns!$U17*VLOOKUP(estimation_returns!R$1,regression_results!$B:$J,5,0)+VLOOKUP(estimation_returns!R$1,regression_results!$B:$J,4,0)</f>
        <v>-4.1953569888170273E-3</v>
      </c>
      <c r="S17">
        <f>estimation_returns!S17-estimation_returns!$U17*VLOOKUP(estimation_returns!S$1,regression_results!$B:$J,5,0)+VLOOKUP(estimation_returns!S$1,regression_results!$B:$J,4,0)</f>
        <v>-2.6280868667751908E-2</v>
      </c>
      <c r="T17">
        <f>estimation_returns!T17-estimation_returns!$U17*VLOOKUP(estimation_returns!T$1,regression_results!$B:$J,5,0)+VLOOKUP(estimation_returns!T$1,regression_results!$B:$J,4,0)</f>
        <v>-1.631643786874851E-2</v>
      </c>
      <c r="U17">
        <f>estimation_returns!V17-estimation_returns!$U17*VLOOKUP(estimation_returns!U$1,regression_results!$B:$J,5,0)+VLOOKUP(estimation_returns!U$1,regression_results!$B:$J,4,0)</f>
        <v>-2.7944E-2</v>
      </c>
      <c r="V17">
        <f>estimation_returns!W17-estimation_returns!$U17*VLOOKUP(estimation_returns!V$1,regression_results!$B:$J,5,0)+VLOOKUP(estimation_returns!V$1,regression_results!$B:$J,4,0)</f>
        <v>-8.079308910084522E-3</v>
      </c>
      <c r="W17">
        <f>estimation_returns!X17-estimation_returns!$U17*VLOOKUP(estimation_returns!W$1,regression_results!$B:$J,5,0)+VLOOKUP(estimation_returns!W$1,regression_results!$B:$J,4,0)</f>
        <v>1.2851979853730544E-2</v>
      </c>
      <c r="X17">
        <f>estimation_returns!Y17-estimation_returns!$U17*VLOOKUP(estimation_returns!X$1,regression_results!$B:$J,5,0)+VLOOKUP(estimation_returns!X$1,regression_results!$B:$J,4,0)</f>
        <v>-1.1647477875468297E-2</v>
      </c>
      <c r="Y17" s="2">
        <v>44587</v>
      </c>
      <c r="Z17">
        <f t="shared" si="0"/>
        <v>-8.7382240765531433E-3</v>
      </c>
    </row>
    <row r="18" spans="1:26" x14ac:dyDescent="0.25">
      <c r="A18" s="1">
        <v>-19</v>
      </c>
      <c r="B18">
        <f>estimation_returns!B18-estimation_returns!$U18*VLOOKUP(estimation_returns!B$1,regression_results!$B:$J,5,0)+VLOOKUP(estimation_returns!B$1,regression_results!$B:$J,4,0)</f>
        <v>-2.6917605878911607E-3</v>
      </c>
      <c r="C18">
        <f>estimation_returns!C18-estimation_returns!$U18*VLOOKUP(estimation_returns!C$1,regression_results!$B:$J,5,0)+VLOOKUP(estimation_returns!C$1,regression_results!$B:$J,4,0)</f>
        <v>-6.3583899200993351E-3</v>
      </c>
      <c r="D18">
        <f>estimation_returns!D18-estimation_returns!$U18*VLOOKUP(estimation_returns!D$1,regression_results!$B:$J,5,0)+VLOOKUP(estimation_returns!D$1,regression_results!$B:$J,4,0)</f>
        <v>-2.7403488241656452E-2</v>
      </c>
      <c r="E18">
        <f>estimation_returns!E18-estimation_returns!$U18*VLOOKUP(estimation_returns!E$1,regression_results!$B:$J,5,0)+VLOOKUP(estimation_returns!E$1,regression_results!$B:$J,4,0)</f>
        <v>2.8317794040471538E-3</v>
      </c>
      <c r="F18">
        <f>estimation_returns!F18-estimation_returns!$U18*VLOOKUP(estimation_returns!F$1,regression_results!$B:$J,5,0)+VLOOKUP(estimation_returns!F$1,regression_results!$B:$J,4,0)</f>
        <v>-4.6129393281387536E-2</v>
      </c>
      <c r="G18">
        <f>estimation_returns!G18-estimation_returns!$U18*VLOOKUP(estimation_returns!G$1,regression_results!$B:$J,5,0)+VLOOKUP(estimation_returns!G$1,regression_results!$B:$J,4,0)</f>
        <v>1.9573710021006215E-2</v>
      </c>
      <c r="H18">
        <f>estimation_returns!H18-estimation_returns!$U18*VLOOKUP(estimation_returns!H$1,regression_results!$B:$J,5,0)+VLOOKUP(estimation_returns!H$1,regression_results!$B:$J,4,0)</f>
        <v>-1.4232798936450174E-2</v>
      </c>
      <c r="I18">
        <f>estimation_returns!I18-estimation_returns!$U18*VLOOKUP(estimation_returns!I$1,regression_results!$B:$J,5,0)+VLOOKUP(estimation_returns!I$1,regression_results!$B:$J,4,0)</f>
        <v>3.485757742913468E-2</v>
      </c>
      <c r="J18">
        <f>estimation_returns!J18-estimation_returns!$U18*VLOOKUP(estimation_returns!J$1,regression_results!$B:$J,5,0)+VLOOKUP(estimation_returns!J$1,regression_results!$B:$J,4,0)</f>
        <v>4.6278781971634455E-3</v>
      </c>
      <c r="K18">
        <f>estimation_returns!K18-estimation_returns!$U18*VLOOKUP(estimation_returns!K$1,regression_results!$B:$J,5,0)+VLOOKUP(estimation_returns!K$1,regression_results!$B:$J,4,0)</f>
        <v>-5.7194318783628115E-2</v>
      </c>
      <c r="L18">
        <f>estimation_returns!L18-estimation_returns!$U18*VLOOKUP(estimation_returns!L$1,regression_results!$B:$J,5,0)+VLOOKUP(estimation_returns!L$1,regression_results!$B:$J,4,0)</f>
        <v>1.3602037172780858E-2</v>
      </c>
      <c r="M18">
        <f>estimation_returns!M18-estimation_returns!$U18*VLOOKUP(estimation_returns!M$1,regression_results!$B:$J,5,0)+VLOOKUP(estimation_returns!M$1,regression_results!$B:$J,4,0)</f>
        <v>3.5264864558657717E-2</v>
      </c>
      <c r="N18">
        <f>estimation_returns!N18-estimation_returns!$U18*VLOOKUP(estimation_returns!N$1,regression_results!$B:$J,5,0)+VLOOKUP(estimation_returns!N$1,regression_results!$B:$J,4,0)</f>
        <v>5.3537358906521129E-3</v>
      </c>
      <c r="O18">
        <f>estimation_returns!O18-estimation_returns!$U18*VLOOKUP(estimation_returns!O$1,regression_results!$B:$J,5,0)+VLOOKUP(estimation_returns!O$1,regression_results!$B:$J,4,0)</f>
        <v>1.5123131821510354E-2</v>
      </c>
      <c r="P18">
        <f>estimation_returns!P18-estimation_returns!$U18*VLOOKUP(estimation_returns!P$1,regression_results!$B:$J,5,0)+VLOOKUP(estimation_returns!P$1,regression_results!$B:$J,4,0)</f>
        <v>1.8722635609839562E-2</v>
      </c>
      <c r="Q18">
        <f>estimation_returns!Q18-estimation_returns!$U18*VLOOKUP(estimation_returns!Q$1,regression_results!$B:$J,5,0)+VLOOKUP(estimation_returns!Q$1,regression_results!$B:$J,4,0)</f>
        <v>-1.5613818047365864E-2</v>
      </c>
      <c r="R18">
        <f>estimation_returns!R18-estimation_returns!$U18*VLOOKUP(estimation_returns!R$1,regression_results!$B:$J,5,0)+VLOOKUP(estimation_returns!R$1,regression_results!$B:$J,4,0)</f>
        <v>-4.9709896498076188E-2</v>
      </c>
      <c r="S18">
        <f>estimation_returns!S18-estimation_returns!$U18*VLOOKUP(estimation_returns!S$1,regression_results!$B:$J,5,0)+VLOOKUP(estimation_returns!S$1,regression_results!$B:$J,4,0)</f>
        <v>-1.6974551590276721E-2</v>
      </c>
      <c r="T18">
        <f>estimation_returns!T18-estimation_returns!$U18*VLOOKUP(estimation_returns!T$1,regression_results!$B:$J,5,0)+VLOOKUP(estimation_returns!T$1,regression_results!$B:$J,4,0)</f>
        <v>-1.5980019920632776E-2</v>
      </c>
      <c r="U18">
        <f>estimation_returns!V18-estimation_returns!$U18*VLOOKUP(estimation_returns!U$1,regression_results!$B:$J,5,0)+VLOOKUP(estimation_returns!U$1,regression_results!$B:$J,4,0)</f>
        <v>1.9181E-2</v>
      </c>
      <c r="V18">
        <f>estimation_returns!W18-estimation_returns!$U18*VLOOKUP(estimation_returns!V$1,regression_results!$B:$J,5,0)+VLOOKUP(estimation_returns!V$1,regression_results!$B:$J,4,0)</f>
        <v>2.4895022544835659E-2</v>
      </c>
      <c r="W18">
        <f>estimation_returns!X18-estimation_returns!$U18*VLOOKUP(estimation_returns!W$1,regression_results!$B:$J,5,0)+VLOOKUP(estimation_returns!W$1,regression_results!$B:$J,4,0)</f>
        <v>1.8515561189558594E-2</v>
      </c>
      <c r="X18">
        <f>estimation_returns!Y18-estimation_returns!$U18*VLOOKUP(estimation_returns!X$1,regression_results!$B:$J,5,0)+VLOOKUP(estimation_returns!X$1,regression_results!$B:$J,4,0)</f>
        <v>4.3064850819135039E-2</v>
      </c>
      <c r="Y18" s="2">
        <v>44588</v>
      </c>
      <c r="Z18">
        <f t="shared" si="0"/>
        <v>1.4458038481987326E-4</v>
      </c>
    </row>
    <row r="19" spans="1:26" x14ac:dyDescent="0.25">
      <c r="A19" s="1">
        <v>-18</v>
      </c>
      <c r="B19">
        <f>estimation_returns!B19-estimation_returns!$U19*VLOOKUP(estimation_returns!B$1,regression_results!$B:$J,5,0)+VLOOKUP(estimation_returns!B$1,regression_results!$B:$J,4,0)</f>
        <v>1.5128291149269906E-2</v>
      </c>
      <c r="C19">
        <f>estimation_returns!C19-estimation_returns!$U19*VLOOKUP(estimation_returns!C$1,regression_results!$B:$J,5,0)+VLOOKUP(estimation_returns!C$1,regression_results!$B:$J,4,0)</f>
        <v>1.8089824131823317E-4</v>
      </c>
      <c r="D19">
        <f>estimation_returns!D19-estimation_returns!$U19*VLOOKUP(estimation_returns!D$1,regression_results!$B:$J,5,0)+VLOOKUP(estimation_returns!D$1,regression_results!$B:$J,4,0)</f>
        <v>-4.1693787397534515E-2</v>
      </c>
      <c r="E19">
        <f>estimation_returns!E19-estimation_returns!$U19*VLOOKUP(estimation_returns!E$1,regression_results!$B:$J,5,0)+VLOOKUP(estimation_returns!E$1,regression_results!$B:$J,4,0)</f>
        <v>1.2497241056441571E-2</v>
      </c>
      <c r="F19">
        <f>estimation_returns!F19-estimation_returns!$U19*VLOOKUP(estimation_returns!F$1,regression_results!$B:$J,5,0)+VLOOKUP(estimation_returns!F$1,regression_results!$B:$J,4,0)</f>
        <v>2.5420708402200176E-2</v>
      </c>
      <c r="G19">
        <f>estimation_returns!G19-estimation_returns!$U19*VLOOKUP(estimation_returns!G$1,regression_results!$B:$J,5,0)+VLOOKUP(estimation_returns!G$1,regression_results!$B:$J,4,0)</f>
        <v>1.1800410561716604E-3</v>
      </c>
      <c r="H19">
        <f>estimation_returns!H19-estimation_returns!$U19*VLOOKUP(estimation_returns!H$1,regression_results!$B:$J,5,0)+VLOOKUP(estimation_returns!H$1,regression_results!$B:$J,4,0)</f>
        <v>2.3464869383072205E-2</v>
      </c>
      <c r="I19">
        <f>estimation_returns!I19-estimation_returns!$U19*VLOOKUP(estimation_returns!I$1,regression_results!$B:$J,5,0)+VLOOKUP(estimation_returns!I$1,regression_results!$B:$J,4,0)</f>
        <v>-1.1117408539126137E-2</v>
      </c>
      <c r="J19">
        <f>estimation_returns!J19-estimation_returns!$U19*VLOOKUP(estimation_returns!J$1,regression_results!$B:$J,5,0)+VLOOKUP(estimation_returns!J$1,regression_results!$B:$J,4,0)</f>
        <v>2.1068111175304775E-2</v>
      </c>
      <c r="K19">
        <f>estimation_returns!K19-estimation_returns!$U19*VLOOKUP(estimation_returns!K$1,regression_results!$B:$J,5,0)+VLOOKUP(estimation_returns!K$1,regression_results!$B:$J,4,0)</f>
        <v>4.3514936258130146E-2</v>
      </c>
      <c r="L19">
        <f>estimation_returns!L19-estimation_returns!$U19*VLOOKUP(estimation_returns!L$1,regression_results!$B:$J,5,0)+VLOOKUP(estimation_returns!L$1,regression_results!$B:$J,4,0)</f>
        <v>1.5091147270119925E-3</v>
      </c>
      <c r="M19">
        <f>estimation_returns!M19-estimation_returns!$U19*VLOOKUP(estimation_returns!M$1,regression_results!$B:$J,5,0)+VLOOKUP(estimation_returns!M$1,regression_results!$B:$J,4,0)</f>
        <v>1.2400559426239712E-2</v>
      </c>
      <c r="N19">
        <f>estimation_returns!N19-estimation_returns!$U19*VLOOKUP(estimation_returns!N$1,regression_results!$B:$J,5,0)+VLOOKUP(estimation_returns!N$1,regression_results!$B:$J,4,0)</f>
        <v>6.0596260832764147E-3</v>
      </c>
      <c r="O19">
        <f>estimation_returns!O19-estimation_returns!$U19*VLOOKUP(estimation_returns!O$1,regression_results!$B:$J,5,0)+VLOOKUP(estimation_returns!O$1,regression_results!$B:$J,4,0)</f>
        <v>1.2261751556709454E-2</v>
      </c>
      <c r="P19">
        <f>estimation_returns!P19-estimation_returns!$U19*VLOOKUP(estimation_returns!P$1,regression_results!$B:$J,5,0)+VLOOKUP(estimation_returns!P$1,regression_results!$B:$J,4,0)</f>
        <v>-2.7680201312300541E-2</v>
      </c>
      <c r="Q19">
        <f>estimation_returns!Q19-estimation_returns!$U19*VLOOKUP(estimation_returns!Q$1,regression_results!$B:$J,5,0)+VLOOKUP(estimation_returns!Q$1,regression_results!$B:$J,4,0)</f>
        <v>-4.658577104638479E-2</v>
      </c>
      <c r="R19">
        <f>estimation_returns!R19-estimation_returns!$U19*VLOOKUP(estimation_returns!R$1,regression_results!$B:$J,5,0)+VLOOKUP(estimation_returns!R$1,regression_results!$B:$J,4,0)</f>
        <v>1.5011871060300755E-2</v>
      </c>
      <c r="S19">
        <f>estimation_returns!S19-estimation_returns!$U19*VLOOKUP(estimation_returns!S$1,regression_results!$B:$J,5,0)+VLOOKUP(estimation_returns!S$1,regression_results!$B:$J,4,0)</f>
        <v>-3.5820418423660919E-2</v>
      </c>
      <c r="T19">
        <f>estimation_returns!T19-estimation_returns!$U19*VLOOKUP(estimation_returns!T$1,regression_results!$B:$J,5,0)+VLOOKUP(estimation_returns!T$1,regression_results!$B:$J,4,0)</f>
        <v>2.1088685666818645E-4</v>
      </c>
      <c r="U19">
        <f>estimation_returns!V19-estimation_returns!$U19*VLOOKUP(estimation_returns!U$1,regression_results!$B:$J,5,0)+VLOOKUP(estimation_returns!U$1,regression_results!$B:$J,4,0)</f>
        <v>2.2039999999999968E-3</v>
      </c>
      <c r="V19">
        <f>estimation_returns!W19-estimation_returns!$U19*VLOOKUP(estimation_returns!V$1,regression_results!$B:$J,5,0)+VLOOKUP(estimation_returns!V$1,regression_results!$B:$J,4,0)</f>
        <v>-1.2815885941366303E-2</v>
      </c>
      <c r="W19">
        <f>estimation_returns!X19-estimation_returns!$U19*VLOOKUP(estimation_returns!W$1,regression_results!$B:$J,5,0)+VLOOKUP(estimation_returns!W$1,regression_results!$B:$J,4,0)</f>
        <v>9.964747745104547E-3</v>
      </c>
      <c r="X19">
        <f>estimation_returns!Y19-estimation_returns!$U19*VLOOKUP(estimation_returns!X$1,regression_results!$B:$J,5,0)+VLOOKUP(estimation_returns!X$1,regression_results!$B:$J,4,0)</f>
        <v>4.5033853744948704E-3</v>
      </c>
      <c r="Y19" s="2">
        <v>44589</v>
      </c>
      <c r="Z19">
        <f t="shared" si="0"/>
        <v>1.3420681257104961E-3</v>
      </c>
    </row>
    <row r="20" spans="1:26" x14ac:dyDescent="0.25">
      <c r="A20" s="1">
        <v>-17</v>
      </c>
      <c r="B20">
        <f>estimation_returns!B20-estimation_returns!$U20*VLOOKUP(estimation_returns!B$1,regression_results!$B:$J,5,0)+VLOOKUP(estimation_returns!B$1,regression_results!$B:$J,4,0)</f>
        <v>-1.4526161221698114E-2</v>
      </c>
      <c r="C20">
        <f>estimation_returns!C20-estimation_returns!$U20*VLOOKUP(estimation_returns!C$1,regression_results!$B:$J,5,0)+VLOOKUP(estimation_returns!C$1,regression_results!$B:$J,4,0)</f>
        <v>-4.298737152025456E-3</v>
      </c>
      <c r="D20">
        <f>estimation_returns!D20-estimation_returns!$U20*VLOOKUP(estimation_returns!D$1,regression_results!$B:$J,5,0)+VLOOKUP(estimation_returns!D$1,regression_results!$B:$J,4,0)</f>
        <v>7.2701548140992875E-2</v>
      </c>
      <c r="E20">
        <f>estimation_returns!E20-estimation_returns!$U20*VLOOKUP(estimation_returns!E$1,regression_results!$B:$J,5,0)+VLOOKUP(estimation_returns!E$1,regression_results!$B:$J,4,0)</f>
        <v>-3.5728654139406353E-2</v>
      </c>
      <c r="F20">
        <f>estimation_returns!F20-estimation_returns!$U20*VLOOKUP(estimation_returns!F$1,regression_results!$B:$J,5,0)+VLOOKUP(estimation_returns!F$1,regression_results!$B:$J,4,0)</f>
        <v>-1.7181696015499443E-3</v>
      </c>
      <c r="G20">
        <f>estimation_returns!G20-estimation_returns!$U20*VLOOKUP(estimation_returns!G$1,regression_results!$B:$J,5,0)+VLOOKUP(estimation_returns!G$1,regression_results!$B:$J,4,0)</f>
        <v>5.1459563603986338E-3</v>
      </c>
      <c r="H20">
        <f>estimation_returns!H20-estimation_returns!$U20*VLOOKUP(estimation_returns!H$1,regression_results!$B:$J,5,0)+VLOOKUP(estimation_returns!H$1,regression_results!$B:$J,4,0)</f>
        <v>-1.1623162762104051E-2</v>
      </c>
      <c r="I20">
        <f>estimation_returns!I20-estimation_returns!$U20*VLOOKUP(estimation_returns!I$1,regression_results!$B:$J,5,0)+VLOOKUP(estimation_returns!I$1,regression_results!$B:$J,4,0)</f>
        <v>2.6358479900402715E-2</v>
      </c>
      <c r="J20">
        <f>estimation_returns!J20-estimation_returns!$U20*VLOOKUP(estimation_returns!J$1,regression_results!$B:$J,5,0)+VLOOKUP(estimation_returns!J$1,regression_results!$B:$J,4,0)</f>
        <v>1.5130531375813468E-3</v>
      </c>
      <c r="K20">
        <f>estimation_returns!K20-estimation_returns!$U20*VLOOKUP(estimation_returns!K$1,regression_results!$B:$J,5,0)+VLOOKUP(estimation_returns!K$1,regression_results!$B:$J,4,0)</f>
        <v>5.4333319310807572E-3</v>
      </c>
      <c r="L20">
        <f>estimation_returns!L20-estimation_returns!$U20*VLOOKUP(estimation_returns!L$1,regression_results!$B:$J,5,0)+VLOOKUP(estimation_returns!L$1,regression_results!$B:$J,4,0)</f>
        <v>-9.9015568263717997E-3</v>
      </c>
      <c r="M20">
        <f>estimation_returns!M20-estimation_returns!$U20*VLOOKUP(estimation_returns!M$1,regression_results!$B:$J,5,0)+VLOOKUP(estimation_returns!M$1,regression_results!$B:$J,4,0)</f>
        <v>-6.2347833258259251E-3</v>
      </c>
      <c r="N20">
        <f>estimation_returns!N20-estimation_returns!$U20*VLOOKUP(estimation_returns!N$1,regression_results!$B:$J,5,0)+VLOOKUP(estimation_returns!N$1,regression_results!$B:$J,4,0)</f>
        <v>-2.5179867148824556E-3</v>
      </c>
      <c r="O20">
        <f>estimation_returns!O20-estimation_returns!$U20*VLOOKUP(estimation_returns!O$1,regression_results!$B:$J,5,0)+VLOOKUP(estimation_returns!O$1,regression_results!$B:$J,4,0)</f>
        <v>-8.4509458157018304E-3</v>
      </c>
      <c r="P20">
        <f>estimation_returns!P20-estimation_returns!$U20*VLOOKUP(estimation_returns!P$1,regression_results!$B:$J,5,0)+VLOOKUP(estimation_returns!P$1,regression_results!$B:$J,4,0)</f>
        <v>-8.9119431834340981E-3</v>
      </c>
      <c r="Q20">
        <f>estimation_returns!Q20-estimation_returns!$U20*VLOOKUP(estimation_returns!Q$1,regression_results!$B:$J,5,0)+VLOOKUP(estimation_returns!Q$1,regression_results!$B:$J,4,0)</f>
        <v>4.180962504028149E-2</v>
      </c>
      <c r="R20">
        <f>estimation_returns!R20-estimation_returns!$U20*VLOOKUP(estimation_returns!R$1,regression_results!$B:$J,5,0)+VLOOKUP(estimation_returns!R$1,regression_results!$B:$J,4,0)</f>
        <v>-1.0780223842672699E-2</v>
      </c>
      <c r="S20">
        <f>estimation_returns!S20-estimation_returns!$U20*VLOOKUP(estimation_returns!S$1,regression_results!$B:$J,5,0)+VLOOKUP(estimation_returns!S$1,regression_results!$B:$J,4,0)</f>
        <v>1.2188689778385315E-2</v>
      </c>
      <c r="T20">
        <f>estimation_returns!T20-estimation_returns!$U20*VLOOKUP(estimation_returns!T$1,regression_results!$B:$J,5,0)+VLOOKUP(estimation_returns!T$1,regression_results!$B:$J,4,0)</f>
        <v>-2.6677575035915641E-3</v>
      </c>
      <c r="U20">
        <f>estimation_returns!V20-estimation_returns!$U20*VLOOKUP(estimation_returns!U$1,regression_results!$B:$J,5,0)+VLOOKUP(estimation_returns!U$1,regression_results!$B:$J,4,0)</f>
        <v>1.1749999999999998E-2</v>
      </c>
      <c r="V20">
        <f>estimation_returns!W20-estimation_returns!$U20*VLOOKUP(estimation_returns!V$1,regression_results!$B:$J,5,0)+VLOOKUP(estimation_returns!V$1,regression_results!$B:$J,4,0)</f>
        <v>-2.4291994385866874E-2</v>
      </c>
      <c r="W20">
        <f>estimation_returns!X20-estimation_returns!$U20*VLOOKUP(estimation_returns!W$1,regression_results!$B:$J,5,0)+VLOOKUP(estimation_returns!W$1,regression_results!$B:$J,4,0)</f>
        <v>-9.9724673737529856E-3</v>
      </c>
      <c r="X20">
        <f>estimation_returns!Y20-estimation_returns!$U20*VLOOKUP(estimation_returns!X$1,regression_results!$B:$J,5,0)+VLOOKUP(estimation_returns!X$1,regression_results!$B:$J,4,0)</f>
        <v>-1.9175942438540393E-2</v>
      </c>
      <c r="Y20" s="2">
        <v>44592</v>
      </c>
      <c r="Z20">
        <f t="shared" si="0"/>
        <v>2.6522600007385192E-4</v>
      </c>
    </row>
    <row r="21" spans="1:26" x14ac:dyDescent="0.25">
      <c r="A21" s="1">
        <v>-16</v>
      </c>
      <c r="B21">
        <f>estimation_returns!B21-estimation_returns!$U21*VLOOKUP(estimation_returns!B$1,regression_results!$B:$J,5,0)+VLOOKUP(estimation_returns!B$1,regression_results!$B:$J,4,0)</f>
        <v>4.7736641349441578E-3</v>
      </c>
      <c r="C21">
        <f>estimation_returns!C21-estimation_returns!$U21*VLOOKUP(estimation_returns!C$1,regression_results!$B:$J,5,0)+VLOOKUP(estimation_returns!C$1,regression_results!$B:$J,4,0)</f>
        <v>1.8773112432899801E-2</v>
      </c>
      <c r="D21">
        <f>estimation_returns!D21-estimation_returns!$U21*VLOOKUP(estimation_returns!D$1,regression_results!$B:$J,5,0)+VLOOKUP(estimation_returns!D$1,regression_results!$B:$J,4,0)</f>
        <v>1.5331343285459775E-2</v>
      </c>
      <c r="E21">
        <f>estimation_returns!E21-estimation_returns!$U21*VLOOKUP(estimation_returns!E$1,regression_results!$B:$J,5,0)+VLOOKUP(estimation_returns!E$1,regression_results!$B:$J,4,0)</f>
        <v>2.6703275338606069E-3</v>
      </c>
      <c r="F21">
        <f>estimation_returns!F21-estimation_returns!$U21*VLOOKUP(estimation_returns!F$1,regression_results!$B:$J,5,0)+VLOOKUP(estimation_returns!F$1,regression_results!$B:$J,4,0)</f>
        <v>9.9097444923307429E-4</v>
      </c>
      <c r="G21">
        <f>estimation_returns!G21-estimation_returns!$U21*VLOOKUP(estimation_returns!G$1,regression_results!$B:$J,5,0)+VLOOKUP(estimation_returns!G$1,regression_results!$B:$J,4,0)</f>
        <v>5.1307443628629407E-3</v>
      </c>
      <c r="H21">
        <f>estimation_returns!H21-estimation_returns!$U21*VLOOKUP(estimation_returns!H$1,regression_results!$B:$J,5,0)+VLOOKUP(estimation_returns!H$1,regression_results!$B:$J,4,0)</f>
        <v>1.8176138105228126E-2</v>
      </c>
      <c r="I21">
        <f>estimation_returns!I21-estimation_returns!$U21*VLOOKUP(estimation_returns!I$1,regression_results!$B:$J,5,0)+VLOOKUP(estimation_returns!I$1,regression_results!$B:$J,4,0)</f>
        <v>1.7916088912226038E-2</v>
      </c>
      <c r="J21">
        <f>estimation_returns!J21-estimation_returns!$U21*VLOOKUP(estimation_returns!J$1,regression_results!$B:$J,5,0)+VLOOKUP(estimation_returns!J$1,regression_results!$B:$J,4,0)</f>
        <v>-8.9845710501809187E-3</v>
      </c>
      <c r="K21">
        <f>estimation_returns!K21-estimation_returns!$U21*VLOOKUP(estimation_returns!K$1,regression_results!$B:$J,5,0)+VLOOKUP(estimation_returns!K$1,regression_results!$B:$J,4,0)</f>
        <v>-4.3435306506768535E-3</v>
      </c>
      <c r="L21">
        <f>estimation_returns!L21-estimation_returns!$U21*VLOOKUP(estimation_returns!L$1,regression_results!$B:$J,5,0)+VLOOKUP(estimation_returns!L$1,regression_results!$B:$J,4,0)</f>
        <v>-8.9589454044985556E-3</v>
      </c>
      <c r="M21">
        <f>estimation_returns!M21-estimation_returns!$U21*VLOOKUP(estimation_returns!M$1,regression_results!$B:$J,5,0)+VLOOKUP(estimation_returns!M$1,regression_results!$B:$J,4,0)</f>
        <v>1.1721014566613445E-2</v>
      </c>
      <c r="N21">
        <f>estimation_returns!N21-estimation_returns!$U21*VLOOKUP(estimation_returns!N$1,regression_results!$B:$J,5,0)+VLOOKUP(estimation_returns!N$1,regression_results!$B:$J,4,0)</f>
        <v>-5.9606993812022805E-3</v>
      </c>
      <c r="O21">
        <f>estimation_returns!O21-estimation_returns!$U21*VLOOKUP(estimation_returns!O$1,regression_results!$B:$J,5,0)+VLOOKUP(estimation_returns!O$1,regression_results!$B:$J,4,0)</f>
        <v>-4.5656438722902985E-3</v>
      </c>
      <c r="P21">
        <f>estimation_returns!P21-estimation_returns!$U21*VLOOKUP(estimation_returns!P$1,regression_results!$B:$J,5,0)+VLOOKUP(estimation_returns!P$1,regression_results!$B:$J,4,0)</f>
        <v>1.0041082254209873E-2</v>
      </c>
      <c r="Q21">
        <f>estimation_returns!Q21-estimation_returns!$U21*VLOOKUP(estimation_returns!Q$1,regression_results!$B:$J,5,0)+VLOOKUP(estimation_returns!Q$1,regression_results!$B:$J,4,0)</f>
        <v>5.6703477392580498E-3</v>
      </c>
      <c r="R21">
        <f>estimation_returns!R21-estimation_returns!$U21*VLOOKUP(estimation_returns!R$1,regression_results!$B:$J,5,0)+VLOOKUP(estimation_returns!R$1,regression_results!$B:$J,4,0)</f>
        <v>1.5608099670553094E-2</v>
      </c>
      <c r="S21">
        <f>estimation_returns!S21-estimation_returns!$U21*VLOOKUP(estimation_returns!S$1,regression_results!$B:$J,5,0)+VLOOKUP(estimation_returns!S$1,regression_results!$B:$J,4,0)</f>
        <v>-8.9712267277334921E-3</v>
      </c>
      <c r="T21">
        <f>estimation_returns!T21-estimation_returns!$U21*VLOOKUP(estimation_returns!T$1,regression_results!$B:$J,5,0)+VLOOKUP(estimation_returns!T$1,regression_results!$B:$J,4,0)</f>
        <v>1.3596311977088715E-2</v>
      </c>
      <c r="U21">
        <f>estimation_returns!V21-estimation_returns!$U21*VLOOKUP(estimation_returns!U$1,regression_results!$B:$J,5,0)+VLOOKUP(estimation_returns!U$1,regression_results!$B:$J,4,0)</f>
        <v>1.155999999999999E-3</v>
      </c>
      <c r="V21">
        <f>estimation_returns!W21-estimation_returns!$U21*VLOOKUP(estimation_returns!V$1,regression_results!$B:$J,5,0)+VLOOKUP(estimation_returns!V$1,regression_results!$B:$J,4,0)</f>
        <v>-7.9564072620774574E-3</v>
      </c>
      <c r="W21">
        <f>estimation_returns!X21-estimation_returns!$U21*VLOOKUP(estimation_returns!W$1,regression_results!$B:$J,5,0)+VLOOKUP(estimation_returns!W$1,regression_results!$B:$J,4,0)</f>
        <v>2.32046763170176E-3</v>
      </c>
      <c r="X21">
        <f>estimation_returns!Y21-estimation_returns!$U21*VLOOKUP(estimation_returns!X$1,regression_results!$B:$J,5,0)+VLOOKUP(estimation_returns!X$1,regression_results!$B:$J,4,0)</f>
        <v>5.7085021059265717E-2</v>
      </c>
      <c r="Y21" s="2">
        <v>44593</v>
      </c>
      <c r="Z21">
        <f t="shared" si="0"/>
        <v>6.5747701637715351E-3</v>
      </c>
    </row>
    <row r="22" spans="1:26" x14ac:dyDescent="0.25">
      <c r="A22" s="1">
        <v>-15</v>
      </c>
      <c r="B22">
        <f>estimation_returns!B22-estimation_returns!$U22*VLOOKUP(estimation_returns!B$1,regression_results!$B:$J,5,0)+VLOOKUP(estimation_returns!B$1,regression_results!$B:$J,4,0)</f>
        <v>1.4076768767168556E-3</v>
      </c>
      <c r="C22">
        <f>estimation_returns!C22-estimation_returns!$U22*VLOOKUP(estimation_returns!C$1,regression_results!$B:$J,5,0)+VLOOKUP(estimation_returns!C$1,regression_results!$B:$J,4,0)</f>
        <v>-3.4367101067229962E-2</v>
      </c>
      <c r="D22">
        <f>estimation_returns!D22-estimation_returns!$U22*VLOOKUP(estimation_returns!D$1,regression_results!$B:$J,5,0)+VLOOKUP(estimation_returns!D$1,regression_results!$B:$J,4,0)</f>
        <v>-6.484749277828554E-2</v>
      </c>
      <c r="E22">
        <f>estimation_returns!E22-estimation_returns!$U22*VLOOKUP(estimation_returns!E$1,regression_results!$B:$J,5,0)+VLOOKUP(estimation_returns!E$1,regression_results!$B:$J,4,0)</f>
        <v>1.0140166667242953E-2</v>
      </c>
      <c r="F22">
        <f>estimation_returns!F22-estimation_returns!$U22*VLOOKUP(estimation_returns!F$1,regression_results!$B:$J,5,0)+VLOOKUP(estimation_returns!F$1,regression_results!$B:$J,4,0)</f>
        <v>-1.3220871346966361E-2</v>
      </c>
      <c r="G22">
        <f>estimation_returns!G22-estimation_returns!$U22*VLOOKUP(estimation_returns!G$1,regression_results!$B:$J,5,0)+VLOOKUP(estimation_returns!G$1,regression_results!$B:$J,4,0)</f>
        <v>4.7010780429053922E-4</v>
      </c>
      <c r="H22">
        <f>estimation_returns!H22-estimation_returns!$U22*VLOOKUP(estimation_returns!H$1,regression_results!$B:$J,5,0)+VLOOKUP(estimation_returns!H$1,regression_results!$B:$J,4,0)</f>
        <v>-7.4137188645586986E-4</v>
      </c>
      <c r="I22">
        <f>estimation_returns!I22-estimation_returns!$U22*VLOOKUP(estimation_returns!I$1,regression_results!$B:$J,5,0)+VLOOKUP(estimation_returns!I$1,regression_results!$B:$J,4,0)</f>
        <v>6.5713576218712336E-2</v>
      </c>
      <c r="J22">
        <f>estimation_returns!J22-estimation_returns!$U22*VLOOKUP(estimation_returns!J$1,regression_results!$B:$J,5,0)+VLOOKUP(estimation_returns!J$1,regression_results!$B:$J,4,0)</f>
        <v>1.3377143371768586E-2</v>
      </c>
      <c r="K22">
        <f>estimation_returns!K22-estimation_returns!$U22*VLOOKUP(estimation_returns!K$1,regression_results!$B:$J,5,0)+VLOOKUP(estimation_returns!K$1,regression_results!$B:$J,4,0)</f>
        <v>-1.4762134449059303E-3</v>
      </c>
      <c r="L22">
        <f>estimation_returns!L22-estimation_returns!$U22*VLOOKUP(estimation_returns!L$1,regression_results!$B:$J,5,0)+VLOOKUP(estimation_returns!L$1,regression_results!$B:$J,4,0)</f>
        <v>8.1449895753907212E-3</v>
      </c>
      <c r="M22">
        <f>estimation_returns!M22-estimation_returns!$U22*VLOOKUP(estimation_returns!M$1,regression_results!$B:$J,5,0)+VLOOKUP(estimation_returns!M$1,regression_results!$B:$J,4,0)</f>
        <v>-1.1105368167254385E-2</v>
      </c>
      <c r="N22">
        <f>estimation_returns!N22-estimation_returns!$U22*VLOOKUP(estimation_returns!N$1,regression_results!$B:$J,5,0)+VLOOKUP(estimation_returns!N$1,regression_results!$B:$J,4,0)</f>
        <v>1.6074844068428702E-2</v>
      </c>
      <c r="O22">
        <f>estimation_returns!O22-estimation_returns!$U22*VLOOKUP(estimation_returns!O$1,regression_results!$B:$J,5,0)+VLOOKUP(estimation_returns!O$1,regression_results!$B:$J,4,0)</f>
        <v>-1.3222292594478879E-2</v>
      </c>
      <c r="P22">
        <f>estimation_returns!P22-estimation_returns!$U22*VLOOKUP(estimation_returns!P$1,regression_results!$B:$J,5,0)+VLOOKUP(estimation_returns!P$1,regression_results!$B:$J,4,0)</f>
        <v>-8.3409646352423691E-2</v>
      </c>
      <c r="Q22">
        <f>estimation_returns!Q22-estimation_returns!$U22*VLOOKUP(estimation_returns!Q$1,regression_results!$B:$J,5,0)+VLOOKUP(estimation_returns!Q$1,regression_results!$B:$J,4,0)</f>
        <v>-3.0034224140270384E-2</v>
      </c>
      <c r="R22">
        <f>estimation_returns!R22-estimation_returns!$U22*VLOOKUP(estimation_returns!R$1,regression_results!$B:$J,5,0)+VLOOKUP(estimation_returns!R$1,regression_results!$B:$J,4,0)</f>
        <v>-2.3715067395712032E-2</v>
      </c>
      <c r="S22">
        <f>estimation_returns!S22-estimation_returns!$U22*VLOOKUP(estimation_returns!S$1,regression_results!$B:$J,5,0)+VLOOKUP(estimation_returns!S$1,regression_results!$B:$J,4,0)</f>
        <v>-1.7990661934765541E-2</v>
      </c>
      <c r="T22">
        <f>estimation_returns!T22-estimation_returns!$U22*VLOOKUP(estimation_returns!T$1,regression_results!$B:$J,5,0)+VLOOKUP(estimation_returns!T$1,regression_results!$B:$J,4,0)</f>
        <v>-1.9023634639757668E-2</v>
      </c>
      <c r="U22">
        <f>estimation_returns!V22-estimation_returns!$U22*VLOOKUP(estimation_returns!U$1,regression_results!$B:$J,5,0)+VLOOKUP(estimation_returns!U$1,regression_results!$B:$J,4,0)</f>
        <v>-2.3352999999999999E-2</v>
      </c>
      <c r="V22">
        <f>estimation_returns!W22-estimation_returns!$U22*VLOOKUP(estimation_returns!V$1,regression_results!$B:$J,5,0)+VLOOKUP(estimation_returns!V$1,regression_results!$B:$J,4,0)</f>
        <v>-2.1010032546001429E-2</v>
      </c>
      <c r="W22">
        <f>estimation_returns!X22-estimation_returns!$U22*VLOOKUP(estimation_returns!W$1,regression_results!$B:$J,5,0)+VLOOKUP(estimation_returns!W$1,regression_results!$B:$J,4,0)</f>
        <v>1.2418499051765439E-2</v>
      </c>
      <c r="X22">
        <f>estimation_returns!Y22-estimation_returns!$U22*VLOOKUP(estimation_returns!X$1,regression_results!$B:$J,5,0)+VLOOKUP(estimation_returns!X$1,regression_results!$B:$J,4,0)</f>
        <v>1.9881843354343058E-2</v>
      </c>
      <c r="Y22" s="2">
        <v>44594</v>
      </c>
      <c r="Z22">
        <f t="shared" si="0"/>
        <v>-9.1255709263412359E-3</v>
      </c>
    </row>
    <row r="23" spans="1:26" x14ac:dyDescent="0.25">
      <c r="A23" s="1">
        <v>-14</v>
      </c>
      <c r="B23">
        <f>estimation_returns!B23-estimation_returns!$U23*VLOOKUP(estimation_returns!B$1,regression_results!$B:$J,5,0)+VLOOKUP(estimation_returns!B$1,regression_results!$B:$J,4,0)</f>
        <v>-7.9194137950473528E-3</v>
      </c>
      <c r="C23">
        <f>estimation_returns!C23-estimation_returns!$U23*VLOOKUP(estimation_returns!C$1,regression_results!$B:$J,5,0)+VLOOKUP(estimation_returns!C$1,regression_results!$B:$J,4,0)</f>
        <v>-5.0155966689158556E-3</v>
      </c>
      <c r="D23">
        <f>estimation_returns!D23-estimation_returns!$U23*VLOOKUP(estimation_returns!D$1,regression_results!$B:$J,5,0)+VLOOKUP(estimation_returns!D$1,regression_results!$B:$J,4,0)</f>
        <v>-3.5355688787794257E-2</v>
      </c>
      <c r="E23">
        <f>estimation_returns!E23-estimation_returns!$U23*VLOOKUP(estimation_returns!E$1,regression_results!$B:$J,5,0)+VLOOKUP(estimation_returns!E$1,regression_results!$B:$J,4,0)</f>
        <v>-1.1974751817181765E-2</v>
      </c>
      <c r="F23">
        <f>estimation_returns!F23-estimation_returns!$U23*VLOOKUP(estimation_returns!F$1,regression_results!$B:$J,5,0)+VLOOKUP(estimation_returns!F$1,regression_results!$B:$J,4,0)</f>
        <v>2.1477207503431975E-2</v>
      </c>
      <c r="G23">
        <f>estimation_returns!G23-estimation_returns!$U23*VLOOKUP(estimation_returns!G$1,regression_results!$B:$J,5,0)+VLOOKUP(estimation_returns!G$1,regression_results!$B:$J,4,0)</f>
        <v>-3.2892488654684915E-2</v>
      </c>
      <c r="H23">
        <f>estimation_returns!H23-estimation_returns!$U23*VLOOKUP(estimation_returns!H$1,regression_results!$B:$J,5,0)+VLOOKUP(estimation_returns!H$1,regression_results!$B:$J,4,0)</f>
        <v>-2.9076721517570792E-3</v>
      </c>
      <c r="I23">
        <f>estimation_returns!I23-estimation_returns!$U23*VLOOKUP(estimation_returns!I$1,regression_results!$B:$J,5,0)+VLOOKUP(estimation_returns!I$1,regression_results!$B:$J,4,0)</f>
        <v>1.8631783854923992E-2</v>
      </c>
      <c r="J23">
        <f>estimation_returns!J23-estimation_returns!$U23*VLOOKUP(estimation_returns!J$1,regression_results!$B:$J,5,0)+VLOOKUP(estimation_returns!J$1,regression_results!$B:$J,4,0)</f>
        <v>1.5478257213280954E-2</v>
      </c>
      <c r="K23">
        <f>estimation_returns!K23-estimation_returns!$U23*VLOOKUP(estimation_returns!K$1,regression_results!$B:$J,5,0)+VLOOKUP(estimation_returns!K$1,regression_results!$B:$J,4,0)</f>
        <v>1.7195327328214223E-2</v>
      </c>
      <c r="L23">
        <f>estimation_returns!L23-estimation_returns!$U23*VLOOKUP(estimation_returns!L$1,regression_results!$B:$J,5,0)+VLOOKUP(estimation_returns!L$1,regression_results!$B:$J,4,0)</f>
        <v>-2.9824070754396617E-3</v>
      </c>
      <c r="M23">
        <f>estimation_returns!M23-estimation_returns!$U23*VLOOKUP(estimation_returns!M$1,regression_results!$B:$J,5,0)+VLOOKUP(estimation_returns!M$1,regression_results!$B:$J,4,0)</f>
        <v>2.1894442362931112E-2</v>
      </c>
      <c r="N23">
        <f>estimation_returns!N23-estimation_returns!$U23*VLOOKUP(estimation_returns!N$1,regression_results!$B:$J,5,0)+VLOOKUP(estimation_returns!N$1,regression_results!$B:$J,4,0)</f>
        <v>9.7075036931816225E-3</v>
      </c>
      <c r="O23">
        <f>estimation_returns!O23-estimation_returns!$U23*VLOOKUP(estimation_returns!O$1,regression_results!$B:$J,5,0)+VLOOKUP(estimation_returns!O$1,regression_results!$B:$J,4,0)</f>
        <v>-1.9472163085501263E-3</v>
      </c>
      <c r="P23">
        <f>estimation_returns!P23-estimation_returns!$U23*VLOOKUP(estimation_returns!P$1,regression_results!$B:$J,5,0)+VLOOKUP(estimation_returns!P$1,regression_results!$B:$J,4,0)</f>
        <v>-0.1536242352584079</v>
      </c>
      <c r="Q23">
        <f>estimation_returns!Q23-estimation_returns!$U23*VLOOKUP(estimation_returns!Q$1,regression_results!$B:$J,5,0)+VLOOKUP(estimation_returns!Q$1,regression_results!$B:$J,4,0)</f>
        <v>7.6564056892856726E-3</v>
      </c>
      <c r="R23">
        <f>estimation_returns!R23-estimation_returns!$U23*VLOOKUP(estimation_returns!R$1,regression_results!$B:$J,5,0)+VLOOKUP(estimation_returns!R$1,regression_results!$B:$J,4,0)</f>
        <v>5.9837486463364901E-3</v>
      </c>
      <c r="S23">
        <f>estimation_returns!S23-estimation_returns!$U23*VLOOKUP(estimation_returns!S$1,regression_results!$B:$J,5,0)+VLOOKUP(estimation_returns!S$1,regression_results!$B:$J,4,0)</f>
        <v>-5.7813668446201356E-3</v>
      </c>
      <c r="T23">
        <f>estimation_returns!T23-estimation_returns!$U23*VLOOKUP(estimation_returns!T$1,regression_results!$B:$J,5,0)+VLOOKUP(estimation_returns!T$1,regression_results!$B:$J,4,0)</f>
        <v>-1.148361912187517E-3</v>
      </c>
      <c r="U23">
        <f>estimation_returns!V23-estimation_returns!$U23*VLOOKUP(estimation_returns!U$1,regression_results!$B:$J,5,0)+VLOOKUP(estimation_returns!U$1,regression_results!$B:$J,4,0)</f>
        <v>6.4949999999999999E-3</v>
      </c>
      <c r="V23">
        <f>estimation_returns!W23-estimation_returns!$U23*VLOOKUP(estimation_returns!V$1,regression_results!$B:$J,5,0)+VLOOKUP(estimation_returns!V$1,regression_results!$B:$J,4,0)</f>
        <v>6.4247751957533456E-3</v>
      </c>
      <c r="W23">
        <f>estimation_returns!X23-estimation_returns!$U23*VLOOKUP(estimation_returns!W$1,regression_results!$B:$J,5,0)+VLOOKUP(estimation_returns!W$1,regression_results!$B:$J,4,0)</f>
        <v>2.7234472056891692E-2</v>
      </c>
      <c r="X23">
        <f>estimation_returns!Y23-estimation_returns!$U23*VLOOKUP(estimation_returns!X$1,regression_results!$B:$J,5,0)+VLOOKUP(estimation_returns!X$1,regression_results!$B:$J,4,0)</f>
        <v>-1.6543171781819386E-2</v>
      </c>
      <c r="Y23" s="2">
        <v>44595</v>
      </c>
      <c r="Z23">
        <f t="shared" si="0"/>
        <v>-5.2136281527032534E-3</v>
      </c>
    </row>
    <row r="24" spans="1:26" x14ac:dyDescent="0.25">
      <c r="A24" s="1">
        <v>-13</v>
      </c>
      <c r="B24">
        <f>estimation_returns!B24-estimation_returns!$U24*VLOOKUP(estimation_returns!B$1,regression_results!$B:$J,5,0)+VLOOKUP(estimation_returns!B$1,regression_results!$B:$J,4,0)</f>
        <v>-1.6110721054199455E-2</v>
      </c>
      <c r="C24">
        <f>estimation_returns!C24-estimation_returns!$U24*VLOOKUP(estimation_returns!C$1,regression_results!$B:$J,5,0)+VLOOKUP(estimation_returns!C$1,regression_results!$B:$J,4,0)</f>
        <v>3.7361680493293141E-4</v>
      </c>
      <c r="D24">
        <f>estimation_returns!D24-estimation_returns!$U24*VLOOKUP(estimation_returns!D$1,regression_results!$B:$J,5,0)+VLOOKUP(estimation_returns!D$1,regression_results!$B:$J,4,0)</f>
        <v>6.1052530441645537E-4</v>
      </c>
      <c r="E24">
        <f>estimation_returns!E24-estimation_returns!$U24*VLOOKUP(estimation_returns!E$1,regression_results!$B:$J,5,0)+VLOOKUP(estimation_returns!E$1,regression_results!$B:$J,4,0)</f>
        <v>-1.1579375842899229E-2</v>
      </c>
      <c r="F24">
        <f>estimation_returns!F24-estimation_returns!$U24*VLOOKUP(estimation_returns!F$1,regression_results!$B:$J,5,0)+VLOOKUP(estimation_returns!F$1,regression_results!$B:$J,4,0)</f>
        <v>7.6093891341638253E-3</v>
      </c>
      <c r="G24">
        <f>estimation_returns!G24-estimation_returns!$U24*VLOOKUP(estimation_returns!G$1,regression_results!$B:$J,5,0)+VLOOKUP(estimation_returns!G$1,regression_results!$B:$J,4,0)</f>
        <v>-5.7182439730949818E-3</v>
      </c>
      <c r="H24">
        <f>estimation_returns!H24-estimation_returns!$U24*VLOOKUP(estimation_returns!H$1,regression_results!$B:$J,5,0)+VLOOKUP(estimation_returns!H$1,regression_results!$B:$J,4,0)</f>
        <v>5.3161069570390272E-3</v>
      </c>
      <c r="I24">
        <f>estimation_returns!I24-estimation_returns!$U24*VLOOKUP(estimation_returns!I$1,regression_results!$B:$J,5,0)+VLOOKUP(estimation_returns!I$1,regression_results!$B:$J,4,0)</f>
        <v>7.3546434938648198E-3</v>
      </c>
      <c r="J24">
        <f>estimation_returns!J24-estimation_returns!$U24*VLOOKUP(estimation_returns!J$1,regression_results!$B:$J,5,0)+VLOOKUP(estimation_returns!J$1,regression_results!$B:$J,4,0)</f>
        <v>-8.8446048010187295E-3</v>
      </c>
      <c r="K24">
        <f>estimation_returns!K24-estimation_returns!$U24*VLOOKUP(estimation_returns!K$1,regression_results!$B:$J,5,0)+VLOOKUP(estimation_returns!K$1,regression_results!$B:$J,4,0)</f>
        <v>-6.2811342680872094E-3</v>
      </c>
      <c r="L24">
        <f>estimation_returns!L24-estimation_returns!$U24*VLOOKUP(estimation_returns!L$1,regression_results!$B:$J,5,0)+VLOOKUP(estimation_returns!L$1,regression_results!$B:$J,4,0)</f>
        <v>-2.2142854673959635E-2</v>
      </c>
      <c r="M24">
        <f>estimation_returns!M24-estimation_returns!$U24*VLOOKUP(estimation_returns!M$1,regression_results!$B:$J,5,0)+VLOOKUP(estimation_returns!M$1,regression_results!$B:$J,4,0)</f>
        <v>-7.782087436286539E-3</v>
      </c>
      <c r="N24">
        <f>estimation_returns!N24-estimation_returns!$U24*VLOOKUP(estimation_returns!N$1,regression_results!$B:$J,5,0)+VLOOKUP(estimation_returns!N$1,regression_results!$B:$J,4,0)</f>
        <v>-1.7457499101680665E-2</v>
      </c>
      <c r="O24">
        <f>estimation_returns!O24-estimation_returns!$U24*VLOOKUP(estimation_returns!O$1,regression_results!$B:$J,5,0)+VLOOKUP(estimation_returns!O$1,regression_results!$B:$J,4,0)</f>
        <v>-3.0469374277005887E-2</v>
      </c>
      <c r="P24">
        <f>estimation_returns!P24-estimation_returns!$U24*VLOOKUP(estimation_returns!P$1,regression_results!$B:$J,5,0)+VLOOKUP(estimation_returns!P$1,regression_results!$B:$J,4,0)</f>
        <v>0.4462779205981226</v>
      </c>
      <c r="Q24">
        <f>estimation_returns!Q24-estimation_returns!$U24*VLOOKUP(estimation_returns!Q$1,regression_results!$B:$J,5,0)+VLOOKUP(estimation_returns!Q$1,regression_results!$B:$J,4,0)</f>
        <v>-3.2635852454721379E-2</v>
      </c>
      <c r="R24">
        <f>estimation_returns!R24-estimation_returns!$U24*VLOOKUP(estimation_returns!R$1,regression_results!$B:$J,5,0)+VLOOKUP(estimation_returns!R$1,regression_results!$B:$J,4,0)</f>
        <v>1.520397284574235E-3</v>
      </c>
      <c r="S24">
        <f>estimation_returns!S24-estimation_returns!$U24*VLOOKUP(estimation_returns!S$1,regression_results!$B:$J,5,0)+VLOOKUP(estimation_returns!S$1,regression_results!$B:$J,4,0)</f>
        <v>-2.8318518252112387E-2</v>
      </c>
      <c r="T24">
        <f>estimation_returns!T24-estimation_returns!$U24*VLOOKUP(estimation_returns!T$1,regression_results!$B:$J,5,0)+VLOOKUP(estimation_returns!T$1,regression_results!$B:$J,4,0)</f>
        <v>-1.8837213057516698E-2</v>
      </c>
      <c r="U24">
        <f>estimation_returns!V24-estimation_returns!$U24*VLOOKUP(estimation_returns!U$1,regression_results!$B:$J,5,0)+VLOOKUP(estimation_returns!U$1,regression_results!$B:$J,4,0)</f>
        <v>-1.8117000000000001E-2</v>
      </c>
      <c r="V24">
        <f>estimation_returns!W24-estimation_returns!$U24*VLOOKUP(estimation_returns!V$1,regression_results!$B:$J,5,0)+VLOOKUP(estimation_returns!V$1,regression_results!$B:$J,4,0)</f>
        <v>3.3185227936889166E-3</v>
      </c>
      <c r="W24">
        <f>estimation_returns!X24-estimation_returns!$U24*VLOOKUP(estimation_returns!W$1,regression_results!$B:$J,5,0)+VLOOKUP(estimation_returns!W$1,regression_results!$B:$J,4,0)</f>
        <v>1.519125910492935E-3</v>
      </c>
      <c r="X24">
        <f>estimation_returns!Y24-estimation_returns!$U24*VLOOKUP(estimation_returns!X$1,regression_results!$B:$J,5,0)+VLOOKUP(estimation_returns!X$1,regression_results!$B:$J,4,0)</f>
        <v>3.8071929407393693E-2</v>
      </c>
      <c r="Y24" s="2">
        <v>44596</v>
      </c>
      <c r="Z24">
        <f t="shared" si="0"/>
        <v>1.2507726021569854E-2</v>
      </c>
    </row>
    <row r="25" spans="1:26" x14ac:dyDescent="0.25">
      <c r="A25" s="1">
        <v>-12</v>
      </c>
      <c r="B25">
        <f>estimation_returns!B25-estimation_returns!$U25*VLOOKUP(estimation_returns!B$1,regression_results!$B:$J,5,0)+VLOOKUP(estimation_returns!B$1,regression_results!$B:$J,4,0)</f>
        <v>6.1320595593097292E-3</v>
      </c>
      <c r="C25">
        <f>estimation_returns!C25-estimation_returns!$U25*VLOOKUP(estimation_returns!C$1,regression_results!$B:$J,5,0)+VLOOKUP(estimation_returns!C$1,regression_results!$B:$J,4,0)</f>
        <v>2.7834148765787464E-2</v>
      </c>
      <c r="D25">
        <f>estimation_returns!D25-estimation_returns!$U25*VLOOKUP(estimation_returns!D$1,regression_results!$B:$J,5,0)+VLOOKUP(estimation_returns!D$1,regression_results!$B:$J,4,0)</f>
        <v>-9.8762332959234367E-3</v>
      </c>
      <c r="E25">
        <f>estimation_returns!E25-estimation_returns!$U25*VLOOKUP(estimation_returns!E$1,regression_results!$B:$J,5,0)+VLOOKUP(estimation_returns!E$1,regression_results!$B:$J,4,0)</f>
        <v>-6.2233150950416309E-5</v>
      </c>
      <c r="F25">
        <f>estimation_returns!F25-estimation_returns!$U25*VLOOKUP(estimation_returns!F$1,regression_results!$B:$J,5,0)+VLOOKUP(estimation_returns!F$1,regression_results!$B:$J,4,0)</f>
        <v>2.7423468264878403E-2</v>
      </c>
      <c r="G25">
        <f>estimation_returns!G25-estimation_returns!$U25*VLOOKUP(estimation_returns!G$1,regression_results!$B:$J,5,0)+VLOOKUP(estimation_returns!G$1,regression_results!$B:$J,4,0)</f>
        <v>-1.1259420705545147E-2</v>
      </c>
      <c r="H25">
        <f>estimation_returns!H25-estimation_returns!$U25*VLOOKUP(estimation_returns!H$1,regression_results!$B:$J,5,0)+VLOOKUP(estimation_returns!H$1,regression_results!$B:$J,4,0)</f>
        <v>5.3950675497771279E-2</v>
      </c>
      <c r="I25">
        <f>estimation_returns!I25-estimation_returns!$U25*VLOOKUP(estimation_returns!I$1,regression_results!$B:$J,5,0)+VLOOKUP(estimation_returns!I$1,regression_results!$B:$J,4,0)</f>
        <v>6.8918420264403773E-3</v>
      </c>
      <c r="J25">
        <f>estimation_returns!J25-estimation_returns!$U25*VLOOKUP(estimation_returns!J$1,regression_results!$B:$J,5,0)+VLOOKUP(estimation_returns!J$1,regression_results!$B:$J,4,0)</f>
        <v>-1.2501924256305953E-2</v>
      </c>
      <c r="K25">
        <f>estimation_returns!K25-estimation_returns!$U25*VLOOKUP(estimation_returns!K$1,regression_results!$B:$J,5,0)+VLOOKUP(estimation_returns!K$1,regression_results!$B:$J,4,0)</f>
        <v>4.5333196613437626E-2</v>
      </c>
      <c r="L25">
        <f>estimation_returns!L25-estimation_returns!$U25*VLOOKUP(estimation_returns!L$1,regression_results!$B:$J,5,0)+VLOOKUP(estimation_returns!L$1,regression_results!$B:$J,4,0)</f>
        <v>-2.3849824820604023E-3</v>
      </c>
      <c r="M25">
        <f>estimation_returns!M25-estimation_returns!$U25*VLOOKUP(estimation_returns!M$1,regression_results!$B:$J,5,0)+VLOOKUP(estimation_returns!M$1,regression_results!$B:$J,4,0)</f>
        <v>2.3921430823339893E-2</v>
      </c>
      <c r="N25">
        <f>estimation_returns!N25-estimation_returns!$U25*VLOOKUP(estimation_returns!N$1,regression_results!$B:$J,5,0)+VLOOKUP(estimation_returns!N$1,regression_results!$B:$J,4,0)</f>
        <v>-8.4401205199561014E-3</v>
      </c>
      <c r="O25">
        <f>estimation_returns!O25-estimation_returns!$U25*VLOOKUP(estimation_returns!O$1,regression_results!$B:$J,5,0)+VLOOKUP(estimation_returns!O$1,regression_results!$B:$J,4,0)</f>
        <v>6.7161789696397727E-4</v>
      </c>
      <c r="P25">
        <f>estimation_returns!P25-estimation_returns!$U25*VLOOKUP(estimation_returns!P$1,regression_results!$B:$J,5,0)+VLOOKUP(estimation_returns!P$1,regression_results!$B:$J,4,0)</f>
        <v>-3.984673824837635E-3</v>
      </c>
      <c r="Q25">
        <f>estimation_returns!Q25-estimation_returns!$U25*VLOOKUP(estimation_returns!Q$1,regression_results!$B:$J,5,0)+VLOOKUP(estimation_returns!Q$1,regression_results!$B:$J,4,0)</f>
        <v>6.4660099761159892E-3</v>
      </c>
      <c r="R25">
        <f>estimation_returns!R25-estimation_returns!$U25*VLOOKUP(estimation_returns!R$1,regression_results!$B:$J,5,0)+VLOOKUP(estimation_returns!R$1,regression_results!$B:$J,4,0)</f>
        <v>-7.06491475733074E-3</v>
      </c>
      <c r="S25">
        <f>estimation_returns!S25-estimation_returns!$U25*VLOOKUP(estimation_returns!S$1,regression_results!$B:$J,5,0)+VLOOKUP(estimation_returns!S$1,regression_results!$B:$J,4,0)</f>
        <v>-5.2986325594982196E-3</v>
      </c>
      <c r="T25">
        <f>estimation_returns!T25-estimation_returns!$U25*VLOOKUP(estimation_returns!T$1,regression_results!$B:$J,5,0)+VLOOKUP(estimation_returns!T$1,regression_results!$B:$J,4,0)</f>
        <v>-4.8947290547818652E-3</v>
      </c>
      <c r="U25">
        <f>estimation_returns!V25-estimation_returns!$U25*VLOOKUP(estimation_returns!U$1,regression_results!$B:$J,5,0)+VLOOKUP(estimation_returns!U$1,regression_results!$B:$J,4,0)</f>
        <v>-4.7960000000000008E-3</v>
      </c>
      <c r="V25">
        <f>estimation_returns!W25-estimation_returns!$U25*VLOOKUP(estimation_returns!V$1,regression_results!$B:$J,5,0)+VLOOKUP(estimation_returns!V$1,regression_results!$B:$J,4,0)</f>
        <v>1.5870862288794873E-2</v>
      </c>
      <c r="W25">
        <f>estimation_returns!X25-estimation_returns!$U25*VLOOKUP(estimation_returns!W$1,regression_results!$B:$J,5,0)+VLOOKUP(estimation_returns!W$1,regression_results!$B:$J,4,0)</f>
        <v>1.8344921749017862E-2</v>
      </c>
      <c r="X25">
        <f>estimation_returns!Y25-estimation_returns!$U25*VLOOKUP(estimation_returns!X$1,regression_results!$B:$J,5,0)+VLOOKUP(estimation_returns!X$1,regression_results!$B:$J,4,0)</f>
        <v>-9.8068727117236222E-3</v>
      </c>
      <c r="Y25" s="2">
        <v>44599</v>
      </c>
      <c r="Z25">
        <f t="shared" si="0"/>
        <v>6.6291085279540848E-3</v>
      </c>
    </row>
    <row r="26" spans="1:26" x14ac:dyDescent="0.25">
      <c r="A26" s="1">
        <v>-11</v>
      </c>
      <c r="B26">
        <f>estimation_returns!B26-estimation_returns!$U26*VLOOKUP(estimation_returns!B$1,regression_results!$B:$J,5,0)+VLOOKUP(estimation_returns!B$1,regression_results!$B:$J,4,0)</f>
        <v>-2.3120293530956102E-2</v>
      </c>
      <c r="C26">
        <f>estimation_returns!C26-estimation_returns!$U26*VLOOKUP(estimation_returns!C$1,regression_results!$B:$J,5,0)+VLOOKUP(estimation_returns!C$1,regression_results!$B:$J,4,0)</f>
        <v>-2.4950529806868455E-4</v>
      </c>
      <c r="D26">
        <f>estimation_returns!D26-estimation_returns!$U26*VLOOKUP(estimation_returns!D$1,regression_results!$B:$J,5,0)+VLOOKUP(estimation_returns!D$1,regression_results!$B:$J,4,0)</f>
        <v>-4.0872124733955267E-2</v>
      </c>
      <c r="E26">
        <f>estimation_returns!E26-estimation_returns!$U26*VLOOKUP(estimation_returns!E$1,regression_results!$B:$J,5,0)+VLOOKUP(estimation_returns!E$1,regression_results!$B:$J,4,0)</f>
        <v>-3.33769204891727E-2</v>
      </c>
      <c r="F26">
        <f>estimation_returns!F26-estimation_returns!$U26*VLOOKUP(estimation_returns!F$1,regression_results!$B:$J,5,0)+VLOOKUP(estimation_returns!F$1,regression_results!$B:$J,4,0)</f>
        <v>2.6845052981541849E-2</v>
      </c>
      <c r="G26">
        <f>estimation_returns!G26-estimation_returns!$U26*VLOOKUP(estimation_returns!G$1,regression_results!$B:$J,5,0)+VLOOKUP(estimation_returns!G$1,regression_results!$B:$J,4,0)</f>
        <v>-9.153307405608881E-3</v>
      </c>
      <c r="H26">
        <f>estimation_returns!H26-estimation_returns!$U26*VLOOKUP(estimation_returns!H$1,regression_results!$B:$J,5,0)+VLOOKUP(estimation_returns!H$1,regression_results!$B:$J,4,0)</f>
        <v>-2.8254937642332854E-2</v>
      </c>
      <c r="I26">
        <f>estimation_returns!I26-estimation_returns!$U26*VLOOKUP(estimation_returns!I$1,regression_results!$B:$J,5,0)+VLOOKUP(estimation_returns!I$1,regression_results!$B:$J,4,0)</f>
        <v>4.4488744400680763E-2</v>
      </c>
      <c r="J26">
        <f>estimation_returns!J26-estimation_returns!$U26*VLOOKUP(estimation_returns!J$1,regression_results!$B:$J,5,0)+VLOOKUP(estimation_returns!J$1,regression_results!$B:$J,4,0)</f>
        <v>-3.3265630880473709E-3</v>
      </c>
      <c r="K26">
        <f>estimation_returns!K26-estimation_returns!$U26*VLOOKUP(estimation_returns!K$1,regression_results!$B:$J,5,0)+VLOOKUP(estimation_returns!K$1,regression_results!$B:$J,4,0)</f>
        <v>-2.2777599430305086E-3</v>
      </c>
      <c r="L26">
        <f>estimation_returns!L26-estimation_returns!$U26*VLOOKUP(estimation_returns!L$1,regression_results!$B:$J,5,0)+VLOOKUP(estimation_returns!L$1,regression_results!$B:$J,4,0)</f>
        <v>-4.9970223236037422E-3</v>
      </c>
      <c r="M26">
        <f>estimation_returns!M26-estimation_returns!$U26*VLOOKUP(estimation_returns!M$1,regression_results!$B:$J,5,0)+VLOOKUP(estimation_returns!M$1,regression_results!$B:$J,4,0)</f>
        <v>2.0782603986675578E-2</v>
      </c>
      <c r="N26">
        <f>estimation_returns!N26-estimation_returns!$U26*VLOOKUP(estimation_returns!N$1,regression_results!$B:$J,5,0)+VLOOKUP(estimation_returns!N$1,regression_results!$B:$J,4,0)</f>
        <v>-3.8611567081775081E-3</v>
      </c>
      <c r="O26">
        <f>estimation_returns!O26-estimation_returns!$U26*VLOOKUP(estimation_returns!O$1,regression_results!$B:$J,5,0)+VLOOKUP(estimation_returns!O$1,regression_results!$B:$J,4,0)</f>
        <v>-1.7121694633303987E-3</v>
      </c>
      <c r="P26">
        <f>estimation_returns!P26-estimation_returns!$U26*VLOOKUP(estimation_returns!P$1,regression_results!$B:$J,5,0)+VLOOKUP(estimation_returns!P$1,regression_results!$B:$J,4,0)</f>
        <v>-3.9030103661362558E-2</v>
      </c>
      <c r="Q26">
        <f>estimation_returns!Q26-estimation_returns!$U26*VLOOKUP(estimation_returns!Q$1,regression_results!$B:$J,5,0)+VLOOKUP(estimation_returns!Q$1,regression_results!$B:$J,4,0)</f>
        <v>4.280003102473025E-3</v>
      </c>
      <c r="R26">
        <f>estimation_returns!R26-estimation_returns!$U26*VLOOKUP(estimation_returns!R$1,regression_results!$B:$J,5,0)+VLOOKUP(estimation_returns!R$1,regression_results!$B:$J,4,0)</f>
        <v>2.8136383774918505E-2</v>
      </c>
      <c r="S26">
        <f>estimation_returns!S26-estimation_returns!$U26*VLOOKUP(estimation_returns!S$1,regression_results!$B:$J,5,0)+VLOOKUP(estimation_returns!S$1,regression_results!$B:$J,4,0)</f>
        <v>1.6242510811300827E-2</v>
      </c>
      <c r="T26">
        <f>estimation_returns!T26-estimation_returns!$U26*VLOOKUP(estimation_returns!T$1,regression_results!$B:$J,5,0)+VLOOKUP(estimation_returns!T$1,regression_results!$B:$J,4,0)</f>
        <v>2.1348535563649951E-2</v>
      </c>
      <c r="U26">
        <f>estimation_returns!V26-estimation_returns!$U26*VLOOKUP(estimation_returns!U$1,regression_results!$B:$J,5,0)+VLOOKUP(estimation_returns!U$1,regression_results!$B:$J,4,0)</f>
        <v>1.6449999999999998E-3</v>
      </c>
      <c r="V26">
        <f>estimation_returns!W26-estimation_returns!$U26*VLOOKUP(estimation_returns!V$1,regression_results!$B:$J,5,0)+VLOOKUP(estimation_returns!V$1,regression_results!$B:$J,4,0)</f>
        <v>-1.8579859658952154E-2</v>
      </c>
      <c r="W26">
        <f>estimation_returns!X26-estimation_returns!$U26*VLOOKUP(estimation_returns!W$1,regression_results!$B:$J,5,0)+VLOOKUP(estimation_returns!W$1,regression_results!$B:$J,4,0)</f>
        <v>7.8560097700063978E-3</v>
      </c>
      <c r="X26">
        <f>estimation_returns!Y26-estimation_returns!$U26*VLOOKUP(estimation_returns!X$1,regression_results!$B:$J,5,0)+VLOOKUP(estimation_returns!X$1,regression_results!$B:$J,4,0)</f>
        <v>-2.2777317466231517E-2</v>
      </c>
      <c r="Y26" s="2">
        <v>44600</v>
      </c>
      <c r="Z26">
        <f t="shared" si="0"/>
        <v>-2.607139000938407E-3</v>
      </c>
    </row>
    <row r="27" spans="1:26" x14ac:dyDescent="0.25">
      <c r="A27" s="1">
        <v>-10</v>
      </c>
      <c r="B27">
        <f>estimation_returns!B27-estimation_returns!$U27*VLOOKUP(estimation_returns!B$1,regression_results!$B:$J,5,0)+VLOOKUP(estimation_returns!B$1,regression_results!$B:$J,4,0)</f>
        <v>1.3760079069869617E-3</v>
      </c>
      <c r="C27">
        <f>estimation_returns!C27-estimation_returns!$U27*VLOOKUP(estimation_returns!C$1,regression_results!$B:$J,5,0)+VLOOKUP(estimation_returns!C$1,regression_results!$B:$J,4,0)</f>
        <v>-1.7501567171703314E-2</v>
      </c>
      <c r="D27">
        <f>estimation_returns!D27-estimation_returns!$U27*VLOOKUP(estimation_returns!D$1,regression_results!$B:$J,5,0)+VLOOKUP(estimation_returns!D$1,regression_results!$B:$J,4,0)</f>
        <v>8.6656543529367823E-3</v>
      </c>
      <c r="E27">
        <f>estimation_returns!E27-estimation_returns!$U27*VLOOKUP(estimation_returns!E$1,regression_results!$B:$J,5,0)+VLOOKUP(estimation_returns!E$1,regression_results!$B:$J,4,0)</f>
        <v>-9.3332139330012873E-3</v>
      </c>
      <c r="F27">
        <f>estimation_returns!F27-estimation_returns!$U27*VLOOKUP(estimation_returns!F$1,regression_results!$B:$J,5,0)+VLOOKUP(estimation_returns!F$1,regression_results!$B:$J,4,0)</f>
        <v>-1.1429508692854523E-2</v>
      </c>
      <c r="G27">
        <f>estimation_returns!G27-estimation_returns!$U27*VLOOKUP(estimation_returns!G$1,regression_results!$B:$J,5,0)+VLOOKUP(estimation_returns!G$1,regression_results!$B:$J,4,0)</f>
        <v>-6.3201455733343801E-3</v>
      </c>
      <c r="H27">
        <f>estimation_returns!H27-estimation_returns!$U27*VLOOKUP(estimation_returns!H$1,regression_results!$B:$J,5,0)+VLOOKUP(estimation_returns!H$1,regression_results!$B:$J,4,0)</f>
        <v>1.7674470584730522E-2</v>
      </c>
      <c r="I27">
        <f>estimation_returns!I27-estimation_returns!$U27*VLOOKUP(estimation_returns!I$1,regression_results!$B:$J,5,0)+VLOOKUP(estimation_returns!I$1,regression_results!$B:$J,4,0)</f>
        <v>5.8796485544722037E-3</v>
      </c>
      <c r="J27">
        <f>estimation_returns!J27-estimation_returns!$U27*VLOOKUP(estimation_returns!J$1,regression_results!$B:$J,5,0)+VLOOKUP(estimation_returns!J$1,regression_results!$B:$J,4,0)</f>
        <v>2.003024819568335E-3</v>
      </c>
      <c r="K27">
        <f>estimation_returns!K27-estimation_returns!$U27*VLOOKUP(estimation_returns!K$1,regression_results!$B:$J,5,0)+VLOOKUP(estimation_returns!K$1,regression_results!$B:$J,4,0)</f>
        <v>7.4019847942810614E-3</v>
      </c>
      <c r="L27">
        <f>estimation_returns!L27-estimation_returns!$U27*VLOOKUP(estimation_returns!L$1,regression_results!$B:$J,5,0)+VLOOKUP(estimation_returns!L$1,regression_results!$B:$J,4,0)</f>
        <v>-3.2176547808967092E-3</v>
      </c>
      <c r="M27">
        <f>estimation_returns!M27-estimation_returns!$U27*VLOOKUP(estimation_returns!M$1,regression_results!$B:$J,5,0)+VLOOKUP(estimation_returns!M$1,regression_results!$B:$J,4,0)</f>
        <v>3.9788721538549484E-3</v>
      </c>
      <c r="N27">
        <f>estimation_returns!N27-estimation_returns!$U27*VLOOKUP(estimation_returns!N$1,regression_results!$B:$J,5,0)+VLOOKUP(estimation_returns!N$1,regression_results!$B:$J,4,0)</f>
        <v>-4.212719261401098E-3</v>
      </c>
      <c r="O27">
        <f>estimation_returns!O27-estimation_returns!$U27*VLOOKUP(estimation_returns!O$1,regression_results!$B:$J,5,0)+VLOOKUP(estimation_returns!O$1,regression_results!$B:$J,4,0)</f>
        <v>-1.0267092955479475E-2</v>
      </c>
      <c r="P27">
        <f>estimation_returns!P27-estimation_returns!$U27*VLOOKUP(estimation_returns!P$1,regression_results!$B:$J,5,0)+VLOOKUP(estimation_returns!P$1,regression_results!$B:$J,4,0)</f>
        <v>1.2632177314085386E-2</v>
      </c>
      <c r="Q27">
        <f>estimation_returns!Q27-estimation_returns!$U27*VLOOKUP(estimation_returns!Q$1,regression_results!$B:$J,5,0)+VLOOKUP(estimation_returns!Q$1,regression_results!$B:$J,4,0)</f>
        <v>-9.7191106439397214E-4</v>
      </c>
      <c r="R27">
        <f>estimation_returns!R27-estimation_returns!$U27*VLOOKUP(estimation_returns!R$1,regression_results!$B:$J,5,0)+VLOOKUP(estimation_returns!R$1,regression_results!$B:$J,4,0)</f>
        <v>1.7660674062662703E-2</v>
      </c>
      <c r="S27">
        <f>estimation_returns!S27-estimation_returns!$U27*VLOOKUP(estimation_returns!S$1,regression_results!$B:$J,5,0)+VLOOKUP(estimation_returns!S$1,regression_results!$B:$J,4,0)</f>
        <v>-1.2905777217656947E-3</v>
      </c>
      <c r="T27">
        <f>estimation_returns!T27-estimation_returns!$U27*VLOOKUP(estimation_returns!T$1,regression_results!$B:$J,5,0)+VLOOKUP(estimation_returns!T$1,regression_results!$B:$J,4,0)</f>
        <v>-2.3303794693272852E-2</v>
      </c>
      <c r="U27">
        <f>estimation_returns!V27-estimation_returns!$U27*VLOOKUP(estimation_returns!U$1,regression_results!$B:$J,5,0)+VLOOKUP(estimation_returns!U$1,regression_results!$B:$J,4,0)</f>
        <v>-7.620000000000015E-4</v>
      </c>
      <c r="V27">
        <f>estimation_returns!W27-estimation_returns!$U27*VLOOKUP(estimation_returns!V$1,regression_results!$B:$J,5,0)+VLOOKUP(estimation_returns!V$1,regression_results!$B:$J,4,0)</f>
        <v>-1.0588561490578489E-3</v>
      </c>
      <c r="W27">
        <f>estimation_returns!X27-estimation_returns!$U27*VLOOKUP(estimation_returns!W$1,regression_results!$B:$J,5,0)+VLOOKUP(estimation_returns!W$1,regression_results!$B:$J,4,0)</f>
        <v>-3.192642713395864E-3</v>
      </c>
      <c r="X27">
        <f>estimation_returns!Y27-estimation_returns!$U27*VLOOKUP(estimation_returns!X$1,regression_results!$B:$J,5,0)+VLOOKUP(estimation_returns!X$1,regression_results!$B:$J,4,0)</f>
        <v>6.6970584195838109E-2</v>
      </c>
      <c r="Y27" s="2">
        <v>44601</v>
      </c>
      <c r="Z27">
        <f t="shared" si="0"/>
        <v>2.2339745229939126E-3</v>
      </c>
    </row>
    <row r="28" spans="1:26" x14ac:dyDescent="0.25">
      <c r="A28" s="1">
        <v>-9</v>
      </c>
      <c r="B28">
        <f>estimation_returns!B28-estimation_returns!$U28*VLOOKUP(estimation_returns!B$1,regression_results!$B:$J,5,0)+VLOOKUP(estimation_returns!B$1,regression_results!$B:$J,4,0)</f>
        <v>-3.3991664792456348E-3</v>
      </c>
      <c r="C28">
        <f>estimation_returns!C28-estimation_returns!$U28*VLOOKUP(estimation_returns!C$1,regression_results!$B:$J,5,0)+VLOOKUP(estimation_returns!C$1,regression_results!$B:$J,4,0)</f>
        <v>3.1903959436405203E-3</v>
      </c>
      <c r="D28">
        <f>estimation_returns!D28-estimation_returns!$U28*VLOOKUP(estimation_returns!D$1,regression_results!$B:$J,5,0)+VLOOKUP(estimation_returns!D$1,regression_results!$B:$J,4,0)</f>
        <v>-0.17203008555874433</v>
      </c>
      <c r="E28">
        <f>estimation_returns!E28-estimation_returns!$U28*VLOOKUP(estimation_returns!E$1,regression_results!$B:$J,5,0)+VLOOKUP(estimation_returns!E$1,regression_results!$B:$J,4,0)</f>
        <v>-2.0374278734394444E-2</v>
      </c>
      <c r="F28">
        <f>estimation_returns!F28-estimation_returns!$U28*VLOOKUP(estimation_returns!F$1,regression_results!$B:$J,5,0)+VLOOKUP(estimation_returns!F$1,regression_results!$B:$J,4,0)</f>
        <v>2.5785554469769805E-2</v>
      </c>
      <c r="G28">
        <f>estimation_returns!G28-estimation_returns!$U28*VLOOKUP(estimation_returns!G$1,regression_results!$B:$J,5,0)+VLOOKUP(estimation_returns!G$1,regression_results!$B:$J,4,0)</f>
        <v>3.8252296364862195E-3</v>
      </c>
      <c r="H28">
        <f>estimation_returns!H28-estimation_returns!$U28*VLOOKUP(estimation_returns!H$1,regression_results!$B:$J,5,0)+VLOOKUP(estimation_returns!H$1,regression_results!$B:$J,4,0)</f>
        <v>6.9121767226770743E-3</v>
      </c>
      <c r="I28">
        <f>estimation_returns!I28-estimation_returns!$U28*VLOOKUP(estimation_returns!I$1,regression_results!$B:$J,5,0)+VLOOKUP(estimation_returns!I$1,regression_results!$B:$J,4,0)</f>
        <v>3.623699115275051E-2</v>
      </c>
      <c r="J28">
        <f>estimation_returns!J28-estimation_returns!$U28*VLOOKUP(estimation_returns!J$1,regression_results!$B:$J,5,0)+VLOOKUP(estimation_returns!J$1,regression_results!$B:$J,4,0)</f>
        <v>-1.0651758484465979E-2</v>
      </c>
      <c r="K28">
        <f>estimation_returns!K28-estimation_returns!$U28*VLOOKUP(estimation_returns!K$1,regression_results!$B:$J,5,0)+VLOOKUP(estimation_returns!K$1,regression_results!$B:$J,4,0)</f>
        <v>1.5950090766432258E-2</v>
      </c>
      <c r="L28">
        <f>estimation_returns!L28-estimation_returns!$U28*VLOOKUP(estimation_returns!L$1,regression_results!$B:$J,5,0)+VLOOKUP(estimation_returns!L$1,regression_results!$B:$J,4,0)</f>
        <v>-1.6534351458390748E-2</v>
      </c>
      <c r="M28">
        <f>estimation_returns!M28-estimation_returns!$U28*VLOOKUP(estimation_returns!M$1,regression_results!$B:$J,5,0)+VLOOKUP(estimation_returns!M$1,regression_results!$B:$J,4,0)</f>
        <v>-2.5141213513425863E-3</v>
      </c>
      <c r="N28">
        <f>estimation_returns!N28-estimation_returns!$U28*VLOOKUP(estimation_returns!N$1,regression_results!$B:$J,5,0)+VLOOKUP(estimation_returns!N$1,regression_results!$B:$J,4,0)</f>
        <v>-1.5428920240788353E-2</v>
      </c>
      <c r="O28">
        <f>estimation_returns!O28-estimation_returns!$U28*VLOOKUP(estimation_returns!O$1,regression_results!$B:$J,5,0)+VLOOKUP(estimation_returns!O$1,regression_results!$B:$J,4,0)</f>
        <v>-1.4091650492139961E-2</v>
      </c>
      <c r="P28">
        <f>estimation_returns!P28-estimation_returns!$U28*VLOOKUP(estimation_returns!P$1,regression_results!$B:$J,5,0)+VLOOKUP(estimation_returns!P$1,regression_results!$B:$J,4,0)</f>
        <v>9.568262522341725E-2</v>
      </c>
      <c r="Q28">
        <f>estimation_returns!Q28-estimation_returns!$U28*VLOOKUP(estimation_returns!Q$1,regression_results!$B:$J,5,0)+VLOOKUP(estimation_returns!Q$1,regression_results!$B:$J,4,0)</f>
        <v>1.8936069865937842E-2</v>
      </c>
      <c r="R28">
        <f>estimation_returns!R28-estimation_returns!$U28*VLOOKUP(estimation_returns!R$1,regression_results!$B:$J,5,0)+VLOOKUP(estimation_returns!R$1,regression_results!$B:$J,4,0)</f>
        <v>1.8777758078241245E-2</v>
      </c>
      <c r="S28">
        <f>estimation_returns!S28-estimation_returns!$U28*VLOOKUP(estimation_returns!S$1,regression_results!$B:$J,5,0)+VLOOKUP(estimation_returns!S$1,regression_results!$B:$J,4,0)</f>
        <v>-1.2664857432595896E-2</v>
      </c>
      <c r="T28">
        <f>estimation_returns!T28-estimation_returns!$U28*VLOOKUP(estimation_returns!T$1,regression_results!$B:$J,5,0)+VLOOKUP(estimation_returns!T$1,regression_results!$B:$J,4,0)</f>
        <v>1.9268474019960343E-3</v>
      </c>
      <c r="U28">
        <f>estimation_returns!V28-estimation_returns!$U28*VLOOKUP(estimation_returns!U$1,regression_results!$B:$J,5,0)+VLOOKUP(estimation_returns!U$1,regression_results!$B:$J,4,0)</f>
        <v>4.2889999999999985E-3</v>
      </c>
      <c r="V28">
        <f>estimation_returns!W28-estimation_returns!$U28*VLOOKUP(estimation_returns!V$1,regression_results!$B:$J,5,0)+VLOOKUP(estimation_returns!V$1,regression_results!$B:$J,4,0)</f>
        <v>2.1607441889619433E-3</v>
      </c>
      <c r="W28">
        <f>estimation_returns!X28-estimation_returns!$U28*VLOOKUP(estimation_returns!W$1,regression_results!$B:$J,5,0)+VLOOKUP(estimation_returns!W$1,regression_results!$B:$J,4,0)</f>
        <v>6.5423433862960411E-3</v>
      </c>
      <c r="X28">
        <f>estimation_returns!Y28-estimation_returns!$U28*VLOOKUP(estimation_returns!X$1,regression_results!$B:$J,5,0)+VLOOKUP(estimation_returns!X$1,regression_results!$B:$J,4,0)</f>
        <v>-1.4675149034088546E-2</v>
      </c>
      <c r="Y28" s="2">
        <v>44602</v>
      </c>
      <c r="Z28">
        <f t="shared" si="0"/>
        <v>-1.8325440186778134E-3</v>
      </c>
    </row>
    <row r="29" spans="1:26" x14ac:dyDescent="0.25">
      <c r="A29" s="1">
        <v>-8</v>
      </c>
      <c r="B29">
        <f>estimation_returns!B29-estimation_returns!$U29*VLOOKUP(estimation_returns!B$1,regression_results!$B:$J,5,0)+VLOOKUP(estimation_returns!B$1,regression_results!$B:$J,4,0)</f>
        <v>-4.130097560940767E-3</v>
      </c>
      <c r="C29">
        <f>estimation_returns!C29-estimation_returns!$U29*VLOOKUP(estimation_returns!C$1,regression_results!$B:$J,5,0)+VLOOKUP(estimation_returns!C$1,regression_results!$B:$J,4,0)</f>
        <v>8.5906393420301548E-3</v>
      </c>
      <c r="D29">
        <f>estimation_returns!D29-estimation_returns!$U29*VLOOKUP(estimation_returns!D$1,regression_results!$B:$J,5,0)+VLOOKUP(estimation_returns!D$1,regression_results!$B:$J,4,0)</f>
        <v>0.17961927432126293</v>
      </c>
      <c r="E29">
        <f>estimation_returns!E29-estimation_returns!$U29*VLOOKUP(estimation_returns!E$1,regression_results!$B:$J,5,0)+VLOOKUP(estimation_returns!E$1,regression_results!$B:$J,4,0)</f>
        <v>2.6591116078182077E-4</v>
      </c>
      <c r="F29">
        <f>estimation_returns!F29-estimation_returns!$U29*VLOOKUP(estimation_returns!F$1,regression_results!$B:$J,5,0)+VLOOKUP(estimation_returns!F$1,regression_results!$B:$J,4,0)</f>
        <v>-1.1100392006710293E-2</v>
      </c>
      <c r="G29">
        <f>estimation_returns!G29-estimation_returns!$U29*VLOOKUP(estimation_returns!G$1,regression_results!$B:$J,5,0)+VLOOKUP(estimation_returns!G$1,regression_results!$B:$J,4,0)</f>
        <v>4.604965572639879E-3</v>
      </c>
      <c r="H29">
        <f>estimation_returns!H29-estimation_returns!$U29*VLOOKUP(estimation_returns!H$1,regression_results!$B:$J,5,0)+VLOOKUP(estimation_returns!H$1,regression_results!$B:$J,4,0)</f>
        <v>4.9325453197367808E-2</v>
      </c>
      <c r="I29">
        <f>estimation_returns!I29-estimation_returns!$U29*VLOOKUP(estimation_returns!I$1,regression_results!$B:$J,5,0)+VLOOKUP(estimation_returns!I$1,regression_results!$B:$J,4,0)</f>
        <v>-4.9242279003003566E-3</v>
      </c>
      <c r="J29">
        <f>estimation_returns!J29-estimation_returns!$U29*VLOOKUP(estimation_returns!J$1,regression_results!$B:$J,5,0)+VLOOKUP(estimation_returns!J$1,regression_results!$B:$J,4,0)</f>
        <v>-6.8320081090113187E-3</v>
      </c>
      <c r="K29">
        <f>estimation_returns!K29-estimation_returns!$U29*VLOOKUP(estimation_returns!K$1,regression_results!$B:$J,5,0)+VLOOKUP(estimation_returns!K$1,regression_results!$B:$J,4,0)</f>
        <v>1.3550298816463503E-2</v>
      </c>
      <c r="L29">
        <f>estimation_returns!L29-estimation_returns!$U29*VLOOKUP(estimation_returns!L$1,regression_results!$B:$J,5,0)+VLOOKUP(estimation_returns!L$1,regression_results!$B:$J,4,0)</f>
        <v>-4.5880454822298609E-3</v>
      </c>
      <c r="M29">
        <f>estimation_returns!M29-estimation_returns!$U29*VLOOKUP(estimation_returns!M$1,regression_results!$B:$J,5,0)+VLOOKUP(estimation_returns!M$1,regression_results!$B:$J,4,0)</f>
        <v>-1.8258033929245375E-3</v>
      </c>
      <c r="N29">
        <f>estimation_returns!N29-estimation_returns!$U29*VLOOKUP(estimation_returns!N$1,regression_results!$B:$J,5,0)+VLOOKUP(estimation_returns!N$1,regression_results!$B:$J,4,0)</f>
        <v>-5.651059248345071E-3</v>
      </c>
      <c r="O29">
        <f>estimation_returns!O29-estimation_returns!$U29*VLOOKUP(estimation_returns!O$1,regression_results!$B:$J,5,0)+VLOOKUP(estimation_returns!O$1,regression_results!$B:$J,4,0)</f>
        <v>3.3639217648750372E-3</v>
      </c>
      <c r="P29">
        <f>estimation_returns!P29-estimation_returns!$U29*VLOOKUP(estimation_returns!P$1,regression_results!$B:$J,5,0)+VLOOKUP(estimation_returns!P$1,regression_results!$B:$J,4,0)</f>
        <v>6.2911317062570596E-2</v>
      </c>
      <c r="Q29">
        <f>estimation_returns!Q29-estimation_returns!$U29*VLOOKUP(estimation_returns!Q$1,regression_results!$B:$J,5,0)+VLOOKUP(estimation_returns!Q$1,regression_results!$B:$J,4,0)</f>
        <v>-1.5601894856209617E-2</v>
      </c>
      <c r="R29">
        <f>estimation_returns!R29-estimation_returns!$U29*VLOOKUP(estimation_returns!R$1,regression_results!$B:$J,5,0)+VLOOKUP(estimation_returns!R$1,regression_results!$B:$J,4,0)</f>
        <v>-1.3701735480604041E-2</v>
      </c>
      <c r="S29">
        <f>estimation_returns!S29-estimation_returns!$U29*VLOOKUP(estimation_returns!S$1,regression_results!$B:$J,5,0)+VLOOKUP(estimation_returns!S$1,regression_results!$B:$J,4,0)</f>
        <v>-2.9817869004653472E-2</v>
      </c>
      <c r="T29">
        <f>estimation_returns!T29-estimation_returns!$U29*VLOOKUP(estimation_returns!T$1,regression_results!$B:$J,5,0)+VLOOKUP(estimation_returns!T$1,regression_results!$B:$J,4,0)</f>
        <v>1.5909892932593494E-2</v>
      </c>
      <c r="U29">
        <f>estimation_returns!V29-estimation_returns!$U29*VLOOKUP(estimation_returns!U$1,regression_results!$B:$J,5,0)+VLOOKUP(estimation_returns!U$1,regression_results!$B:$J,4,0)</f>
        <v>2.9239999999999986E-3</v>
      </c>
      <c r="V29">
        <f>estimation_returns!W29-estimation_returns!$U29*VLOOKUP(estimation_returns!V$1,regression_results!$B:$J,5,0)+VLOOKUP(estimation_returns!V$1,regression_results!$B:$J,4,0)</f>
        <v>1.7973365149172291E-2</v>
      </c>
      <c r="W29">
        <f>estimation_returns!X29-estimation_returns!$U29*VLOOKUP(estimation_returns!W$1,regression_results!$B:$J,5,0)+VLOOKUP(estimation_returns!W$1,regression_results!$B:$J,4,0)</f>
        <v>5.3460749326099104E-3</v>
      </c>
      <c r="X29">
        <f>estimation_returns!Y29-estimation_returns!$U29*VLOOKUP(estimation_returns!X$1,regression_results!$B:$J,5,0)+VLOOKUP(estimation_returns!X$1,regression_results!$B:$J,4,0)</f>
        <v>5.1458649469962953E-2</v>
      </c>
      <c r="Y29" s="2">
        <v>44603</v>
      </c>
      <c r="Z29">
        <f t="shared" si="0"/>
        <v>1.3811766551321783E-2</v>
      </c>
    </row>
    <row r="30" spans="1:26" x14ac:dyDescent="0.25">
      <c r="A30" s="1">
        <v>-7</v>
      </c>
      <c r="B30">
        <f>estimation_returns!B30-estimation_returns!$U30*VLOOKUP(estimation_returns!B$1,regression_results!$B:$J,5,0)+VLOOKUP(estimation_returns!B$1,regression_results!$B:$J,4,0)</f>
        <v>-3.4981972456967344E-3</v>
      </c>
      <c r="C30">
        <f>estimation_returns!C30-estimation_returns!$U30*VLOOKUP(estimation_returns!C$1,regression_results!$B:$J,5,0)+VLOOKUP(estimation_returns!C$1,regression_results!$B:$J,4,0)</f>
        <v>-1.1555203924008581E-3</v>
      </c>
      <c r="D30">
        <f>estimation_returns!D30-estimation_returns!$U30*VLOOKUP(estimation_returns!D$1,regression_results!$B:$J,5,0)+VLOOKUP(estimation_returns!D$1,regression_results!$B:$J,4,0)</f>
        <v>1.7533056386054735E-2</v>
      </c>
      <c r="E30">
        <f>estimation_returns!E30-estimation_returns!$U30*VLOOKUP(estimation_returns!E$1,regression_results!$B:$J,5,0)+VLOOKUP(estimation_returns!E$1,regression_results!$B:$J,4,0)</f>
        <v>-2.3497652236663634E-2</v>
      </c>
      <c r="F30">
        <f>estimation_returns!F30-estimation_returns!$U30*VLOOKUP(estimation_returns!F$1,regression_results!$B:$J,5,0)+VLOOKUP(estimation_returns!F$1,regression_results!$B:$J,4,0)</f>
        <v>1.8820700954268365E-2</v>
      </c>
      <c r="G30">
        <f>estimation_returns!G30-estimation_returns!$U30*VLOOKUP(estimation_returns!G$1,regression_results!$B:$J,5,0)+VLOOKUP(estimation_returns!G$1,regression_results!$B:$J,4,0)</f>
        <v>-9.0701232034358684E-4</v>
      </c>
      <c r="H30">
        <f>estimation_returns!H30-estimation_returns!$U30*VLOOKUP(estimation_returns!H$1,regression_results!$B:$J,5,0)+VLOOKUP(estimation_returns!H$1,regression_results!$B:$J,4,0)</f>
        <v>-2.3740888375812619E-2</v>
      </c>
      <c r="I30">
        <f>estimation_returns!I30-estimation_returns!$U30*VLOOKUP(estimation_returns!I$1,regression_results!$B:$J,5,0)+VLOOKUP(estimation_returns!I$1,regression_results!$B:$J,4,0)</f>
        <v>7.2643196719874232E-3</v>
      </c>
      <c r="J30">
        <f>estimation_returns!J30-estimation_returns!$U30*VLOOKUP(estimation_returns!J$1,regression_results!$B:$J,5,0)+VLOOKUP(estimation_returns!J$1,regression_results!$B:$J,4,0)</f>
        <v>-2.1357462989422971E-2</v>
      </c>
      <c r="K30">
        <f>estimation_returns!K30-estimation_returns!$U30*VLOOKUP(estimation_returns!K$1,regression_results!$B:$J,5,0)+VLOOKUP(estimation_returns!K$1,regression_results!$B:$J,4,0)</f>
        <v>-3.7230138245458845E-3</v>
      </c>
      <c r="L30">
        <f>estimation_returns!L30-estimation_returns!$U30*VLOOKUP(estimation_returns!L$1,regression_results!$B:$J,5,0)+VLOOKUP(estimation_returns!L$1,regression_results!$B:$J,4,0)</f>
        <v>-5.784335895064583E-3</v>
      </c>
      <c r="M30">
        <f>estimation_returns!M30-estimation_returns!$U30*VLOOKUP(estimation_returns!M$1,regression_results!$B:$J,5,0)+VLOOKUP(estimation_returns!M$1,regression_results!$B:$J,4,0)</f>
        <v>3.2383528879607083E-3</v>
      </c>
      <c r="N30">
        <f>estimation_returns!N30-estimation_returns!$U30*VLOOKUP(estimation_returns!N$1,regression_results!$B:$J,5,0)+VLOOKUP(estimation_returns!N$1,regression_results!$B:$J,4,0)</f>
        <v>1.9618457765377103E-3</v>
      </c>
      <c r="O30">
        <f>estimation_returns!O30-estimation_returns!$U30*VLOOKUP(estimation_returns!O$1,regression_results!$B:$J,5,0)+VLOOKUP(estimation_returns!O$1,regression_results!$B:$J,4,0)</f>
        <v>-3.6432090642715574E-3</v>
      </c>
      <c r="P30">
        <f>estimation_returns!P30-estimation_returns!$U30*VLOOKUP(estimation_returns!P$1,regression_results!$B:$J,5,0)+VLOOKUP(estimation_returns!P$1,regression_results!$B:$J,4,0)</f>
        <v>2.6743912572452386E-2</v>
      </c>
      <c r="Q30">
        <f>estimation_returns!Q30-estimation_returns!$U30*VLOOKUP(estimation_returns!Q$1,regression_results!$B:$J,5,0)+VLOOKUP(estimation_returns!Q$1,regression_results!$B:$J,4,0)</f>
        <v>-6.7896119737443526E-3</v>
      </c>
      <c r="R30">
        <f>estimation_returns!R30-estimation_returns!$U30*VLOOKUP(estimation_returns!R$1,regression_results!$B:$J,5,0)+VLOOKUP(estimation_returns!R$1,regression_results!$B:$J,4,0)</f>
        <v>2.9099390294761794E-2</v>
      </c>
      <c r="S30">
        <f>estimation_returns!S30-estimation_returns!$U30*VLOOKUP(estimation_returns!S$1,regression_results!$B:$J,5,0)+VLOOKUP(estimation_returns!S$1,regression_results!$B:$J,4,0)</f>
        <v>-7.0976199457408557E-4</v>
      </c>
      <c r="T30">
        <f>estimation_returns!T30-estimation_returns!$U30*VLOOKUP(estimation_returns!T$1,regression_results!$B:$J,5,0)+VLOOKUP(estimation_returns!T$1,regression_results!$B:$J,4,0)</f>
        <v>1.9328512702405543E-2</v>
      </c>
      <c r="U30">
        <f>estimation_returns!V30-estimation_returns!$U30*VLOOKUP(estimation_returns!U$1,regression_results!$B:$J,5,0)+VLOOKUP(estimation_returns!U$1,regression_results!$B:$J,4,0)</f>
        <v>1.968999999999999E-3</v>
      </c>
      <c r="V30">
        <f>estimation_returns!W30-estimation_returns!$U30*VLOOKUP(estimation_returns!V$1,regression_results!$B:$J,5,0)+VLOOKUP(estimation_returns!V$1,regression_results!$B:$J,4,0)</f>
        <v>-3.3384706842289925E-3</v>
      </c>
      <c r="W30">
        <f>estimation_returns!X30-estimation_returns!$U30*VLOOKUP(estimation_returns!W$1,regression_results!$B:$J,5,0)+VLOOKUP(estimation_returns!W$1,regression_results!$B:$J,4,0)</f>
        <v>1.206069150181973E-2</v>
      </c>
      <c r="X30">
        <f>estimation_returns!Y30-estimation_returns!$U30*VLOOKUP(estimation_returns!X$1,regression_results!$B:$J,5,0)+VLOOKUP(estimation_returns!X$1,regression_results!$B:$J,4,0)</f>
        <v>-1.7909424444984359E-2</v>
      </c>
      <c r="Y30" s="2">
        <v>44606</v>
      </c>
      <c r="Z30">
        <f t="shared" si="0"/>
        <v>9.550096220214858E-4</v>
      </c>
    </row>
    <row r="31" spans="1:26" x14ac:dyDescent="0.25">
      <c r="A31" s="1">
        <v>-6</v>
      </c>
      <c r="B31">
        <f>estimation_returns!B31-estimation_returns!$U31*VLOOKUP(estimation_returns!B$1,regression_results!$B:$J,5,0)+VLOOKUP(estimation_returns!B$1,regression_results!$B:$J,4,0)</f>
        <v>2.4805102345569388E-2</v>
      </c>
      <c r="C31">
        <f>estimation_returns!C31-estimation_returns!$U31*VLOOKUP(estimation_returns!C$1,regression_results!$B:$J,5,0)+VLOOKUP(estimation_returns!C$1,regression_results!$B:$J,4,0)</f>
        <v>9.66426544505802E-3</v>
      </c>
      <c r="D31">
        <f>estimation_returns!D31-estimation_returns!$U31*VLOOKUP(estimation_returns!D$1,regression_results!$B:$J,5,0)+VLOOKUP(estimation_returns!D$1,regression_results!$B:$J,4,0)</f>
        <v>-3.4606162902567746E-2</v>
      </c>
      <c r="E31">
        <f>estimation_returns!E31-estimation_returns!$U31*VLOOKUP(estimation_returns!E$1,regression_results!$B:$J,5,0)+VLOOKUP(estimation_returns!E$1,regression_results!$B:$J,4,0)</f>
        <v>-5.133495267440346E-3</v>
      </c>
      <c r="F31">
        <f>estimation_returns!F31-estimation_returns!$U31*VLOOKUP(estimation_returns!F$1,regression_results!$B:$J,5,0)+VLOOKUP(estimation_returns!F$1,regression_results!$B:$J,4,0)</f>
        <v>3.152598453995812E-2</v>
      </c>
      <c r="G31">
        <f>estimation_returns!G31-estimation_returns!$U31*VLOOKUP(estimation_returns!G$1,regression_results!$B:$J,5,0)+VLOOKUP(estimation_returns!G$1,regression_results!$B:$J,4,0)</f>
        <v>1.5823115418153948E-2</v>
      </c>
      <c r="H31">
        <f>estimation_returns!H31-estimation_returns!$U31*VLOOKUP(estimation_returns!H$1,regression_results!$B:$J,5,0)+VLOOKUP(estimation_returns!H$1,regression_results!$B:$J,4,0)</f>
        <v>2.4508356400426735E-2</v>
      </c>
      <c r="I31">
        <f>estimation_returns!I31-estimation_returns!$U31*VLOOKUP(estimation_returns!I$1,regression_results!$B:$J,5,0)+VLOOKUP(estimation_returns!I$1,regression_results!$B:$J,4,0)</f>
        <v>2.6079080341030368E-2</v>
      </c>
      <c r="J31">
        <f>estimation_returns!J31-estimation_returns!$U31*VLOOKUP(estimation_returns!J$1,regression_results!$B:$J,5,0)+VLOOKUP(estimation_returns!J$1,regression_results!$B:$J,4,0)</f>
        <v>-3.3262472634025724E-3</v>
      </c>
      <c r="K31">
        <f>estimation_returns!K31-estimation_returns!$U31*VLOOKUP(estimation_returns!K$1,regression_results!$B:$J,5,0)+VLOOKUP(estimation_returns!K$1,regression_results!$B:$J,4,0)</f>
        <v>-4.7207486650160252E-3</v>
      </c>
      <c r="L31">
        <f>estimation_returns!L31-estimation_returns!$U31*VLOOKUP(estimation_returns!L$1,regression_results!$B:$J,5,0)+VLOOKUP(estimation_returns!L$1,regression_results!$B:$J,4,0)</f>
        <v>-1.1230237144866883E-2</v>
      </c>
      <c r="M31">
        <f>estimation_returns!M31-estimation_returns!$U31*VLOOKUP(estimation_returns!M$1,regression_results!$B:$J,5,0)+VLOOKUP(estimation_returns!M$1,regression_results!$B:$J,4,0)</f>
        <v>8.1404544448749269E-3</v>
      </c>
      <c r="N31">
        <f>estimation_returns!N31-estimation_returns!$U31*VLOOKUP(estimation_returns!N$1,regression_results!$B:$J,5,0)+VLOOKUP(estimation_returns!N$1,regression_results!$B:$J,4,0)</f>
        <v>-1.5202697001340634E-3</v>
      </c>
      <c r="O31">
        <f>estimation_returns!O31-estimation_returns!$U31*VLOOKUP(estimation_returns!O$1,regression_results!$B:$J,5,0)+VLOOKUP(estimation_returns!O$1,regression_results!$B:$J,4,0)</f>
        <v>-6.4967980685662133E-3</v>
      </c>
      <c r="P31">
        <f>estimation_returns!P31-estimation_returns!$U31*VLOOKUP(estimation_returns!P$1,regression_results!$B:$J,5,0)+VLOOKUP(estimation_returns!P$1,regression_results!$B:$J,4,0)</f>
        <v>-1.8054670564072985E-2</v>
      </c>
      <c r="Q31">
        <f>estimation_returns!Q31-estimation_returns!$U31*VLOOKUP(estimation_returns!Q$1,regression_results!$B:$J,5,0)+VLOOKUP(estimation_returns!Q$1,regression_results!$B:$J,4,0)</f>
        <v>3.3521445916023872E-2</v>
      </c>
      <c r="R31">
        <f>estimation_returns!R31-estimation_returns!$U31*VLOOKUP(estimation_returns!R$1,regression_results!$B:$J,5,0)+VLOOKUP(estimation_returns!R$1,regression_results!$B:$J,4,0)</f>
        <v>1.4998526443051838E-2</v>
      </c>
      <c r="S31">
        <f>estimation_returns!S31-estimation_returns!$U31*VLOOKUP(estimation_returns!S$1,regression_results!$B:$J,5,0)+VLOOKUP(estimation_returns!S$1,regression_results!$B:$J,4,0)</f>
        <v>4.5033455485824301E-3</v>
      </c>
      <c r="T31">
        <f>estimation_returns!T31-estimation_returns!$U31*VLOOKUP(estimation_returns!T$1,regression_results!$B:$J,5,0)+VLOOKUP(estimation_returns!T$1,regression_results!$B:$J,4,0)</f>
        <v>6.0742582262858787E-2</v>
      </c>
      <c r="U31">
        <f>estimation_returns!V31-estimation_returns!$U31*VLOOKUP(estimation_returns!U$1,regression_results!$B:$J,5,0)+VLOOKUP(estimation_returns!U$1,regression_results!$B:$J,4,0)</f>
        <v>-1.2653000000000003E-2</v>
      </c>
      <c r="V31">
        <f>estimation_returns!W31-estimation_returns!$U31*VLOOKUP(estimation_returns!V$1,regression_results!$B:$J,5,0)+VLOOKUP(estimation_returns!V$1,regression_results!$B:$J,4,0)</f>
        <v>-6.7686267260911081E-3</v>
      </c>
      <c r="W31">
        <f>estimation_returns!X31-estimation_returns!$U31*VLOOKUP(estimation_returns!W$1,regression_results!$B:$J,5,0)+VLOOKUP(estimation_returns!W$1,regression_results!$B:$J,4,0)</f>
        <v>1.0788158972222099E-2</v>
      </c>
      <c r="X31">
        <f>estimation_returns!Y31-estimation_returns!$U31*VLOOKUP(estimation_returns!X$1,regression_results!$B:$J,5,0)+VLOOKUP(estimation_returns!X$1,regression_results!$B:$J,4,0)</f>
        <v>7.8414991860824828E-3</v>
      </c>
      <c r="Y31" s="2">
        <v>44607</v>
      </c>
      <c r="Z31">
        <f t="shared" si="0"/>
        <v>7.323115693988482E-3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opLeftCell="A6" workbookViewId="0">
      <selection activeCell="A25" sqref="A25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0.34115819010073029</v>
      </c>
      <c r="D2">
        <v>0.31762812546147068</v>
      </c>
      <c r="E2">
        <v>-1.8784836797624009E-3</v>
      </c>
      <c r="F2">
        <v>0.73915967621249135</v>
      </c>
      <c r="G2">
        <v>7.0193954446575379E-4</v>
      </c>
      <c r="H2">
        <v>7.0193954446575607E-4</v>
      </c>
      <c r="J2">
        <v>3.4694469519536142E-18</v>
      </c>
    </row>
    <row r="3" spans="1:10" x14ac:dyDescent="0.25">
      <c r="A3" s="1">
        <v>1</v>
      </c>
      <c r="B3" t="s">
        <v>10</v>
      </c>
      <c r="C3">
        <v>6.8752651707695178E-2</v>
      </c>
      <c r="D3">
        <v>3.549381784011274E-2</v>
      </c>
      <c r="E3">
        <v>-7.6580153838168308E-4</v>
      </c>
      <c r="F3">
        <v>0.34050965332142019</v>
      </c>
      <c r="G3">
        <v>0.1615807557921618</v>
      </c>
      <c r="H3">
        <v>0.1615807557921623</v>
      </c>
      <c r="J3">
        <v>2.9490299091605721E-17</v>
      </c>
    </row>
    <row r="4" spans="1:10" x14ac:dyDescent="0.25">
      <c r="A4" s="1">
        <v>2</v>
      </c>
      <c r="B4" t="s">
        <v>11</v>
      </c>
      <c r="C4">
        <v>0.20257375971050881</v>
      </c>
      <c r="D4">
        <v>0.17409425112874119</v>
      </c>
      <c r="E4">
        <v>-4.8885169682762368E-3</v>
      </c>
      <c r="F4">
        <v>2.239494114950876</v>
      </c>
      <c r="G4">
        <v>1.257298215877381E-2</v>
      </c>
      <c r="H4">
        <v>1.257298215877378E-2</v>
      </c>
      <c r="J4">
        <v>1.1796119636642291E-16</v>
      </c>
    </row>
    <row r="5" spans="1:10" x14ac:dyDescent="0.25">
      <c r="A5" s="1">
        <v>3</v>
      </c>
      <c r="B5" t="s">
        <v>12</v>
      </c>
      <c r="C5">
        <v>1.3433716011618251E-3</v>
      </c>
      <c r="D5">
        <v>-3.4322936555939647E-2</v>
      </c>
      <c r="E5">
        <v>-4.1918346695811789E-3</v>
      </c>
      <c r="F5">
        <v>4.7344707099154101E-2</v>
      </c>
      <c r="G5">
        <v>0.84751852950729023</v>
      </c>
      <c r="H5">
        <v>0.84751852950730411</v>
      </c>
      <c r="J5">
        <v>1.387778780781446E-17</v>
      </c>
    </row>
    <row r="6" spans="1:10" x14ac:dyDescent="0.25">
      <c r="A6" s="1">
        <v>4</v>
      </c>
      <c r="B6" t="s">
        <v>13</v>
      </c>
      <c r="C6">
        <v>0.26589718249267441</v>
      </c>
      <c r="D6">
        <v>0.2396792247245555</v>
      </c>
      <c r="E6">
        <v>2.810878013458504E-3</v>
      </c>
      <c r="F6">
        <v>0.87937186611482887</v>
      </c>
      <c r="G6">
        <v>3.5401680749468441E-3</v>
      </c>
      <c r="H6">
        <v>3.540168074946825E-3</v>
      </c>
      <c r="J6">
        <v>3.1225022567582528E-17</v>
      </c>
    </row>
    <row r="7" spans="1:10" x14ac:dyDescent="0.25">
      <c r="A7" s="1">
        <v>5</v>
      </c>
      <c r="B7" t="s">
        <v>14</v>
      </c>
      <c r="C7">
        <v>2.1957437199741751E-2</v>
      </c>
      <c r="D7">
        <v>-1.297265432883909E-2</v>
      </c>
      <c r="E7">
        <v>7.4901310227792493E-4</v>
      </c>
      <c r="F7">
        <v>0.14682291511914969</v>
      </c>
      <c r="G7">
        <v>0.43453233119512369</v>
      </c>
      <c r="H7">
        <v>0.43453233119512341</v>
      </c>
      <c r="J7">
        <v>0</v>
      </c>
    </row>
    <row r="8" spans="1:10" x14ac:dyDescent="0.25">
      <c r="A8" s="1">
        <v>6</v>
      </c>
      <c r="B8" t="s">
        <v>15</v>
      </c>
      <c r="C8">
        <v>1.496238766525226E-2</v>
      </c>
      <c r="D8">
        <v>-2.0217527060988779E-2</v>
      </c>
      <c r="E8">
        <v>8.3694841821069909E-3</v>
      </c>
      <c r="F8">
        <v>0.24054767205831329</v>
      </c>
      <c r="G8">
        <v>0.51961727100501554</v>
      </c>
      <c r="H8">
        <v>0.51961727100501509</v>
      </c>
      <c r="J8">
        <v>-8.6736173798840355E-18</v>
      </c>
    </row>
    <row r="9" spans="1:10" x14ac:dyDescent="0.25">
      <c r="A9" s="1">
        <v>7</v>
      </c>
      <c r="B9" t="s">
        <v>16</v>
      </c>
      <c r="C9">
        <v>0.351203304667973</v>
      </c>
      <c r="D9">
        <v>0.32803199412040052</v>
      </c>
      <c r="E9">
        <v>5.7459529089296194E-3</v>
      </c>
      <c r="F9">
        <v>1.636529824079471</v>
      </c>
      <c r="G9">
        <v>5.5916586711206046E-4</v>
      </c>
      <c r="H9">
        <v>5.5916586711206165E-4</v>
      </c>
      <c r="J9">
        <v>6.9388939039072284E-18</v>
      </c>
    </row>
    <row r="10" spans="1:10" x14ac:dyDescent="0.25">
      <c r="A10" s="1">
        <v>8</v>
      </c>
      <c r="B10" t="s">
        <v>17</v>
      </c>
      <c r="C10">
        <v>0.31986816350752068</v>
      </c>
      <c r="D10">
        <v>0.29557774077564641</v>
      </c>
      <c r="E10">
        <v>-2.195843960399446E-3</v>
      </c>
      <c r="F10">
        <v>0.69396594879846107</v>
      </c>
      <c r="G10">
        <v>1.125803691848021E-3</v>
      </c>
      <c r="H10">
        <v>1.125803691848016E-3</v>
      </c>
      <c r="J10">
        <v>5.0306980803327412E-17</v>
      </c>
    </row>
    <row r="11" spans="1:10" x14ac:dyDescent="0.25">
      <c r="A11" s="1">
        <v>9</v>
      </c>
      <c r="B11" t="s">
        <v>18</v>
      </c>
      <c r="C11">
        <v>0.48079623884171591</v>
      </c>
      <c r="D11">
        <v>0.46225324737177709</v>
      </c>
      <c r="E11">
        <v>2.2028981564653459E-3</v>
      </c>
      <c r="F11">
        <v>1.818629942564649</v>
      </c>
      <c r="G11">
        <v>2.156426693222662E-5</v>
      </c>
      <c r="H11">
        <v>2.156426693222662E-5</v>
      </c>
      <c r="J11">
        <v>1.9081958235744881E-17</v>
      </c>
    </row>
    <row r="12" spans="1:10" x14ac:dyDescent="0.25">
      <c r="A12" s="1">
        <v>10</v>
      </c>
      <c r="B12" t="s">
        <v>19</v>
      </c>
      <c r="C12">
        <v>3.0116937595459081E-4</v>
      </c>
      <c r="D12">
        <v>-3.5402360289189971E-2</v>
      </c>
      <c r="E12">
        <v>-2.428919109164688E-3</v>
      </c>
      <c r="F12">
        <v>1.1845949610214479E-2</v>
      </c>
      <c r="G12">
        <v>0.92747610230612976</v>
      </c>
      <c r="H12">
        <v>0.92747610230609623</v>
      </c>
      <c r="J12">
        <v>1.5612511283791261E-17</v>
      </c>
    </row>
    <row r="13" spans="1:10" x14ac:dyDescent="0.25">
      <c r="A13" s="1">
        <v>11</v>
      </c>
      <c r="B13" t="s">
        <v>20</v>
      </c>
      <c r="C13">
        <v>6.0044781234932509E-2</v>
      </c>
      <c r="D13">
        <v>2.6474951993322841E-2</v>
      </c>
      <c r="E13">
        <v>2.7272729983139768E-3</v>
      </c>
      <c r="F13">
        <v>0.24404363036557469</v>
      </c>
      <c r="G13">
        <v>0.19185376088994011</v>
      </c>
      <c r="H13">
        <v>0.19185376088994019</v>
      </c>
      <c r="J13">
        <v>-1.0408340855860839E-17</v>
      </c>
    </row>
    <row r="14" spans="1:10" x14ac:dyDescent="0.25">
      <c r="A14" s="1">
        <v>12</v>
      </c>
      <c r="B14" t="s">
        <v>21</v>
      </c>
      <c r="C14">
        <v>4.4717880694211676E-3</v>
      </c>
      <c r="D14">
        <v>-3.1082790928099509E-2</v>
      </c>
      <c r="E14">
        <v>-1.133688819924068E-3</v>
      </c>
      <c r="F14">
        <v>5.7311485566990249E-2</v>
      </c>
      <c r="G14">
        <v>0.72551339757789757</v>
      </c>
      <c r="H14">
        <v>0.72551339757789357</v>
      </c>
      <c r="J14">
        <v>1.5829351718288359E-17</v>
      </c>
    </row>
    <row r="15" spans="1:10" x14ac:dyDescent="0.25">
      <c r="A15" s="1">
        <v>13</v>
      </c>
      <c r="B15" t="s">
        <v>22</v>
      </c>
      <c r="C15">
        <v>4.7575698639921622E-2</v>
      </c>
      <c r="D15">
        <v>1.356054501991877E-2</v>
      </c>
      <c r="E15">
        <v>-3.1471792309309991E-3</v>
      </c>
      <c r="F15">
        <v>-0.20738821032758789</v>
      </c>
      <c r="G15">
        <v>0.24689325730831879</v>
      </c>
      <c r="H15">
        <v>0.2468932573083194</v>
      </c>
      <c r="J15">
        <v>2.9923979960599922E-17</v>
      </c>
    </row>
    <row r="16" spans="1:10" x14ac:dyDescent="0.25">
      <c r="A16" s="1">
        <v>14</v>
      </c>
      <c r="B16" t="s">
        <v>23</v>
      </c>
      <c r="C16">
        <v>0.259864384911631</v>
      </c>
      <c r="D16">
        <v>0.2334309700870463</v>
      </c>
      <c r="E16">
        <v>6.4440387827258503E-3</v>
      </c>
      <c r="F16">
        <v>4.4214848725900557</v>
      </c>
      <c r="G16">
        <v>4.007346227997555E-3</v>
      </c>
      <c r="H16">
        <v>4.0073462279975524E-3</v>
      </c>
      <c r="J16">
        <v>3.1571967262777889E-16</v>
      </c>
    </row>
    <row r="17" spans="1:10" x14ac:dyDescent="0.25">
      <c r="A17" s="1">
        <v>15</v>
      </c>
      <c r="B17" t="s">
        <v>24</v>
      </c>
      <c r="C17">
        <v>0.19420369381193639</v>
      </c>
      <c r="D17">
        <v>0.1654252543052197</v>
      </c>
      <c r="E17">
        <v>1.03073372029716E-4</v>
      </c>
      <c r="F17">
        <v>0.93797158373854772</v>
      </c>
      <c r="G17">
        <v>1.4793978003298579E-2</v>
      </c>
      <c r="H17">
        <v>1.479397800329859E-2</v>
      </c>
      <c r="J17">
        <v>6.9388939039072284E-18</v>
      </c>
    </row>
    <row r="18" spans="1:10" x14ac:dyDescent="0.25">
      <c r="A18" s="1">
        <v>16</v>
      </c>
      <c r="B18" t="s">
        <v>25</v>
      </c>
      <c r="C18">
        <v>0.23960395335002321</v>
      </c>
      <c r="D18">
        <v>0.21244695168395239</v>
      </c>
      <c r="E18">
        <v>1.145564104459111E-3</v>
      </c>
      <c r="F18">
        <v>0.87989246109737096</v>
      </c>
      <c r="G18">
        <v>6.0442885085634597E-3</v>
      </c>
      <c r="H18">
        <v>6.0442885085634666E-3</v>
      </c>
      <c r="J18">
        <v>4.5102810375396978E-17</v>
      </c>
    </row>
    <row r="19" spans="1:10" x14ac:dyDescent="0.25">
      <c r="A19" s="1">
        <v>17</v>
      </c>
      <c r="B19" t="s">
        <v>26</v>
      </c>
      <c r="C19">
        <v>0.57070465643622792</v>
      </c>
      <c r="D19">
        <v>0.55537267988037886</v>
      </c>
      <c r="E19">
        <v>-3.811869432186117E-3</v>
      </c>
      <c r="F19">
        <v>1.43791773326716</v>
      </c>
      <c r="G19">
        <v>1.3949142201420759E-6</v>
      </c>
      <c r="H19">
        <v>1.394914220142082E-6</v>
      </c>
      <c r="J19">
        <v>5.8980598183211441E-17</v>
      </c>
    </row>
    <row r="20" spans="1:10" x14ac:dyDescent="0.25">
      <c r="A20" s="1">
        <v>18</v>
      </c>
      <c r="B20" t="s">
        <v>27</v>
      </c>
      <c r="C20">
        <v>0.17589901193499921</v>
      </c>
      <c r="D20">
        <v>0.14646683378982059</v>
      </c>
      <c r="E20">
        <v>2.2913595969583922E-3</v>
      </c>
      <c r="F20">
        <v>0.62763854091661975</v>
      </c>
      <c r="G20">
        <v>2.105001629768577E-2</v>
      </c>
      <c r="H20">
        <v>2.105001629768587E-2</v>
      </c>
      <c r="J20">
        <v>-6.9388939039072284E-18</v>
      </c>
    </row>
    <row r="21" spans="1:10" x14ac:dyDescent="0.25">
      <c r="A21" s="1">
        <v>19</v>
      </c>
      <c r="B21" t="s">
        <v>28</v>
      </c>
      <c r="C21">
        <v>1</v>
      </c>
      <c r="D21">
        <v>1</v>
      </c>
      <c r="E21">
        <v>-9.7578195523695399E-19</v>
      </c>
      <c r="F21">
        <v>1</v>
      </c>
      <c r="G21">
        <v>0</v>
      </c>
      <c r="H21">
        <v>0</v>
      </c>
      <c r="J21">
        <v>3.8597597340483958E-17</v>
      </c>
    </row>
    <row r="22" spans="1:10" x14ac:dyDescent="0.25">
      <c r="A22" s="1">
        <v>20</v>
      </c>
      <c r="B22" t="s">
        <v>29</v>
      </c>
      <c r="C22">
        <v>0.29953224644732912</v>
      </c>
      <c r="D22">
        <v>0.2745155409633051</v>
      </c>
      <c r="E22">
        <v>-5.9918355749064714E-3</v>
      </c>
      <c r="F22">
        <v>0.96163328759809741</v>
      </c>
      <c r="G22">
        <v>1.747895361097835E-3</v>
      </c>
      <c r="H22">
        <v>1.747895361097835E-3</v>
      </c>
      <c r="J22">
        <v>0</v>
      </c>
    </row>
    <row r="23" spans="1:10" x14ac:dyDescent="0.25">
      <c r="A23" s="1">
        <v>21</v>
      </c>
      <c r="B23" t="s">
        <v>30</v>
      </c>
      <c r="C23">
        <v>0.112664631933452</v>
      </c>
      <c r="D23">
        <v>8.097408307393239E-2</v>
      </c>
      <c r="E23">
        <v>3.8189432372039049E-3</v>
      </c>
      <c r="F23">
        <v>0.33647304174007969</v>
      </c>
      <c r="G23">
        <v>6.977628145779273E-2</v>
      </c>
      <c r="H23">
        <v>6.9776281457792563E-2</v>
      </c>
      <c r="J23">
        <v>-9.540979117872439E-18</v>
      </c>
    </row>
    <row r="24" spans="1:10" x14ac:dyDescent="0.25">
      <c r="A24" s="1">
        <v>22</v>
      </c>
      <c r="B24" t="s">
        <v>31</v>
      </c>
      <c r="C24">
        <v>5.9417995904054388E-2</v>
      </c>
      <c r="D24">
        <v>2.5825781472056279E-2</v>
      </c>
      <c r="E24">
        <v>2.6857127462913029E-3</v>
      </c>
      <c r="F24">
        <v>0.1974695448867822</v>
      </c>
      <c r="G24">
        <v>0.1942631635657546</v>
      </c>
      <c r="H24">
        <v>0.1942631635657544</v>
      </c>
      <c r="J24">
        <v>-2.51534904016637E-17</v>
      </c>
    </row>
    <row r="25" spans="1:10" x14ac:dyDescent="0.25">
      <c r="A25" s="1">
        <v>23</v>
      </c>
      <c r="B25" t="s">
        <v>32</v>
      </c>
      <c r="C25">
        <v>0.13260263687875401</v>
      </c>
      <c r="D25">
        <v>0.1016241596244236</v>
      </c>
      <c r="E25">
        <v>7.9283046299401701E-3</v>
      </c>
      <c r="F25">
        <v>1.0695470236399811</v>
      </c>
      <c r="G25">
        <v>4.7897295066610578E-2</v>
      </c>
      <c r="H25">
        <v>4.789729506661082E-2</v>
      </c>
      <c r="J25">
        <v>-1.0408340855860839E-17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"/>
  <sheetViews>
    <sheetView workbookViewId="0"/>
  </sheetViews>
  <sheetFormatPr defaultRowHeight="15" x14ac:dyDescent="0.25"/>
  <sheetData>
    <row r="1" spans="1:27" x14ac:dyDescent="0.25">
      <c r="A1" s="1" t="s">
        <v>35</v>
      </c>
      <c r="B1" s="1" t="s">
        <v>33</v>
      </c>
      <c r="C1" s="1" t="s">
        <v>31</v>
      </c>
      <c r="D1" s="1" t="s">
        <v>20</v>
      </c>
      <c r="E1" s="1" t="s">
        <v>17</v>
      </c>
      <c r="F1" s="1" t="s">
        <v>25</v>
      </c>
      <c r="G1" s="1" t="s">
        <v>30</v>
      </c>
      <c r="H1" s="1" t="s">
        <v>19</v>
      </c>
      <c r="I1" s="1" t="s">
        <v>16</v>
      </c>
      <c r="J1" s="1" t="s">
        <v>29</v>
      </c>
      <c r="K1" s="1" t="s">
        <v>27</v>
      </c>
      <c r="L1" s="1" t="s">
        <v>18</v>
      </c>
      <c r="M1" s="1" t="s">
        <v>13</v>
      </c>
      <c r="N1" s="1" t="s">
        <v>22</v>
      </c>
      <c r="O1" s="1" t="s">
        <v>9</v>
      </c>
      <c r="P1" s="1" t="s">
        <v>26</v>
      </c>
      <c r="Q1" s="1" t="s">
        <v>14</v>
      </c>
      <c r="R1" s="1" t="s">
        <v>24</v>
      </c>
      <c r="S1" s="1" t="s">
        <v>10</v>
      </c>
      <c r="T1" s="1" t="s">
        <v>12</v>
      </c>
      <c r="U1" s="1" t="s">
        <v>21</v>
      </c>
      <c r="V1" s="1" t="s">
        <v>15</v>
      </c>
      <c r="W1" s="1" t="s">
        <v>23</v>
      </c>
      <c r="X1" s="1" t="s">
        <v>11</v>
      </c>
      <c r="Y1" s="1" t="s">
        <v>32</v>
      </c>
      <c r="Z1" s="1" t="s">
        <v>28</v>
      </c>
      <c r="AA1" s="1" t="s">
        <v>34</v>
      </c>
    </row>
    <row r="2" spans="1:27" x14ac:dyDescent="0.25">
      <c r="A2" s="1">
        <v>-5</v>
      </c>
      <c r="B2" s="2">
        <v>44608</v>
      </c>
      <c r="C2">
        <v>145.8699951171875</v>
      </c>
      <c r="D2">
        <v>142.72999572753909</v>
      </c>
      <c r="E2">
        <v>123.6800003051758</v>
      </c>
      <c r="F2">
        <v>33.400001525878913</v>
      </c>
      <c r="G2">
        <v>67.599998474121094</v>
      </c>
      <c r="H2">
        <v>78.339996337890625</v>
      </c>
      <c r="I2">
        <v>70.760002136230469</v>
      </c>
      <c r="J2">
        <v>433.33999633789063</v>
      </c>
      <c r="K2">
        <v>60.189998626708977</v>
      </c>
      <c r="L2">
        <v>85.800003051757813</v>
      </c>
      <c r="M2">
        <v>156.3399963378906</v>
      </c>
      <c r="N2">
        <v>131.02000427246091</v>
      </c>
      <c r="O2">
        <v>245.58000183105469</v>
      </c>
      <c r="P2">
        <v>150.16999816894531</v>
      </c>
      <c r="Q2">
        <v>77.220001220703125</v>
      </c>
      <c r="R2">
        <v>18.170000076293949</v>
      </c>
      <c r="S2">
        <v>18.35000038146973</v>
      </c>
      <c r="T2">
        <v>49.680000305175781</v>
      </c>
      <c r="U2">
        <v>158.00999450683591</v>
      </c>
      <c r="V2">
        <v>41.689998626708977</v>
      </c>
      <c r="W2">
        <v>40.009998321533203</v>
      </c>
      <c r="X2">
        <v>12.86999988555908</v>
      </c>
      <c r="Y2">
        <v>34.680000305175781</v>
      </c>
      <c r="Z2">
        <v>4475.009765625</v>
      </c>
      <c r="AA2">
        <v>14603.6396484375</v>
      </c>
    </row>
    <row r="3" spans="1:27" x14ac:dyDescent="0.25">
      <c r="A3" s="1">
        <v>-4</v>
      </c>
      <c r="B3" s="2">
        <v>44609</v>
      </c>
      <c r="C3">
        <v>144.9700012207031</v>
      </c>
      <c r="D3">
        <v>142.11000061035159</v>
      </c>
      <c r="E3">
        <v>120.5800018310547</v>
      </c>
      <c r="F3">
        <v>32.470001220703118</v>
      </c>
      <c r="G3">
        <v>67.389999389648438</v>
      </c>
      <c r="H3">
        <v>79.150001525878906</v>
      </c>
      <c r="I3">
        <v>68.139999389648438</v>
      </c>
      <c r="J3">
        <v>430.52999877929688</v>
      </c>
      <c r="K3">
        <v>59.919998168945313</v>
      </c>
      <c r="L3">
        <v>84.220001220703125</v>
      </c>
      <c r="M3">
        <v>153.03999328613281</v>
      </c>
      <c r="N3">
        <v>131.6300048828125</v>
      </c>
      <c r="O3">
        <v>240.9700012207031</v>
      </c>
      <c r="P3">
        <v>146.80000305175781</v>
      </c>
      <c r="Q3">
        <v>76.360000610351563</v>
      </c>
      <c r="R3">
        <v>17.610000610351559</v>
      </c>
      <c r="S3">
        <v>18.510000228881839</v>
      </c>
      <c r="T3">
        <v>48.900001525878913</v>
      </c>
      <c r="U3">
        <v>159.82000732421881</v>
      </c>
      <c r="V3">
        <v>41.110000610351563</v>
      </c>
      <c r="W3">
        <v>39.450000762939453</v>
      </c>
      <c r="X3">
        <v>12.69999980926514</v>
      </c>
      <c r="Y3">
        <v>34.610000610351563</v>
      </c>
      <c r="Z3">
        <v>4380.259765625</v>
      </c>
      <c r="AA3">
        <v>14171.740234375</v>
      </c>
    </row>
    <row r="4" spans="1:27" x14ac:dyDescent="0.25">
      <c r="A4" s="1">
        <v>-3</v>
      </c>
      <c r="B4" s="2">
        <v>44610</v>
      </c>
      <c r="C4">
        <v>144.0299987792969</v>
      </c>
      <c r="D4">
        <v>141.5</v>
      </c>
      <c r="E4">
        <v>116.7900009155273</v>
      </c>
      <c r="F4">
        <v>32.279998779296882</v>
      </c>
      <c r="G4">
        <v>67.550003051757813</v>
      </c>
      <c r="H4">
        <v>79.550003051757813</v>
      </c>
      <c r="I4">
        <v>67.80999755859375</v>
      </c>
      <c r="J4">
        <v>435.6199951171875</v>
      </c>
      <c r="K4">
        <v>60.229999542236328</v>
      </c>
      <c r="L4">
        <v>81.209999084472656</v>
      </c>
      <c r="M4">
        <v>150.4100036621094</v>
      </c>
      <c r="N4">
        <v>133.1499938964844</v>
      </c>
      <c r="O4">
        <v>240.30999755859381</v>
      </c>
      <c r="P4">
        <v>148.25999450683591</v>
      </c>
      <c r="Q4">
        <v>76.370002746582031</v>
      </c>
      <c r="R4">
        <v>17.5</v>
      </c>
      <c r="S4">
        <v>18.04999923706055</v>
      </c>
      <c r="T4">
        <v>48.529998779296882</v>
      </c>
      <c r="U4">
        <v>159.8999938964844</v>
      </c>
      <c r="V4">
        <v>40.209999084472663</v>
      </c>
      <c r="W4">
        <v>38.009998321533203</v>
      </c>
      <c r="X4">
        <v>12.63000011444092</v>
      </c>
      <c r="Y4">
        <v>33.869998931884773</v>
      </c>
      <c r="Z4">
        <v>4348.8701171875</v>
      </c>
      <c r="AA4">
        <v>14009.5400390625</v>
      </c>
    </row>
    <row r="5" spans="1:27" x14ac:dyDescent="0.25">
      <c r="A5" s="1">
        <v>-2</v>
      </c>
      <c r="B5" s="2">
        <v>44614</v>
      </c>
      <c r="C5">
        <v>145.55999755859381</v>
      </c>
      <c r="D5">
        <v>140.55999755859381</v>
      </c>
      <c r="E5">
        <v>117.5100021362305</v>
      </c>
      <c r="F5">
        <v>31.329999923706051</v>
      </c>
      <c r="G5">
        <v>67.449996948242188</v>
      </c>
      <c r="H5">
        <v>78.849998474121094</v>
      </c>
      <c r="I5">
        <v>67.269996643066406</v>
      </c>
      <c r="J5">
        <v>422.1099853515625</v>
      </c>
      <c r="K5">
        <v>58.990001678466797</v>
      </c>
      <c r="L5">
        <v>81.360000610351563</v>
      </c>
      <c r="M5">
        <v>147.1600036621094</v>
      </c>
      <c r="N5">
        <v>132.8500061035156</v>
      </c>
      <c r="O5">
        <v>239.1300048828125</v>
      </c>
      <c r="P5">
        <v>139.9100036621094</v>
      </c>
      <c r="Q5">
        <v>75.949996948242188</v>
      </c>
      <c r="R5">
        <v>16.610000610351559</v>
      </c>
      <c r="S5">
        <v>17.860000610351559</v>
      </c>
      <c r="T5">
        <v>47.529998779296882</v>
      </c>
      <c r="U5">
        <v>157.92999267578119</v>
      </c>
      <c r="V5">
        <v>39.549999237060547</v>
      </c>
      <c r="W5">
        <v>36.869998931884773</v>
      </c>
      <c r="X5">
        <v>12.539999961853029</v>
      </c>
      <c r="Y5">
        <v>30.979999542236332</v>
      </c>
      <c r="Z5">
        <v>4304.759765625</v>
      </c>
      <c r="AA5">
        <v>13870.5302734375</v>
      </c>
    </row>
    <row r="6" spans="1:27" x14ac:dyDescent="0.25">
      <c r="A6" s="1">
        <v>-1</v>
      </c>
      <c r="B6" s="2">
        <v>44615</v>
      </c>
      <c r="C6">
        <v>146.75999450683591</v>
      </c>
      <c r="D6">
        <v>139.4700012207031</v>
      </c>
      <c r="E6">
        <v>117.25</v>
      </c>
      <c r="F6">
        <v>32.020000457763672</v>
      </c>
      <c r="G6">
        <v>67.930000305175781</v>
      </c>
      <c r="H6">
        <v>78.639999389648438</v>
      </c>
      <c r="I6">
        <v>67</v>
      </c>
      <c r="J6">
        <v>402.08999633789063</v>
      </c>
      <c r="K6">
        <v>57.310001373291023</v>
      </c>
      <c r="L6">
        <v>80.489997863769531</v>
      </c>
      <c r="M6">
        <v>143.3699951171875</v>
      </c>
      <c r="N6">
        <v>131.94000244140619</v>
      </c>
      <c r="O6">
        <v>238.30999755859381</v>
      </c>
      <c r="P6">
        <v>138.80999755859381</v>
      </c>
      <c r="Q6">
        <v>75.839996337890625</v>
      </c>
      <c r="R6">
        <v>16.04999923706055</v>
      </c>
      <c r="S6">
        <v>17.879999160766602</v>
      </c>
      <c r="T6">
        <v>46.869998931884773</v>
      </c>
      <c r="U6">
        <v>155.96000671386719</v>
      </c>
      <c r="V6">
        <v>39.740001678466797</v>
      </c>
      <c r="W6">
        <v>36.979999542236328</v>
      </c>
      <c r="X6">
        <v>11.920000076293951</v>
      </c>
      <c r="Y6">
        <v>30.10000038146973</v>
      </c>
      <c r="Z6">
        <v>4225.5</v>
      </c>
      <c r="AA6">
        <v>13509.4296875</v>
      </c>
    </row>
    <row r="7" spans="1:27" x14ac:dyDescent="0.25">
      <c r="A7" s="1">
        <v>0</v>
      </c>
      <c r="B7" s="2">
        <v>44616</v>
      </c>
      <c r="C7">
        <v>145.27000427246091</v>
      </c>
      <c r="D7">
        <v>137.86000061035159</v>
      </c>
      <c r="E7">
        <v>118.7200012207031</v>
      </c>
      <c r="F7">
        <v>30.469999313354489</v>
      </c>
      <c r="G7">
        <v>67.099998474121094</v>
      </c>
      <c r="H7">
        <v>75.580001831054688</v>
      </c>
      <c r="I7">
        <v>66.029998779296875</v>
      </c>
      <c r="J7">
        <v>417.41000366210938</v>
      </c>
      <c r="K7">
        <v>56</v>
      </c>
      <c r="L7">
        <v>83.470001220703125</v>
      </c>
      <c r="M7">
        <v>146.0899963378906</v>
      </c>
      <c r="N7">
        <v>128.57000732421881</v>
      </c>
      <c r="O7">
        <v>243.08000183105469</v>
      </c>
      <c r="P7">
        <v>139.21000671386719</v>
      </c>
      <c r="Q7">
        <v>73.510002136230469</v>
      </c>
      <c r="R7">
        <v>16.340000152587891</v>
      </c>
      <c r="S7">
        <v>17.829999923706051</v>
      </c>
      <c r="T7">
        <v>45.959999084472663</v>
      </c>
      <c r="U7">
        <v>151.75999450683591</v>
      </c>
      <c r="V7">
        <v>38.319999694824219</v>
      </c>
      <c r="W7">
        <v>38.830001831054688</v>
      </c>
      <c r="X7">
        <v>12.61999988555908</v>
      </c>
      <c r="Y7">
        <v>28.979999542236332</v>
      </c>
      <c r="Z7">
        <v>4288.7001953125</v>
      </c>
      <c r="AA7">
        <v>13974.669921875</v>
      </c>
    </row>
    <row r="8" spans="1:27" x14ac:dyDescent="0.25">
      <c r="A8" s="1">
        <v>1</v>
      </c>
      <c r="B8" s="2">
        <v>44617</v>
      </c>
      <c r="C8">
        <v>149.53999328613281</v>
      </c>
      <c r="D8">
        <v>141.91999816894531</v>
      </c>
      <c r="E8">
        <v>122.4100036621094</v>
      </c>
      <c r="F8">
        <v>31.590000152587891</v>
      </c>
      <c r="G8">
        <v>68.800003051757813</v>
      </c>
      <c r="H8">
        <v>78.139999389648438</v>
      </c>
      <c r="I8">
        <v>68.970001220703125</v>
      </c>
      <c r="J8">
        <v>429.98001098632813</v>
      </c>
      <c r="K8">
        <v>58.400001525878913</v>
      </c>
      <c r="L8">
        <v>84.379997253417969</v>
      </c>
      <c r="M8">
        <v>150.66999816894531</v>
      </c>
      <c r="N8">
        <v>131.80999755859381</v>
      </c>
      <c r="O8">
        <v>250.8500061035156</v>
      </c>
      <c r="P8">
        <v>144.27000427246091</v>
      </c>
      <c r="Q8">
        <v>76.319999694824219</v>
      </c>
      <c r="R8">
        <v>16.719999313354489</v>
      </c>
      <c r="S8">
        <v>17.829999923706051</v>
      </c>
      <c r="T8">
        <v>47.720001220703118</v>
      </c>
      <c r="U8">
        <v>158.24000549316409</v>
      </c>
      <c r="V8">
        <v>39.450000762939453</v>
      </c>
      <c r="W8">
        <v>39.150001525878913</v>
      </c>
      <c r="X8">
        <v>12.80000019073486</v>
      </c>
      <c r="Y8">
        <v>27.75</v>
      </c>
      <c r="Z8">
        <v>4384.64990234375</v>
      </c>
      <c r="AA8">
        <v>14189.16015625</v>
      </c>
    </row>
    <row r="9" spans="1:27" x14ac:dyDescent="0.25">
      <c r="A9" s="1">
        <v>2</v>
      </c>
      <c r="B9" s="2">
        <v>44620</v>
      </c>
      <c r="C9">
        <v>147.77000427246091</v>
      </c>
      <c r="D9">
        <v>142.5299987792969</v>
      </c>
      <c r="E9">
        <v>120.620002746582</v>
      </c>
      <c r="F9">
        <v>30.70000076293945</v>
      </c>
      <c r="G9">
        <v>68.669998168945313</v>
      </c>
      <c r="H9">
        <v>76.949996948242188</v>
      </c>
      <c r="I9">
        <v>67.739997863769531</v>
      </c>
      <c r="J9">
        <v>432.20999145507813</v>
      </c>
      <c r="K9">
        <v>57.490001678466797</v>
      </c>
      <c r="L9">
        <v>83.930000305175781</v>
      </c>
      <c r="M9">
        <v>148.86000061035159</v>
      </c>
      <c r="N9">
        <v>130.1499938964844</v>
      </c>
      <c r="O9">
        <v>249.94999694824219</v>
      </c>
      <c r="P9">
        <v>140.7799987792969</v>
      </c>
      <c r="Q9">
        <v>76.580001831054688</v>
      </c>
      <c r="R9">
        <v>16.530000686645511</v>
      </c>
      <c r="S9">
        <v>17.530000686645511</v>
      </c>
      <c r="T9">
        <v>46.939998626708977</v>
      </c>
      <c r="U9">
        <v>155.88999938964841</v>
      </c>
      <c r="V9">
        <v>39.240001678466797</v>
      </c>
      <c r="W9">
        <v>39.939998626708977</v>
      </c>
      <c r="X9">
        <v>12.989999771118161</v>
      </c>
      <c r="Y9">
        <v>28.39999961853027</v>
      </c>
      <c r="Z9">
        <v>4373.93994140625</v>
      </c>
      <c r="AA9">
        <v>14237.8095703125</v>
      </c>
    </row>
    <row r="10" spans="1:27" x14ac:dyDescent="0.25">
      <c r="A10" s="1">
        <v>3</v>
      </c>
      <c r="B10" s="2">
        <v>44621</v>
      </c>
      <c r="C10">
        <v>147.69000244140619</v>
      </c>
      <c r="D10">
        <v>141.9700012207031</v>
      </c>
      <c r="E10">
        <v>118.1699981689453</v>
      </c>
      <c r="F10">
        <v>28.04000091552734</v>
      </c>
      <c r="G10">
        <v>68.629997253417969</v>
      </c>
      <c r="H10">
        <v>76.040000915527344</v>
      </c>
      <c r="I10">
        <v>66.470001220703125</v>
      </c>
      <c r="J10">
        <v>432.20999145507813</v>
      </c>
      <c r="K10">
        <v>54.279998779296882</v>
      </c>
      <c r="L10">
        <v>79.089996337890625</v>
      </c>
      <c r="M10">
        <v>142.16999816894531</v>
      </c>
      <c r="N10">
        <v>128.66999816894531</v>
      </c>
      <c r="O10">
        <v>249.5</v>
      </c>
      <c r="P10">
        <v>137.05999755859381</v>
      </c>
      <c r="Q10">
        <v>76.339996337890625</v>
      </c>
      <c r="R10">
        <v>15.72000026702881</v>
      </c>
      <c r="S10">
        <v>16.89999961853027</v>
      </c>
      <c r="T10">
        <v>45.75</v>
      </c>
      <c r="U10">
        <v>153.30999755859381</v>
      </c>
      <c r="V10">
        <v>37.669998168945313</v>
      </c>
      <c r="W10">
        <v>37.840000152587891</v>
      </c>
      <c r="X10">
        <v>12.909999847412109</v>
      </c>
      <c r="Y10">
        <v>28.090000152587891</v>
      </c>
      <c r="Z10">
        <v>4306.259765625</v>
      </c>
      <c r="AA10">
        <v>14005.990234375</v>
      </c>
    </row>
    <row r="11" spans="1:27" x14ac:dyDescent="0.25">
      <c r="A11" s="1">
        <v>4</v>
      </c>
      <c r="B11" s="2">
        <v>44622</v>
      </c>
      <c r="C11">
        <v>149.57000732421881</v>
      </c>
      <c r="D11">
        <v>143</v>
      </c>
      <c r="E11">
        <v>120.36000061035161</v>
      </c>
      <c r="F11">
        <v>27.940000534057621</v>
      </c>
      <c r="G11">
        <v>68.849998474121094</v>
      </c>
      <c r="H11">
        <v>76.699996948242188</v>
      </c>
      <c r="I11">
        <v>69.180000305175781</v>
      </c>
      <c r="J11">
        <v>423.25</v>
      </c>
      <c r="K11">
        <v>56.680000305175781</v>
      </c>
      <c r="L11">
        <v>79.160003662109375</v>
      </c>
      <c r="M11">
        <v>145.9100036621094</v>
      </c>
      <c r="N11">
        <v>129.82000732421881</v>
      </c>
      <c r="O11">
        <v>254.16999816894531</v>
      </c>
      <c r="P11">
        <v>142.86000061035159</v>
      </c>
      <c r="Q11">
        <v>76.669998168945313</v>
      </c>
      <c r="R11">
        <v>16.70000076293945</v>
      </c>
      <c r="S11">
        <v>17.420000076293949</v>
      </c>
      <c r="T11">
        <v>47.700000762939453</v>
      </c>
      <c r="U11">
        <v>153.78999328613281</v>
      </c>
      <c r="V11">
        <v>39.240001678466797</v>
      </c>
      <c r="W11">
        <v>37.369998931884773</v>
      </c>
      <c r="X11">
        <v>12.489999771118161</v>
      </c>
      <c r="Y11">
        <v>28.870000839233398</v>
      </c>
      <c r="Z11">
        <v>4386.5400390625</v>
      </c>
      <c r="AA11">
        <v>14243.6904296875</v>
      </c>
    </row>
    <row r="12" spans="1:27" x14ac:dyDescent="0.25">
      <c r="A12" s="1">
        <v>5</v>
      </c>
      <c r="B12" s="2">
        <v>44623</v>
      </c>
      <c r="C12">
        <v>150.4100036621094</v>
      </c>
      <c r="D12">
        <v>145.4700012207031</v>
      </c>
      <c r="E12">
        <v>120.9700012207031</v>
      </c>
      <c r="F12">
        <v>27.840000152587891</v>
      </c>
      <c r="G12">
        <v>69.110000610351563</v>
      </c>
      <c r="H12">
        <v>77.400001525878906</v>
      </c>
      <c r="I12">
        <v>64.400001525878906</v>
      </c>
      <c r="J12">
        <v>402.67001342773438</v>
      </c>
      <c r="K12">
        <v>58.659999847412109</v>
      </c>
      <c r="L12">
        <v>77.639999389648438</v>
      </c>
      <c r="M12">
        <v>142.00999450683591</v>
      </c>
      <c r="N12">
        <v>129.55000305175781</v>
      </c>
      <c r="O12">
        <v>258.6400146484375</v>
      </c>
      <c r="P12">
        <v>139.86000061035159</v>
      </c>
      <c r="Q12">
        <v>77.150001525878906</v>
      </c>
      <c r="R12">
        <v>17.030000686645511</v>
      </c>
      <c r="S12">
        <v>17.309999465942379</v>
      </c>
      <c r="T12">
        <v>47.830001831054688</v>
      </c>
      <c r="U12">
        <v>154.36000061035159</v>
      </c>
      <c r="V12">
        <v>38.520000457763672</v>
      </c>
      <c r="W12">
        <v>35.659999847412109</v>
      </c>
      <c r="X12">
        <v>12.13000011444092</v>
      </c>
      <c r="Y12">
        <v>30.64999961853027</v>
      </c>
      <c r="Z12">
        <v>4363.490234375</v>
      </c>
      <c r="AA12">
        <v>14035.2099609375</v>
      </c>
    </row>
    <row r="13" spans="1:27" x14ac:dyDescent="0.25">
      <c r="A13" s="1">
        <v>6</v>
      </c>
      <c r="B13" s="2">
        <v>44624</v>
      </c>
      <c r="C13">
        <v>150.55999755859381</v>
      </c>
      <c r="D13">
        <v>147.30000305175781</v>
      </c>
      <c r="E13">
        <v>121.4100036621094</v>
      </c>
      <c r="F13">
        <v>27.10000038146973</v>
      </c>
      <c r="G13">
        <v>69.360000610351563</v>
      </c>
      <c r="H13">
        <v>77.360000610351563</v>
      </c>
      <c r="I13">
        <v>54.540000915527337</v>
      </c>
      <c r="J13">
        <v>413.70999145507813</v>
      </c>
      <c r="K13">
        <v>60.189998626708977</v>
      </c>
      <c r="L13">
        <v>74.19000244140625</v>
      </c>
      <c r="M13">
        <v>137.66999816894531</v>
      </c>
      <c r="N13">
        <v>129.1300048828125</v>
      </c>
      <c r="O13">
        <v>262.8699951171875</v>
      </c>
      <c r="P13">
        <v>137.3500061035156</v>
      </c>
      <c r="Q13">
        <v>77.830001831054688</v>
      </c>
      <c r="R13">
        <v>15.97000026702881</v>
      </c>
      <c r="S13">
        <v>16.680000305175781</v>
      </c>
      <c r="T13">
        <v>48.650001525878913</v>
      </c>
      <c r="U13">
        <v>155.13999938964841</v>
      </c>
      <c r="V13">
        <v>38.939998626708977</v>
      </c>
      <c r="W13">
        <v>33.090000152587891</v>
      </c>
      <c r="X13">
        <v>11.85000038146973</v>
      </c>
      <c r="Y13">
        <v>31.969999313354489</v>
      </c>
      <c r="Z13">
        <v>4328.8701171875</v>
      </c>
      <c r="AA13">
        <v>13837.830078125</v>
      </c>
    </row>
    <row r="14" spans="1:27" x14ac:dyDescent="0.25">
      <c r="A14" s="1">
        <v>7</v>
      </c>
      <c r="B14" s="2">
        <v>44627</v>
      </c>
      <c r="C14">
        <v>149.44999694824219</v>
      </c>
      <c r="D14">
        <v>144.8399963378906</v>
      </c>
      <c r="E14">
        <v>118.86000061035161</v>
      </c>
      <c r="F14">
        <v>24.620000839233398</v>
      </c>
      <c r="G14">
        <v>68.769996643066406</v>
      </c>
      <c r="H14">
        <v>76.680000305175781</v>
      </c>
      <c r="I14">
        <v>46.159999847412109</v>
      </c>
      <c r="J14">
        <v>400.07000732421881</v>
      </c>
      <c r="K14">
        <v>56.950000762939453</v>
      </c>
      <c r="L14">
        <v>64.279998779296875</v>
      </c>
      <c r="M14">
        <v>129.0899963378906</v>
      </c>
      <c r="N14">
        <v>127.94000244140619</v>
      </c>
      <c r="O14">
        <v>261.6400146484375</v>
      </c>
      <c r="P14">
        <v>123.7600021362305</v>
      </c>
      <c r="Q14">
        <v>77.730003356933594</v>
      </c>
      <c r="R14">
        <v>14.760000228881839</v>
      </c>
      <c r="S14">
        <v>16.670000076293949</v>
      </c>
      <c r="T14">
        <v>47.979999542236328</v>
      </c>
      <c r="U14">
        <v>152.8399963378906</v>
      </c>
      <c r="V14">
        <v>42.099998474121087</v>
      </c>
      <c r="W14">
        <v>30.219999313354489</v>
      </c>
      <c r="X14">
        <v>11.85999965667725</v>
      </c>
      <c r="Y14">
        <v>33.130001068115227</v>
      </c>
      <c r="Z14">
        <v>4201.08984375</v>
      </c>
      <c r="AA14">
        <v>13319.3798828125</v>
      </c>
    </row>
    <row r="15" spans="1:27" x14ac:dyDescent="0.25">
      <c r="A15" s="1">
        <v>8</v>
      </c>
      <c r="B15" s="2">
        <v>44628</v>
      </c>
      <c r="C15">
        <v>147.1499938964844</v>
      </c>
      <c r="D15">
        <v>144.4100036621094</v>
      </c>
      <c r="E15">
        <v>116.11000061035161</v>
      </c>
      <c r="F15">
        <v>23.620000839233398</v>
      </c>
      <c r="G15">
        <v>67.739997863769531</v>
      </c>
      <c r="H15">
        <v>74.870002746582031</v>
      </c>
      <c r="I15">
        <v>46.590000152587891</v>
      </c>
      <c r="J15">
        <v>393.14999389648438</v>
      </c>
      <c r="K15">
        <v>55.619998931884773</v>
      </c>
      <c r="L15">
        <v>68</v>
      </c>
      <c r="M15">
        <v>133.91999816894531</v>
      </c>
      <c r="N15">
        <v>123.19000244140619</v>
      </c>
      <c r="O15">
        <v>259.92999267578119</v>
      </c>
      <c r="P15">
        <v>128.32000732421881</v>
      </c>
      <c r="Q15">
        <v>76.949996948242188</v>
      </c>
      <c r="R15">
        <v>15.55000019073486</v>
      </c>
      <c r="S15">
        <v>16.809999465942379</v>
      </c>
      <c r="T15">
        <v>47.439998626708977</v>
      </c>
      <c r="U15">
        <v>146.78999328613281</v>
      </c>
      <c r="V15">
        <v>45.080001831054688</v>
      </c>
      <c r="W15">
        <v>31.219999313354489</v>
      </c>
      <c r="X15">
        <v>12.289999961853029</v>
      </c>
      <c r="Y15">
        <v>33.439998626708977</v>
      </c>
      <c r="Z15">
        <v>4170.7001953125</v>
      </c>
      <c r="AA15">
        <v>13267.6103515625</v>
      </c>
    </row>
    <row r="16" spans="1:27" x14ac:dyDescent="0.25">
      <c r="A16" s="1">
        <v>9</v>
      </c>
      <c r="B16" s="2">
        <v>44629</v>
      </c>
      <c r="C16">
        <v>148.8399963378906</v>
      </c>
      <c r="D16">
        <v>145.83000183105469</v>
      </c>
      <c r="E16">
        <v>118.38999938964839</v>
      </c>
      <c r="F16">
        <v>24.739999771118161</v>
      </c>
      <c r="G16">
        <v>68.129997253417969</v>
      </c>
      <c r="H16">
        <v>75.540000915527344</v>
      </c>
      <c r="I16">
        <v>50.389999389648438</v>
      </c>
      <c r="J16">
        <v>397.19000244140619</v>
      </c>
      <c r="K16">
        <v>58.169998168945313</v>
      </c>
      <c r="L16">
        <v>71.580001831054688</v>
      </c>
      <c r="M16">
        <v>138.52000427246091</v>
      </c>
      <c r="N16">
        <v>123.55999755859381</v>
      </c>
      <c r="O16">
        <v>262.79000854492188</v>
      </c>
      <c r="P16">
        <v>136.86000061035159</v>
      </c>
      <c r="Q16">
        <v>77.790000915527344</v>
      </c>
      <c r="R16">
        <v>16.360000610351559</v>
      </c>
      <c r="S16">
        <v>16.39999961853027</v>
      </c>
      <c r="T16">
        <v>48.75</v>
      </c>
      <c r="U16">
        <v>148.77000427246091</v>
      </c>
      <c r="V16">
        <v>42.560001373291023</v>
      </c>
      <c r="W16">
        <v>33.680000305175781</v>
      </c>
      <c r="X16">
        <v>12.97999954223633</v>
      </c>
      <c r="Y16">
        <v>33.779998779296882</v>
      </c>
      <c r="Z16">
        <v>4277.8798828125</v>
      </c>
      <c r="AA16">
        <v>13742.2001953125</v>
      </c>
    </row>
    <row r="17" spans="1:27" x14ac:dyDescent="0.25">
      <c r="A17" s="1">
        <v>10</v>
      </c>
      <c r="B17" s="2">
        <v>44630</v>
      </c>
      <c r="C17">
        <v>149.16999816894531</v>
      </c>
      <c r="D17">
        <v>146.16999816894531</v>
      </c>
      <c r="E17">
        <v>117</v>
      </c>
      <c r="F17">
        <v>24.680000305175781</v>
      </c>
      <c r="G17">
        <v>68.419998168945313</v>
      </c>
      <c r="H17">
        <v>73.839996337890625</v>
      </c>
      <c r="I17">
        <v>50.200000762939453</v>
      </c>
      <c r="J17">
        <v>393.1400146484375</v>
      </c>
      <c r="K17">
        <v>58.950000762939453</v>
      </c>
      <c r="L17">
        <v>67.769996643066406</v>
      </c>
      <c r="M17">
        <v>142.94000244140619</v>
      </c>
      <c r="N17">
        <v>119.7900009155273</v>
      </c>
      <c r="O17">
        <v>266.01998901367188</v>
      </c>
      <c r="P17">
        <v>132.75999450683591</v>
      </c>
      <c r="Q17">
        <v>77.889999389648438</v>
      </c>
      <c r="R17">
        <v>16.25</v>
      </c>
      <c r="S17">
        <v>17.079999923706051</v>
      </c>
      <c r="T17">
        <v>49.200000762939453</v>
      </c>
      <c r="U17">
        <v>144.94000244140619</v>
      </c>
      <c r="V17">
        <v>43.400001525878913</v>
      </c>
      <c r="W17">
        <v>31.739999771118161</v>
      </c>
      <c r="X17">
        <v>12.22000026702881</v>
      </c>
      <c r="Y17">
        <v>35.810001373291023</v>
      </c>
      <c r="Z17">
        <v>4259.52001953125</v>
      </c>
      <c r="AA17">
        <v>13591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topLeftCell="G1" workbookViewId="0">
      <selection activeCell="Y2" sqref="Y2"/>
    </sheetView>
  </sheetViews>
  <sheetFormatPr defaultRowHeight="15" x14ac:dyDescent="0.25"/>
  <cols>
    <col min="26" max="26" width="18.28515625" bestFit="1" customWidth="1"/>
  </cols>
  <sheetData>
    <row r="1" spans="1:26" x14ac:dyDescent="0.25">
      <c r="A1" s="1" t="s">
        <v>35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x14ac:dyDescent="0.25">
      <c r="A2" s="1">
        <v>-5</v>
      </c>
      <c r="B2">
        <v>7.1110000000000001E-3</v>
      </c>
      <c r="C2">
        <v>2.427E-2</v>
      </c>
      <c r="D2">
        <v>-2.5318E-2</v>
      </c>
      <c r="E2">
        <v>-2.212E-3</v>
      </c>
      <c r="F2">
        <v>-1.0562E-2</v>
      </c>
      <c r="G2">
        <v>-7.6109999999999997E-3</v>
      </c>
      <c r="H2">
        <v>3.9134000000000002E-2</v>
      </c>
      <c r="I2">
        <v>1.1656E-2</v>
      </c>
      <c r="J2">
        <v>-2.4229999999999998E-3</v>
      </c>
      <c r="K2">
        <v>2.0607E-2</v>
      </c>
      <c r="L2">
        <v>-3.0590000000000001E-3</v>
      </c>
      <c r="M2">
        <v>8.796E-3</v>
      </c>
      <c r="N2">
        <v>7.5599999999999999E-3</v>
      </c>
      <c r="O2">
        <v>-3.6570000000000001E-3</v>
      </c>
      <c r="P2">
        <v>-3.4875999999999997E-2</v>
      </c>
      <c r="Q2">
        <v>1.553E-2</v>
      </c>
      <c r="R2">
        <v>1.0836999999999999E-2</v>
      </c>
      <c r="S2">
        <v>1.2396000000000001E-2</v>
      </c>
      <c r="T2">
        <v>-1.6968E-2</v>
      </c>
      <c r="U2">
        <v>8.8099999999999995E-4</v>
      </c>
      <c r="V2">
        <v>3.0969999999999999E-3</v>
      </c>
      <c r="W2">
        <v>-2.5119999999999999E-3</v>
      </c>
      <c r="X2">
        <v>7.639E-3</v>
      </c>
      <c r="Y2">
        <v>1.6865999999999999E-2</v>
      </c>
      <c r="Z2" s="2">
        <v>44608</v>
      </c>
    </row>
    <row r="3" spans="1:26" x14ac:dyDescent="0.25">
      <c r="A3" s="1">
        <v>-4</v>
      </c>
      <c r="B3">
        <v>-1.8950000000000002E-2</v>
      </c>
      <c r="C3">
        <v>8.6820000000000005E-3</v>
      </c>
      <c r="D3">
        <v>-1.3297E-2</v>
      </c>
      <c r="E3">
        <v>-1.5824999999999999E-2</v>
      </c>
      <c r="F3">
        <v>-2.1333999999999999E-2</v>
      </c>
      <c r="G3">
        <v>-1.1199000000000001E-2</v>
      </c>
      <c r="H3">
        <v>-1.401E-2</v>
      </c>
      <c r="I3">
        <v>-3.7728999999999999E-2</v>
      </c>
      <c r="J3">
        <v>-2.5384E-2</v>
      </c>
      <c r="K3">
        <v>-1.8586999999999999E-2</v>
      </c>
      <c r="L3">
        <v>1.0286999999999999E-2</v>
      </c>
      <c r="M3">
        <v>-4.3530000000000001E-3</v>
      </c>
      <c r="N3">
        <v>1.1390000000000001E-2</v>
      </c>
      <c r="O3">
        <v>4.6449999999999998E-3</v>
      </c>
      <c r="P3">
        <v>-1.4095E-2</v>
      </c>
      <c r="Q3">
        <v>-3.1304999999999999E-2</v>
      </c>
      <c r="R3">
        <v>-2.8239E-2</v>
      </c>
      <c r="S3">
        <v>-2.2696999999999998E-2</v>
      </c>
      <c r="T3">
        <v>-4.496E-3</v>
      </c>
      <c r="U3">
        <v>-2.1401E-2</v>
      </c>
      <c r="V3">
        <v>-6.5059999999999996E-3</v>
      </c>
      <c r="W3">
        <v>-3.1110000000000001E-3</v>
      </c>
      <c r="X3">
        <v>-6.1890000000000001E-3</v>
      </c>
      <c r="Y3">
        <v>-2.0200000000000001E-3</v>
      </c>
      <c r="Z3" s="2">
        <v>44609</v>
      </c>
    </row>
    <row r="4" spans="1:26" x14ac:dyDescent="0.25">
      <c r="A4" s="1">
        <v>-3</v>
      </c>
      <c r="B4">
        <v>-2.7430000000000002E-3</v>
      </c>
      <c r="C4">
        <v>-2.5165E-2</v>
      </c>
      <c r="D4">
        <v>-5.5269999999999998E-3</v>
      </c>
      <c r="E4">
        <v>-7.5950000000000002E-3</v>
      </c>
      <c r="F4">
        <v>-1.7333999999999999E-2</v>
      </c>
      <c r="G4">
        <v>1.3100000000000001E-4</v>
      </c>
      <c r="H4">
        <v>-2.2135999999999999E-2</v>
      </c>
      <c r="I4">
        <v>-4.8549999999999999E-3</v>
      </c>
      <c r="J4">
        <v>-3.1935999999999999E-2</v>
      </c>
      <c r="K4">
        <v>-3.6394000000000003E-2</v>
      </c>
      <c r="L4">
        <v>5.0410000000000003E-3</v>
      </c>
      <c r="M4">
        <v>-4.3020000000000003E-3</v>
      </c>
      <c r="N4">
        <v>5.0000000000000001E-4</v>
      </c>
      <c r="O4">
        <v>1.1481E-2</v>
      </c>
      <c r="P4">
        <v>-3.7185000000000003E-2</v>
      </c>
      <c r="Q4">
        <v>-6.2659999999999999E-3</v>
      </c>
      <c r="R4">
        <v>-5.8690000000000001E-3</v>
      </c>
      <c r="S4">
        <v>9.8960000000000003E-3</v>
      </c>
      <c r="T4">
        <v>5.1599999999999997E-3</v>
      </c>
      <c r="U4">
        <v>-7.1919999999999996E-3</v>
      </c>
      <c r="V4">
        <v>1.1753E-2</v>
      </c>
      <c r="W4">
        <v>2.3709999999999998E-3</v>
      </c>
      <c r="X4">
        <v>-6.5050000000000004E-3</v>
      </c>
      <c r="Y4">
        <v>-2.1613E-2</v>
      </c>
      <c r="Z4" s="2">
        <v>44610</v>
      </c>
    </row>
    <row r="5" spans="1:26" x14ac:dyDescent="0.25">
      <c r="A5" s="1">
        <v>-2</v>
      </c>
      <c r="B5">
        <v>-4.9220000000000002E-3</v>
      </c>
      <c r="C5">
        <v>-1.0581999999999999E-2</v>
      </c>
      <c r="D5">
        <v>-7.1510000000000002E-3</v>
      </c>
      <c r="E5">
        <v>-2.0820999999999999E-2</v>
      </c>
      <c r="F5">
        <v>-2.1843999999999999E-2</v>
      </c>
      <c r="G5">
        <v>-5.5149999999999999E-3</v>
      </c>
      <c r="H5">
        <v>-1.6549999999999999E-2</v>
      </c>
      <c r="I5">
        <v>-7.9950000000000004E-3</v>
      </c>
      <c r="J5">
        <v>6.1460000000000004E-3</v>
      </c>
      <c r="K5">
        <v>1.8450000000000001E-3</v>
      </c>
      <c r="L5">
        <v>-8.8380000000000004E-3</v>
      </c>
      <c r="M5">
        <v>-6.6649999999999999E-3</v>
      </c>
      <c r="N5">
        <v>-1.2397E-2</v>
      </c>
      <c r="O5">
        <v>-2.2560000000000002E-3</v>
      </c>
      <c r="P5">
        <v>-3.0450999999999999E-2</v>
      </c>
      <c r="Q5">
        <v>-5.2195999999999999E-2</v>
      </c>
      <c r="R5">
        <v>-2.9871999999999999E-2</v>
      </c>
      <c r="S5">
        <v>-5.7967999999999999E-2</v>
      </c>
      <c r="T5">
        <v>-2.0802999999999999E-2</v>
      </c>
      <c r="U5">
        <v>-1.0194999999999999E-2</v>
      </c>
      <c r="V5">
        <v>-3.1503999999999997E-2</v>
      </c>
      <c r="W5">
        <v>-1.482E-3</v>
      </c>
      <c r="X5">
        <v>1.0567E-2</v>
      </c>
      <c r="Y5">
        <v>-8.9188000000000003E-2</v>
      </c>
      <c r="Z5" s="2">
        <v>44614</v>
      </c>
    </row>
    <row r="6" spans="1:26" x14ac:dyDescent="0.25">
      <c r="A6" s="1">
        <v>-1</v>
      </c>
      <c r="B6">
        <v>-3.4350000000000001E-3</v>
      </c>
      <c r="C6">
        <v>1.119E-3</v>
      </c>
      <c r="D6">
        <v>-5.0706000000000001E-2</v>
      </c>
      <c r="E6">
        <v>-1.3983000000000001E-2</v>
      </c>
      <c r="F6">
        <v>-2.6092000000000001E-2</v>
      </c>
      <c r="G6">
        <v>-1.449E-3</v>
      </c>
      <c r="H6">
        <v>4.7930000000000004E-3</v>
      </c>
      <c r="I6">
        <v>-4.0220000000000004E-3</v>
      </c>
      <c r="J6">
        <v>-2.215E-3</v>
      </c>
      <c r="K6">
        <v>-1.0751E-2</v>
      </c>
      <c r="L6">
        <v>-2.6670000000000001E-3</v>
      </c>
      <c r="M6">
        <v>-7.7850000000000003E-3</v>
      </c>
      <c r="N6">
        <v>-1.2552000000000001E-2</v>
      </c>
      <c r="O6">
        <v>-6.8729999999999998E-3</v>
      </c>
      <c r="P6">
        <v>2.9789999999999999E-3</v>
      </c>
      <c r="Q6">
        <v>-3.4296E-2</v>
      </c>
      <c r="R6">
        <v>2.1784999999999999E-2</v>
      </c>
      <c r="S6">
        <v>-7.8930000000000007E-3</v>
      </c>
      <c r="T6">
        <v>-2.8892999999999999E-2</v>
      </c>
      <c r="U6">
        <v>-1.8584E-2</v>
      </c>
      <c r="V6">
        <v>-4.8590000000000001E-2</v>
      </c>
      <c r="W6">
        <v>7.0910000000000001E-3</v>
      </c>
      <c r="X6">
        <v>8.2100000000000003E-3</v>
      </c>
      <c r="Y6">
        <v>-2.8816999999999999E-2</v>
      </c>
      <c r="Z6" s="2">
        <v>44615</v>
      </c>
    </row>
    <row r="7" spans="1:26" x14ac:dyDescent="0.25">
      <c r="A7" s="1">
        <v>0</v>
      </c>
      <c r="B7">
        <v>1.9817999999999999E-2</v>
      </c>
      <c r="C7">
        <v>-2.8E-3</v>
      </c>
      <c r="D7">
        <v>5.7064999999999998E-2</v>
      </c>
      <c r="E7">
        <v>-1.9605999999999998E-2</v>
      </c>
      <c r="F7">
        <v>1.8794000000000002E-2</v>
      </c>
      <c r="G7">
        <v>-3.1203999999999999E-2</v>
      </c>
      <c r="H7">
        <v>-3.6386000000000002E-2</v>
      </c>
      <c r="I7">
        <v>-1.4583E-2</v>
      </c>
      <c r="J7">
        <v>1.2459E-2</v>
      </c>
      <c r="K7">
        <v>3.6353999999999997E-2</v>
      </c>
      <c r="L7">
        <v>-3.9689000000000002E-2</v>
      </c>
      <c r="M7">
        <v>-1.1611E-2</v>
      </c>
      <c r="N7">
        <v>-2.7299E-2</v>
      </c>
      <c r="O7">
        <v>-2.5874000000000001E-2</v>
      </c>
      <c r="P7">
        <v>4.8815999999999998E-2</v>
      </c>
      <c r="Q7">
        <v>1.7906999999999999E-2</v>
      </c>
      <c r="R7">
        <v>-4.9618000000000002E-2</v>
      </c>
      <c r="S7">
        <v>2.8779999999999999E-3</v>
      </c>
      <c r="T7">
        <v>-2.3123000000000001E-2</v>
      </c>
      <c r="U7">
        <v>1.4846E-2</v>
      </c>
      <c r="V7">
        <v>3.7393000000000003E-2</v>
      </c>
      <c r="W7">
        <v>-1.2293999999999999E-2</v>
      </c>
      <c r="X7">
        <v>-1.0204E-2</v>
      </c>
      <c r="Y7">
        <v>-3.7919000000000001E-2</v>
      </c>
      <c r="Z7" s="2">
        <v>44616</v>
      </c>
    </row>
    <row r="8" spans="1:26" x14ac:dyDescent="0.25">
      <c r="A8" s="1">
        <v>1</v>
      </c>
      <c r="B8">
        <v>3.1465E-2</v>
      </c>
      <c r="C8">
        <v>0</v>
      </c>
      <c r="D8">
        <v>1.4161999999999999E-2</v>
      </c>
      <c r="E8">
        <v>3.7579000000000001E-2</v>
      </c>
      <c r="F8">
        <v>3.0869000000000001E-2</v>
      </c>
      <c r="G8">
        <v>3.7513999999999999E-2</v>
      </c>
      <c r="H8">
        <v>2.9062000000000001E-2</v>
      </c>
      <c r="I8">
        <v>4.3561999999999997E-2</v>
      </c>
      <c r="J8">
        <v>3.0608E-2</v>
      </c>
      <c r="K8">
        <v>1.0843E-2</v>
      </c>
      <c r="L8">
        <v>3.3309999999999999E-2</v>
      </c>
      <c r="M8">
        <v>2.9024999999999999E-2</v>
      </c>
      <c r="N8">
        <v>4.1813000000000003E-2</v>
      </c>
      <c r="O8">
        <v>2.4888E-2</v>
      </c>
      <c r="P8">
        <v>8.2070000000000008E-3</v>
      </c>
      <c r="Q8">
        <v>2.2988999999999999E-2</v>
      </c>
      <c r="R8">
        <v>3.6097999999999998E-2</v>
      </c>
      <c r="S8">
        <v>3.5702999999999999E-2</v>
      </c>
      <c r="T8">
        <v>4.1964000000000001E-2</v>
      </c>
      <c r="U8">
        <v>2.2126E-2</v>
      </c>
      <c r="V8">
        <v>2.9669999999999998E-2</v>
      </c>
      <c r="W8">
        <v>2.5020000000000001E-2</v>
      </c>
      <c r="X8">
        <v>2.8969999999999999E-2</v>
      </c>
      <c r="Y8">
        <v>-4.3369999999999999E-2</v>
      </c>
      <c r="Z8" s="2">
        <v>44617</v>
      </c>
    </row>
    <row r="9" spans="1:26" x14ac:dyDescent="0.25">
      <c r="A9" s="1">
        <v>2</v>
      </c>
      <c r="B9">
        <v>-3.594E-3</v>
      </c>
      <c r="C9">
        <v>-1.6969000000000001E-2</v>
      </c>
      <c r="D9">
        <v>1.4735E-2</v>
      </c>
      <c r="E9">
        <v>-1.6480000000000002E-2</v>
      </c>
      <c r="F9">
        <v>-1.2086E-2</v>
      </c>
      <c r="G9">
        <v>3.4009999999999999E-3</v>
      </c>
      <c r="H9">
        <v>-5.3369999999999997E-3</v>
      </c>
      <c r="I9">
        <v>-1.7995000000000001E-2</v>
      </c>
      <c r="J9">
        <v>-1.4730999999999999E-2</v>
      </c>
      <c r="K9">
        <v>-5.3470000000000002E-3</v>
      </c>
      <c r="L9">
        <v>-1.5346E-2</v>
      </c>
      <c r="M9">
        <v>4.2890000000000003E-3</v>
      </c>
      <c r="N9">
        <v>-1.4962E-2</v>
      </c>
      <c r="O9">
        <v>-1.2674E-2</v>
      </c>
      <c r="P9">
        <v>1.9977999999999999E-2</v>
      </c>
      <c r="Q9">
        <v>-1.1429E-2</v>
      </c>
      <c r="R9">
        <v>-2.8577999999999999E-2</v>
      </c>
      <c r="S9">
        <v>-2.4487999999999999E-2</v>
      </c>
      <c r="T9">
        <v>-1.5705E-2</v>
      </c>
      <c r="U9">
        <v>-2.4459999999999998E-3</v>
      </c>
      <c r="V9">
        <v>5.1729999999999996E-3</v>
      </c>
      <c r="W9">
        <v>-1.8910000000000001E-3</v>
      </c>
      <c r="X9">
        <v>-1.1906999999999999E-2</v>
      </c>
      <c r="Y9">
        <v>2.3153E-2</v>
      </c>
      <c r="Z9" s="2">
        <v>44620</v>
      </c>
    </row>
    <row r="10" spans="1:26" x14ac:dyDescent="0.25">
      <c r="A10" s="1">
        <v>3</v>
      </c>
      <c r="B10">
        <v>-1.802E-3</v>
      </c>
      <c r="C10">
        <v>-3.6600000000000001E-2</v>
      </c>
      <c r="D10">
        <v>-6.1780000000000003E-3</v>
      </c>
      <c r="E10">
        <v>-2.5677999999999999E-2</v>
      </c>
      <c r="F10">
        <v>-4.5983000000000003E-2</v>
      </c>
      <c r="G10">
        <v>-3.1389999999999999E-3</v>
      </c>
      <c r="H10">
        <v>-4.0833000000000001E-2</v>
      </c>
      <c r="I10">
        <v>-1.8925999999999998E-2</v>
      </c>
      <c r="J10">
        <v>-2.0521000000000001E-2</v>
      </c>
      <c r="K10">
        <v>-5.9396999999999998E-2</v>
      </c>
      <c r="L10">
        <v>-1.1896E-2</v>
      </c>
      <c r="M10">
        <v>-3.9370000000000004E-3</v>
      </c>
      <c r="N10">
        <v>-1.6688999999999999E-2</v>
      </c>
      <c r="O10">
        <v>-1.1436999999999999E-2</v>
      </c>
      <c r="P10">
        <v>-5.4011999999999998E-2</v>
      </c>
      <c r="Q10">
        <v>-5.0243000000000003E-2</v>
      </c>
      <c r="R10">
        <v>-9.0631000000000003E-2</v>
      </c>
      <c r="S10">
        <v>-2.6780000000000002E-2</v>
      </c>
      <c r="T10">
        <v>-5.7454999999999999E-2</v>
      </c>
      <c r="U10">
        <v>-1.5594E-2</v>
      </c>
      <c r="V10">
        <v>0</v>
      </c>
      <c r="W10">
        <v>-5.8299999999999997E-4</v>
      </c>
      <c r="X10">
        <v>-5.4199999999999995E-4</v>
      </c>
      <c r="Y10">
        <v>-1.0975E-2</v>
      </c>
      <c r="Z10" s="2">
        <v>44621</v>
      </c>
    </row>
    <row r="11" spans="1:26" x14ac:dyDescent="0.25">
      <c r="A11" s="1">
        <v>4</v>
      </c>
      <c r="B11">
        <v>1.8544000000000001E-2</v>
      </c>
      <c r="C11">
        <v>3.0304999999999999E-2</v>
      </c>
      <c r="D11">
        <v>-3.3073999999999999E-2</v>
      </c>
      <c r="E11">
        <v>4.1739999999999999E-2</v>
      </c>
      <c r="F11">
        <v>2.5967E-2</v>
      </c>
      <c r="G11">
        <v>4.313E-3</v>
      </c>
      <c r="H11">
        <v>4.0833000000000001E-2</v>
      </c>
      <c r="I11">
        <v>3.9961000000000003E-2</v>
      </c>
      <c r="J11">
        <v>1.8363000000000001E-2</v>
      </c>
      <c r="K11">
        <v>8.8500000000000004E-4</v>
      </c>
      <c r="L11">
        <v>8.6420000000000004E-3</v>
      </c>
      <c r="M11">
        <v>7.2290000000000002E-3</v>
      </c>
      <c r="N11">
        <v>3.1259999999999999E-3</v>
      </c>
      <c r="O11">
        <v>8.8979999999999997E-3</v>
      </c>
      <c r="P11">
        <v>-1.2499E-2</v>
      </c>
      <c r="Q11">
        <v>6.0475000000000001E-2</v>
      </c>
      <c r="R11">
        <v>-3.5729999999999998E-3</v>
      </c>
      <c r="S11">
        <v>4.1445999999999997E-2</v>
      </c>
      <c r="T11">
        <v>4.3265999999999999E-2</v>
      </c>
      <c r="U11">
        <v>1.8471000000000001E-2</v>
      </c>
      <c r="V11">
        <v>-2.0948999999999999E-2</v>
      </c>
      <c r="W11">
        <v>3.2000000000000002E-3</v>
      </c>
      <c r="X11">
        <v>1.2649000000000001E-2</v>
      </c>
      <c r="Y11">
        <v>2.7389E-2</v>
      </c>
      <c r="Z11" s="2">
        <v>44622</v>
      </c>
    </row>
    <row r="12" spans="1:26" x14ac:dyDescent="0.25">
      <c r="A12" s="1">
        <v>5</v>
      </c>
      <c r="B12">
        <v>1.7434000000000002E-2</v>
      </c>
      <c r="C12">
        <v>-6.3350000000000004E-3</v>
      </c>
      <c r="D12">
        <v>-2.9246999999999999E-2</v>
      </c>
      <c r="E12">
        <v>2.722E-3</v>
      </c>
      <c r="F12">
        <v>-2.7092999999999999E-2</v>
      </c>
      <c r="G12">
        <v>6.241E-3</v>
      </c>
      <c r="H12">
        <v>-1.8519000000000001E-2</v>
      </c>
      <c r="I12">
        <v>-7.1597999999999995E-2</v>
      </c>
      <c r="J12">
        <v>5.0549999999999996E-3</v>
      </c>
      <c r="K12">
        <v>-1.9387999999999999E-2</v>
      </c>
      <c r="L12">
        <v>9.0849999999999993E-3</v>
      </c>
      <c r="M12">
        <v>1.7125000000000001E-2</v>
      </c>
      <c r="N12">
        <v>3.7000000000000002E-3</v>
      </c>
      <c r="O12">
        <v>-2.0820000000000001E-3</v>
      </c>
      <c r="P12">
        <v>-4.6838999999999999E-2</v>
      </c>
      <c r="Q12">
        <v>1.9567999999999999E-2</v>
      </c>
      <c r="R12">
        <v>-3.5860000000000002E-3</v>
      </c>
      <c r="S12">
        <v>-2.1222999999999999E-2</v>
      </c>
      <c r="T12">
        <v>3.4336999999999999E-2</v>
      </c>
      <c r="U12">
        <v>-5.2690000000000002E-3</v>
      </c>
      <c r="V12">
        <v>-4.9846000000000001E-2</v>
      </c>
      <c r="W12">
        <v>3.7690000000000002E-3</v>
      </c>
      <c r="X12">
        <v>5.5999999999999999E-3</v>
      </c>
      <c r="Y12">
        <v>5.9830000000000001E-2</v>
      </c>
      <c r="Z12" s="2">
        <v>44623</v>
      </c>
    </row>
    <row r="13" spans="1:26" x14ac:dyDescent="0.25">
      <c r="A13" s="1">
        <v>6</v>
      </c>
      <c r="B13">
        <v>1.6222E-2</v>
      </c>
      <c r="C13">
        <v>-3.7074000000000003E-2</v>
      </c>
      <c r="D13">
        <v>-2.3354E-2</v>
      </c>
      <c r="E13">
        <v>1.6999E-2</v>
      </c>
      <c r="F13">
        <v>-3.1038E-2</v>
      </c>
      <c r="G13">
        <v>8.7749999999999998E-3</v>
      </c>
      <c r="H13">
        <v>1.0843999999999999E-2</v>
      </c>
      <c r="I13">
        <v>-0.16617899999999999</v>
      </c>
      <c r="J13">
        <v>3.6310000000000001E-3</v>
      </c>
      <c r="K13">
        <v>-4.5453E-2</v>
      </c>
      <c r="L13">
        <v>-5.1699999999999999E-4</v>
      </c>
      <c r="M13">
        <v>1.2501E-2</v>
      </c>
      <c r="N13">
        <v>5.0400000000000002E-3</v>
      </c>
      <c r="O13">
        <v>-3.2469999999999999E-3</v>
      </c>
      <c r="P13">
        <v>-7.4798000000000003E-2</v>
      </c>
      <c r="Q13">
        <v>-6.4265000000000003E-2</v>
      </c>
      <c r="R13">
        <v>-2.6939999999999999E-2</v>
      </c>
      <c r="S13">
        <v>-1.8109E-2</v>
      </c>
      <c r="T13">
        <v>2.5748E-2</v>
      </c>
      <c r="U13">
        <v>-7.9660000000000009E-3</v>
      </c>
      <c r="V13">
        <v>2.7047999999999999E-2</v>
      </c>
      <c r="W13">
        <v>3.6110000000000001E-3</v>
      </c>
      <c r="X13">
        <v>9.9700000000000006E-4</v>
      </c>
      <c r="Y13">
        <v>4.2165000000000001E-2</v>
      </c>
      <c r="Z13" s="2">
        <v>44624</v>
      </c>
    </row>
    <row r="14" spans="1:26" x14ac:dyDescent="0.25">
      <c r="A14" s="1">
        <v>7</v>
      </c>
      <c r="B14">
        <v>-4.6899999999999997E-3</v>
      </c>
      <c r="C14">
        <v>-5.9999999999999995E-4</v>
      </c>
      <c r="D14">
        <v>8.43E-4</v>
      </c>
      <c r="E14">
        <v>-1.3868E-2</v>
      </c>
      <c r="F14">
        <v>-6.4350000000000004E-2</v>
      </c>
      <c r="G14">
        <v>-1.286E-3</v>
      </c>
      <c r="H14">
        <v>7.8025999999999998E-2</v>
      </c>
      <c r="I14">
        <v>-0.166821</v>
      </c>
      <c r="J14">
        <v>-2.1226999999999999E-2</v>
      </c>
      <c r="K14">
        <v>-0.14338100000000001</v>
      </c>
      <c r="L14">
        <v>-8.829E-3</v>
      </c>
      <c r="M14">
        <v>-1.6841999999999999E-2</v>
      </c>
      <c r="N14">
        <v>-1.4936E-2</v>
      </c>
      <c r="O14">
        <v>-9.2580000000000006E-3</v>
      </c>
      <c r="P14">
        <v>-9.0727000000000002E-2</v>
      </c>
      <c r="Q14">
        <v>-7.8791E-2</v>
      </c>
      <c r="R14">
        <v>-9.5975000000000005E-2</v>
      </c>
      <c r="S14">
        <v>-0.104188</v>
      </c>
      <c r="T14">
        <v>-5.5331999999999999E-2</v>
      </c>
      <c r="U14">
        <v>-2.9963E-2</v>
      </c>
      <c r="V14">
        <v>-3.3526E-2</v>
      </c>
      <c r="W14">
        <v>-8.5430000000000002E-3</v>
      </c>
      <c r="X14">
        <v>-7.4000000000000003E-3</v>
      </c>
      <c r="Y14">
        <v>3.5640999999999999E-2</v>
      </c>
      <c r="Z14" s="2">
        <v>44627</v>
      </c>
    </row>
    <row r="15" spans="1:26" x14ac:dyDescent="0.25">
      <c r="A15" s="1">
        <v>8</v>
      </c>
      <c r="B15">
        <v>-6.5570000000000003E-3</v>
      </c>
      <c r="C15">
        <v>8.3630000000000006E-3</v>
      </c>
      <c r="D15">
        <v>3.5615000000000001E-2</v>
      </c>
      <c r="E15">
        <v>-1.1318999999999999E-2</v>
      </c>
      <c r="F15">
        <v>3.6733000000000002E-2</v>
      </c>
      <c r="G15">
        <v>-1.0085999999999999E-2</v>
      </c>
      <c r="H15">
        <v>6.8390999999999993E-2</v>
      </c>
      <c r="I15">
        <v>9.2720000000000007E-3</v>
      </c>
      <c r="J15">
        <v>-2.3408000000000002E-2</v>
      </c>
      <c r="K15">
        <v>5.6259000000000003E-2</v>
      </c>
      <c r="L15">
        <v>-2.3888E-2</v>
      </c>
      <c r="M15">
        <v>-2.9729999999999999E-3</v>
      </c>
      <c r="N15">
        <v>-4.0389000000000001E-2</v>
      </c>
      <c r="O15">
        <v>-3.7834E-2</v>
      </c>
      <c r="P15">
        <v>3.2555000000000001E-2</v>
      </c>
      <c r="Q15">
        <v>5.2139999999999999E-2</v>
      </c>
      <c r="R15">
        <v>-4.1465000000000002E-2</v>
      </c>
      <c r="S15">
        <v>3.6183E-2</v>
      </c>
      <c r="T15">
        <v>-2.3630999999999999E-2</v>
      </c>
      <c r="U15">
        <v>-7.26E-3</v>
      </c>
      <c r="V15">
        <v>-1.7448000000000002E-2</v>
      </c>
      <c r="W15">
        <v>-1.5091E-2</v>
      </c>
      <c r="X15">
        <v>-1.5509E-2</v>
      </c>
      <c r="Y15">
        <v>9.3130000000000001E-3</v>
      </c>
      <c r="Z15" s="2">
        <v>44628</v>
      </c>
    </row>
    <row r="16" spans="1:26" x14ac:dyDescent="0.25">
      <c r="A16" s="1">
        <v>9</v>
      </c>
      <c r="B16">
        <v>1.0943E-2</v>
      </c>
      <c r="C16">
        <v>-2.4693E-2</v>
      </c>
      <c r="D16">
        <v>5.4623999999999999E-2</v>
      </c>
      <c r="E16">
        <v>2.7238999999999999E-2</v>
      </c>
      <c r="F16">
        <v>3.3772000000000003E-2</v>
      </c>
      <c r="G16">
        <v>1.0857E-2</v>
      </c>
      <c r="H16">
        <v>-5.7523999999999999E-2</v>
      </c>
      <c r="I16">
        <v>7.8407000000000004E-2</v>
      </c>
      <c r="J16">
        <v>1.9446000000000001E-2</v>
      </c>
      <c r="K16">
        <v>5.1307999999999999E-2</v>
      </c>
      <c r="L16">
        <v>8.9090000000000003E-3</v>
      </c>
      <c r="M16">
        <v>9.7850000000000003E-3</v>
      </c>
      <c r="N16">
        <v>1.3398999999999999E-2</v>
      </c>
      <c r="O16">
        <v>2.9989999999999999E-3</v>
      </c>
      <c r="P16">
        <v>7.5844999999999996E-2</v>
      </c>
      <c r="Q16">
        <v>5.0778999999999998E-2</v>
      </c>
      <c r="R16">
        <v>4.6328000000000001E-2</v>
      </c>
      <c r="S16">
        <v>6.4431000000000002E-2</v>
      </c>
      <c r="T16">
        <v>4.4826999999999999E-2</v>
      </c>
      <c r="U16">
        <v>2.5374000000000001E-2</v>
      </c>
      <c r="V16">
        <v>1.0224E-2</v>
      </c>
      <c r="W16">
        <v>5.7409999999999996E-3</v>
      </c>
      <c r="X16">
        <v>1.1419E-2</v>
      </c>
      <c r="Y16">
        <v>1.0116E-2</v>
      </c>
      <c r="Z16" s="2">
        <v>44629</v>
      </c>
    </row>
    <row r="17" spans="1:26" x14ac:dyDescent="0.25">
      <c r="A17" s="1">
        <v>10</v>
      </c>
      <c r="B17">
        <v>1.2215999999999999E-2</v>
      </c>
      <c r="C17">
        <v>4.0627000000000003E-2</v>
      </c>
      <c r="D17">
        <v>-6.0336000000000001E-2</v>
      </c>
      <c r="E17">
        <v>9.188E-3</v>
      </c>
      <c r="F17">
        <v>3.141E-2</v>
      </c>
      <c r="G17">
        <v>1.2849999999999999E-3</v>
      </c>
      <c r="H17">
        <v>1.9545E-2</v>
      </c>
      <c r="I17">
        <v>-3.7780000000000001E-3</v>
      </c>
      <c r="J17">
        <v>-1.1809999999999999E-2</v>
      </c>
      <c r="K17">
        <v>-5.4696000000000002E-2</v>
      </c>
      <c r="L17">
        <v>-2.2762000000000001E-2</v>
      </c>
      <c r="M17">
        <v>2.3289999999999999E-3</v>
      </c>
      <c r="N17">
        <v>-2.6082000000000001E-2</v>
      </c>
      <c r="O17">
        <v>-3.0987000000000001E-2</v>
      </c>
      <c r="P17">
        <v>-5.9325999999999997E-2</v>
      </c>
      <c r="Q17">
        <v>-6.7460000000000003E-3</v>
      </c>
      <c r="R17">
        <v>-2.428E-3</v>
      </c>
      <c r="S17">
        <v>-3.0415999999999999E-2</v>
      </c>
      <c r="T17">
        <v>1.332E-2</v>
      </c>
      <c r="U17">
        <v>-4.3010000000000001E-3</v>
      </c>
      <c r="V17">
        <v>-1.0248999999999999E-2</v>
      </c>
      <c r="W17">
        <v>4.248E-3</v>
      </c>
      <c r="X17">
        <v>2.215E-3</v>
      </c>
      <c r="Y17">
        <v>5.8358E-2</v>
      </c>
      <c r="Z17" s="2">
        <v>44630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H1" workbookViewId="0">
      <selection activeCell="T1" sqref="T1"/>
    </sheetView>
  </sheetViews>
  <sheetFormatPr defaultRowHeight="15" x14ac:dyDescent="0.25"/>
  <sheetData>
    <row r="1" spans="1:27" x14ac:dyDescent="0.25">
      <c r="A1" s="1" t="s">
        <v>35</v>
      </c>
      <c r="B1" s="1" t="s">
        <v>33</v>
      </c>
      <c r="C1" s="1" t="s">
        <v>31</v>
      </c>
      <c r="D1" s="1" t="s">
        <v>20</v>
      </c>
      <c r="E1" s="1" t="s">
        <v>17</v>
      </c>
      <c r="F1" s="1" t="s">
        <v>25</v>
      </c>
      <c r="G1" s="1" t="s">
        <v>30</v>
      </c>
      <c r="H1" s="1" t="s">
        <v>19</v>
      </c>
      <c r="I1" s="1" t="s">
        <v>16</v>
      </c>
      <c r="J1" s="1" t="s">
        <v>29</v>
      </c>
      <c r="K1" s="1" t="s">
        <v>27</v>
      </c>
      <c r="L1" s="1" t="s">
        <v>18</v>
      </c>
      <c r="M1" s="1" t="s">
        <v>13</v>
      </c>
      <c r="N1" s="1" t="s">
        <v>22</v>
      </c>
      <c r="O1" s="1" t="s">
        <v>9</v>
      </c>
      <c r="P1" s="1" t="s">
        <v>26</v>
      </c>
      <c r="Q1" s="1" t="s">
        <v>14</v>
      </c>
      <c r="R1" s="1" t="s">
        <v>24</v>
      </c>
      <c r="S1" s="1" t="s">
        <v>10</v>
      </c>
      <c r="T1" s="1" t="s">
        <v>12</v>
      </c>
      <c r="U1" s="1" t="s">
        <v>21</v>
      </c>
      <c r="V1" s="1" t="s">
        <v>15</v>
      </c>
      <c r="W1" s="1" t="s">
        <v>23</v>
      </c>
      <c r="X1" s="1" t="s">
        <v>11</v>
      </c>
      <c r="Y1" s="1" t="s">
        <v>32</v>
      </c>
      <c r="Z1" s="1" t="s">
        <v>28</v>
      </c>
      <c r="AA1" s="1" t="s">
        <v>34</v>
      </c>
    </row>
    <row r="2" spans="1:27" x14ac:dyDescent="0.25">
      <c r="A2" s="1">
        <v>-35</v>
      </c>
      <c r="B2" s="2">
        <v>44565</v>
      </c>
      <c r="C2">
        <v>135.1600036621094</v>
      </c>
      <c r="D2">
        <v>131.36000061035159</v>
      </c>
      <c r="E2">
        <v>135.77000427246091</v>
      </c>
      <c r="F2">
        <v>34.279998779296882</v>
      </c>
      <c r="G2">
        <v>62.130001068115227</v>
      </c>
      <c r="H2">
        <v>84.870002746582031</v>
      </c>
      <c r="I2">
        <v>67.160003662109375</v>
      </c>
      <c r="J2">
        <v>535.280029296875</v>
      </c>
      <c r="K2">
        <v>60.020000457763672</v>
      </c>
      <c r="L2">
        <v>89.839996337890625</v>
      </c>
      <c r="M2">
        <v>155.96000671386719</v>
      </c>
      <c r="N2">
        <v>143.19999694824219</v>
      </c>
      <c r="O2">
        <v>266.80999755859381</v>
      </c>
      <c r="P2">
        <v>188.25</v>
      </c>
      <c r="Q2">
        <v>77.010002136230469</v>
      </c>
      <c r="R2">
        <v>19.79000091552734</v>
      </c>
      <c r="S2">
        <v>18.969999313354489</v>
      </c>
      <c r="T2">
        <v>54.529998779296882</v>
      </c>
      <c r="U2">
        <v>163.4700012207031</v>
      </c>
      <c r="V2">
        <v>33.259998321533203</v>
      </c>
      <c r="W2">
        <v>44.029998779296882</v>
      </c>
      <c r="X2">
        <v>16.639999389648441</v>
      </c>
      <c r="Y2">
        <v>27.89999961853027</v>
      </c>
      <c r="Z2">
        <v>4793.5400390625</v>
      </c>
      <c r="AA2">
        <v>16279.73046875</v>
      </c>
    </row>
    <row r="3" spans="1:27" x14ac:dyDescent="0.25">
      <c r="A3" s="1">
        <v>-34</v>
      </c>
      <c r="B3" s="2">
        <v>44566</v>
      </c>
      <c r="C3">
        <v>135.8699951171875</v>
      </c>
      <c r="D3">
        <v>132.5</v>
      </c>
      <c r="E3">
        <v>135.1600036621094</v>
      </c>
      <c r="F3">
        <v>34.650001525878913</v>
      </c>
      <c r="G3">
        <v>62.159999847412109</v>
      </c>
      <c r="H3">
        <v>85.220001220703125</v>
      </c>
      <c r="I3">
        <v>65.330001831054688</v>
      </c>
      <c r="J3">
        <v>520.530029296875</v>
      </c>
      <c r="K3">
        <v>60.310001373291023</v>
      </c>
      <c r="L3">
        <v>85.040000915527344</v>
      </c>
      <c r="M3">
        <v>151.80000305175781</v>
      </c>
      <c r="N3">
        <v>144.05999755859381</v>
      </c>
      <c r="O3">
        <v>260.64999389648438</v>
      </c>
      <c r="P3">
        <v>182.41999816894531</v>
      </c>
      <c r="Q3">
        <v>78.879997253417969</v>
      </c>
      <c r="R3">
        <v>19.090000152587891</v>
      </c>
      <c r="S3">
        <v>18.479999542236332</v>
      </c>
      <c r="T3">
        <v>55.630001068115227</v>
      </c>
      <c r="U3">
        <v>164.21000671386719</v>
      </c>
      <c r="V3">
        <v>33.259998321533203</v>
      </c>
      <c r="W3">
        <v>41.330001831054688</v>
      </c>
      <c r="X3">
        <v>15.39999961853027</v>
      </c>
      <c r="Y3">
        <v>27.29999923706055</v>
      </c>
      <c r="Z3">
        <v>4700.580078125</v>
      </c>
      <c r="AA3">
        <v>15771.7802734375</v>
      </c>
    </row>
    <row r="4" spans="1:27" x14ac:dyDescent="0.25">
      <c r="A4" s="1">
        <v>-33</v>
      </c>
      <c r="B4" s="2">
        <v>44567</v>
      </c>
      <c r="C4">
        <v>135.22999572753909</v>
      </c>
      <c r="D4">
        <v>130.44999694824219</v>
      </c>
      <c r="E4">
        <v>135.13999938964841</v>
      </c>
      <c r="F4">
        <v>34.599998474121087</v>
      </c>
      <c r="G4">
        <v>61.479999542236328</v>
      </c>
      <c r="H4">
        <v>84.660003662109375</v>
      </c>
      <c r="I4">
        <v>65.599998474121094</v>
      </c>
      <c r="J4">
        <v>524.40997314453125</v>
      </c>
      <c r="K4">
        <v>59.790000915527337</v>
      </c>
      <c r="L4">
        <v>84.330001831054688</v>
      </c>
      <c r="M4">
        <v>152.17999267578119</v>
      </c>
      <c r="N4">
        <v>143.1199951171875</v>
      </c>
      <c r="O4">
        <v>259.32998657226563</v>
      </c>
      <c r="P4">
        <v>180.4700012207031</v>
      </c>
      <c r="Q4">
        <v>78.830001831054688</v>
      </c>
      <c r="R4">
        <v>19.5</v>
      </c>
      <c r="S4">
        <v>18.690000534057621</v>
      </c>
      <c r="T4">
        <v>54.840000152587891</v>
      </c>
      <c r="U4">
        <v>162.83000183105469</v>
      </c>
      <c r="V4">
        <v>34.049999237060547</v>
      </c>
      <c r="W4">
        <v>41.680000305175781</v>
      </c>
      <c r="X4">
        <v>15.590000152587891</v>
      </c>
      <c r="Y4">
        <v>28.25</v>
      </c>
      <c r="Z4">
        <v>4696.0498046875</v>
      </c>
      <c r="AA4">
        <v>15765.3603515625</v>
      </c>
    </row>
    <row r="5" spans="1:27" x14ac:dyDescent="0.25">
      <c r="A5" s="1">
        <v>-32</v>
      </c>
      <c r="B5" s="2">
        <v>44568</v>
      </c>
      <c r="C5">
        <v>134.8800048828125</v>
      </c>
      <c r="D5">
        <v>133.1199951171875</v>
      </c>
      <c r="E5">
        <v>135.55999755859381</v>
      </c>
      <c r="F5">
        <v>34.740001678466797</v>
      </c>
      <c r="G5">
        <v>62.830001831054688</v>
      </c>
      <c r="H5">
        <v>84.44000244140625</v>
      </c>
      <c r="I5">
        <v>61.840000152587891</v>
      </c>
      <c r="J5">
        <v>508.42999267578119</v>
      </c>
      <c r="K5">
        <v>60.189998626708977</v>
      </c>
      <c r="L5">
        <v>83.430000305175781</v>
      </c>
      <c r="M5">
        <v>152</v>
      </c>
      <c r="N5">
        <v>143.74000549316409</v>
      </c>
      <c r="O5">
        <v>259.5</v>
      </c>
      <c r="P5">
        <v>176.55000305175781</v>
      </c>
      <c r="Q5">
        <v>80.300003051757813</v>
      </c>
      <c r="R5">
        <v>19.25</v>
      </c>
      <c r="S5">
        <v>18.70999908447266</v>
      </c>
      <c r="T5">
        <v>55.720001220703118</v>
      </c>
      <c r="U5">
        <v>162.74000549316409</v>
      </c>
      <c r="V5">
        <v>35.029998779296882</v>
      </c>
      <c r="W5">
        <v>41.360000610351563</v>
      </c>
      <c r="X5">
        <v>15.63000011444092</v>
      </c>
      <c r="Y5">
        <v>27.420000076293949</v>
      </c>
      <c r="Z5">
        <v>4677.02978515625</v>
      </c>
      <c r="AA5">
        <v>15592.1904296875</v>
      </c>
    </row>
    <row r="6" spans="1:27" x14ac:dyDescent="0.25">
      <c r="A6" s="1">
        <v>-31</v>
      </c>
      <c r="B6" s="2">
        <v>44571</v>
      </c>
      <c r="C6">
        <v>136.38999938964841</v>
      </c>
      <c r="D6">
        <v>134.63999938964841</v>
      </c>
      <c r="E6">
        <v>135.25999450683591</v>
      </c>
      <c r="F6">
        <v>33.819999694824219</v>
      </c>
      <c r="G6">
        <v>65.099998474121094</v>
      </c>
      <c r="H6">
        <v>83.709999084472656</v>
      </c>
      <c r="I6">
        <v>58.419998168945313</v>
      </c>
      <c r="J6">
        <v>502.64999389648438</v>
      </c>
      <c r="K6">
        <v>60.330001831054688</v>
      </c>
      <c r="L6">
        <v>85.910003662109375</v>
      </c>
      <c r="M6">
        <v>148.61000061035159</v>
      </c>
      <c r="N6">
        <v>144.5899963378906</v>
      </c>
      <c r="O6">
        <v>260.1099853515625</v>
      </c>
      <c r="P6">
        <v>172.46000671386719</v>
      </c>
      <c r="Q6">
        <v>82.370002746582031</v>
      </c>
      <c r="R6">
        <v>18.979999542236332</v>
      </c>
      <c r="S6">
        <v>18.620000839233398</v>
      </c>
      <c r="T6">
        <v>56.240001678466797</v>
      </c>
      <c r="U6">
        <v>160.52000427246091</v>
      </c>
      <c r="V6">
        <v>35.119998931884773</v>
      </c>
      <c r="W6">
        <v>41.709999084472663</v>
      </c>
      <c r="X6">
        <v>15.710000038146971</v>
      </c>
      <c r="Y6">
        <v>28.170000076293949</v>
      </c>
      <c r="Z6">
        <v>4670.2900390625</v>
      </c>
      <c r="AA6">
        <v>15614.4296875</v>
      </c>
    </row>
    <row r="7" spans="1:27" x14ac:dyDescent="0.25">
      <c r="A7" s="1">
        <v>-30</v>
      </c>
      <c r="B7" s="2">
        <v>44572</v>
      </c>
      <c r="C7">
        <v>136.9700012207031</v>
      </c>
      <c r="D7">
        <v>136.44999694824219</v>
      </c>
      <c r="E7">
        <v>135.69999694824219</v>
      </c>
      <c r="F7">
        <v>33.709999084472663</v>
      </c>
      <c r="G7">
        <v>65.480003356933594</v>
      </c>
      <c r="H7">
        <v>83.169998168945313</v>
      </c>
      <c r="I7">
        <v>60.389999389648438</v>
      </c>
      <c r="J7">
        <v>486.42001342773438</v>
      </c>
      <c r="K7">
        <v>61.240001678466797</v>
      </c>
      <c r="L7">
        <v>86.900001525878906</v>
      </c>
      <c r="M7">
        <v>152.5</v>
      </c>
      <c r="N7">
        <v>143.13999938964841</v>
      </c>
      <c r="O7">
        <v>262.32000732421881</v>
      </c>
      <c r="P7">
        <v>176.44000244140619</v>
      </c>
      <c r="Q7">
        <v>81.669998168945313</v>
      </c>
      <c r="R7">
        <v>19.120000839233398</v>
      </c>
      <c r="S7">
        <v>18.75</v>
      </c>
      <c r="T7">
        <v>56.689998626708977</v>
      </c>
      <c r="U7">
        <v>158.6600036621094</v>
      </c>
      <c r="V7">
        <v>36.479999542236328</v>
      </c>
      <c r="W7">
        <v>43.310001373291023</v>
      </c>
      <c r="X7">
        <v>16.229999542236332</v>
      </c>
      <c r="Y7">
        <v>29.940000534057621</v>
      </c>
      <c r="Z7">
        <v>4713.06982421875</v>
      </c>
      <c r="AA7">
        <v>15844.1201171875</v>
      </c>
    </row>
    <row r="8" spans="1:27" x14ac:dyDescent="0.25">
      <c r="A8" s="1">
        <v>-29</v>
      </c>
      <c r="B8" s="2">
        <v>44573</v>
      </c>
      <c r="C8">
        <v>137.28999328613281</v>
      </c>
      <c r="D8">
        <v>135.71000671386719</v>
      </c>
      <c r="E8">
        <v>133.7200012207031</v>
      </c>
      <c r="F8">
        <v>34.080001831054688</v>
      </c>
      <c r="G8">
        <v>64.819999694824219</v>
      </c>
      <c r="H8">
        <v>82.870002746582031</v>
      </c>
      <c r="I8">
        <v>60.029998779296882</v>
      </c>
      <c r="J8">
        <v>486.8900146484375</v>
      </c>
      <c r="K8">
        <v>60.720001220703118</v>
      </c>
      <c r="L8">
        <v>88.480003356933594</v>
      </c>
      <c r="M8">
        <v>150</v>
      </c>
      <c r="N8">
        <v>143.0899963378906</v>
      </c>
      <c r="O8">
        <v>255.91999816894531</v>
      </c>
      <c r="P8">
        <v>176.74000549316409</v>
      </c>
      <c r="Q8">
        <v>81.199996948242188</v>
      </c>
      <c r="R8">
        <v>18.989999771118161</v>
      </c>
      <c r="S8">
        <v>18.819999694824219</v>
      </c>
      <c r="T8">
        <v>56.650001525878913</v>
      </c>
      <c r="U8">
        <v>159.00999450683591</v>
      </c>
      <c r="V8">
        <v>36.450000762939453</v>
      </c>
      <c r="W8">
        <v>42.729999542236328</v>
      </c>
      <c r="X8">
        <v>16.110000610351559</v>
      </c>
      <c r="Y8">
        <v>30.909999847412109</v>
      </c>
      <c r="Z8">
        <v>4726.35009765625</v>
      </c>
      <c r="AA8">
        <v>15905.099609375</v>
      </c>
    </row>
    <row r="9" spans="1:27" x14ac:dyDescent="0.25">
      <c r="A9" s="1">
        <v>-28</v>
      </c>
      <c r="B9" s="2">
        <v>44574</v>
      </c>
      <c r="C9">
        <v>133.52000427246091</v>
      </c>
      <c r="D9">
        <v>134.88999938964841</v>
      </c>
      <c r="E9">
        <v>129.6499938964844</v>
      </c>
      <c r="F9">
        <v>34.860000610351563</v>
      </c>
      <c r="G9">
        <v>64.599998474121094</v>
      </c>
      <c r="H9">
        <v>82.540000915527344</v>
      </c>
      <c r="I9">
        <v>60.990001678466797</v>
      </c>
      <c r="J9">
        <v>481.39999389648438</v>
      </c>
      <c r="K9">
        <v>61.459999084472663</v>
      </c>
      <c r="L9">
        <v>90.139999389648438</v>
      </c>
      <c r="M9">
        <v>149.8999938964844</v>
      </c>
      <c r="N9">
        <v>142.88999938964841</v>
      </c>
      <c r="O9">
        <v>249.66999816894531</v>
      </c>
      <c r="P9">
        <v>176.41999816894531</v>
      </c>
      <c r="Q9">
        <v>81.319999694824219</v>
      </c>
      <c r="R9">
        <v>19.39999961853027</v>
      </c>
      <c r="S9">
        <v>19.110000610351559</v>
      </c>
      <c r="T9">
        <v>55.540000915527337</v>
      </c>
      <c r="U9">
        <v>158.28999328613281</v>
      </c>
      <c r="V9">
        <v>36.169998168945313</v>
      </c>
      <c r="W9">
        <v>38.380001068115227</v>
      </c>
      <c r="X9">
        <v>15.14999961853027</v>
      </c>
      <c r="Y9">
        <v>29.719999313354489</v>
      </c>
      <c r="Z9">
        <v>4659.02978515625</v>
      </c>
      <c r="AA9">
        <v>15495.6201171875</v>
      </c>
    </row>
    <row r="10" spans="1:27" x14ac:dyDescent="0.25">
      <c r="A10" s="1">
        <v>-27</v>
      </c>
      <c r="B10" s="2">
        <v>44575</v>
      </c>
      <c r="C10">
        <v>135.8699951171875</v>
      </c>
      <c r="D10">
        <v>136.19999694824219</v>
      </c>
      <c r="E10">
        <v>128.1600036621094</v>
      </c>
      <c r="F10">
        <v>34.930000305175781</v>
      </c>
      <c r="G10">
        <v>64.930000305175781</v>
      </c>
      <c r="H10">
        <v>83.449996948242188</v>
      </c>
      <c r="I10">
        <v>58.069999694824219</v>
      </c>
      <c r="J10">
        <v>473.04000854492188</v>
      </c>
      <c r="K10">
        <v>61.909999847412109</v>
      </c>
      <c r="L10">
        <v>91.300003051757813</v>
      </c>
      <c r="M10">
        <v>147.97999572753909</v>
      </c>
      <c r="N10">
        <v>143.19999694824219</v>
      </c>
      <c r="O10">
        <v>244.1199951171875</v>
      </c>
      <c r="P10">
        <v>170.77000427246091</v>
      </c>
      <c r="Q10">
        <v>81.379997253417969</v>
      </c>
      <c r="R10">
        <v>19.45000076293945</v>
      </c>
      <c r="S10">
        <v>18.610000610351559</v>
      </c>
      <c r="T10">
        <v>54.950000762939453</v>
      </c>
      <c r="U10">
        <v>159.80999755859381</v>
      </c>
      <c r="V10">
        <v>37.810001373291023</v>
      </c>
      <c r="W10">
        <v>38.040000915527337</v>
      </c>
      <c r="X10">
        <v>14.689999580383301</v>
      </c>
      <c r="Y10">
        <v>32.610000610351563</v>
      </c>
      <c r="Z10">
        <v>4662.85009765625</v>
      </c>
      <c r="AA10">
        <v>15611.58984375</v>
      </c>
    </row>
    <row r="11" spans="1:27" x14ac:dyDescent="0.25">
      <c r="A11" s="1">
        <v>-26</v>
      </c>
      <c r="B11" s="2">
        <v>44579</v>
      </c>
      <c r="C11">
        <v>136.7799987792969</v>
      </c>
      <c r="D11">
        <v>133.80999755859381</v>
      </c>
      <c r="E11">
        <v>126.5699996948242</v>
      </c>
      <c r="F11">
        <v>33.479999542236328</v>
      </c>
      <c r="G11">
        <v>64.889999389648438</v>
      </c>
      <c r="H11">
        <v>83.120002746582031</v>
      </c>
      <c r="I11">
        <v>57.080001831054688</v>
      </c>
      <c r="J11">
        <v>466.45999145507813</v>
      </c>
      <c r="K11">
        <v>60.580001831054688</v>
      </c>
      <c r="L11">
        <v>86.050003051757813</v>
      </c>
      <c r="M11">
        <v>144.52000427246091</v>
      </c>
      <c r="N11">
        <v>140.8800048828125</v>
      </c>
      <c r="O11">
        <v>247.07000732421881</v>
      </c>
      <c r="P11">
        <v>166.13999938964841</v>
      </c>
      <c r="Q11">
        <v>81.540000915527344</v>
      </c>
      <c r="R11">
        <v>19.20999908447266</v>
      </c>
      <c r="S11">
        <v>17.969999313354489</v>
      </c>
      <c r="T11">
        <v>54.110000610351563</v>
      </c>
      <c r="U11">
        <v>156.72999572753909</v>
      </c>
      <c r="V11">
        <v>37.540000915527337</v>
      </c>
      <c r="W11">
        <v>35.700000762939453</v>
      </c>
      <c r="X11">
        <v>13.989999771118161</v>
      </c>
      <c r="Y11">
        <v>30.95999908447266</v>
      </c>
      <c r="Z11">
        <v>4577.10986328125</v>
      </c>
      <c r="AA11">
        <v>15210.759765625</v>
      </c>
    </row>
    <row r="12" spans="1:27" x14ac:dyDescent="0.25">
      <c r="A12" s="1">
        <v>-25</v>
      </c>
      <c r="B12" s="2">
        <v>44580</v>
      </c>
      <c r="C12">
        <v>135.21000671386719</v>
      </c>
      <c r="D12">
        <v>132.38999938964841</v>
      </c>
      <c r="E12">
        <v>126.0500030517578</v>
      </c>
      <c r="F12">
        <v>32.689998626708977</v>
      </c>
      <c r="G12">
        <v>64.720001220703125</v>
      </c>
      <c r="H12">
        <v>84.05999755859375</v>
      </c>
      <c r="I12">
        <v>56.5</v>
      </c>
      <c r="J12">
        <v>469.3900146484375</v>
      </c>
      <c r="K12">
        <v>61.150001525878913</v>
      </c>
      <c r="L12">
        <v>86.339996337890625</v>
      </c>
      <c r="M12">
        <v>142.21000671386719</v>
      </c>
      <c r="N12">
        <v>142.67999267578119</v>
      </c>
      <c r="O12">
        <v>245.05000305175781</v>
      </c>
      <c r="P12">
        <v>161.8800048828125</v>
      </c>
      <c r="Q12">
        <v>81.290000915527344</v>
      </c>
      <c r="R12">
        <v>18.510000228881839</v>
      </c>
      <c r="S12">
        <v>18.440000534057621</v>
      </c>
      <c r="T12">
        <v>53.540000915527337</v>
      </c>
      <c r="U12">
        <v>162</v>
      </c>
      <c r="V12">
        <v>37.099998474121087</v>
      </c>
      <c r="W12">
        <v>35.049999237060547</v>
      </c>
      <c r="X12">
        <v>14.579999923706049</v>
      </c>
      <c r="Y12">
        <v>30.45000076293945</v>
      </c>
      <c r="Z12">
        <v>4532.759765625</v>
      </c>
      <c r="AA12">
        <v>15047.83984375</v>
      </c>
    </row>
    <row r="13" spans="1:27" x14ac:dyDescent="0.25">
      <c r="A13" s="1">
        <v>-24</v>
      </c>
      <c r="B13" s="2">
        <v>44581</v>
      </c>
      <c r="C13">
        <v>133.0299987792969</v>
      </c>
      <c r="D13">
        <v>132.8800048828125</v>
      </c>
      <c r="E13">
        <v>124.7099990844727</v>
      </c>
      <c r="F13">
        <v>32.009998321533203</v>
      </c>
      <c r="G13">
        <v>64.580001831054688</v>
      </c>
      <c r="H13">
        <v>83.290000915527344</v>
      </c>
      <c r="I13">
        <v>54.310001373291023</v>
      </c>
      <c r="J13">
        <v>452.26998901367188</v>
      </c>
      <c r="K13">
        <v>61.159999847412109</v>
      </c>
      <c r="L13">
        <v>87.889999389648438</v>
      </c>
      <c r="M13">
        <v>142.24000549316409</v>
      </c>
      <c r="N13">
        <v>141.57000732421881</v>
      </c>
      <c r="O13">
        <v>243.1300048828125</v>
      </c>
      <c r="P13">
        <v>161.33000183105469</v>
      </c>
      <c r="Q13">
        <v>80.75</v>
      </c>
      <c r="R13">
        <v>17.70999908447266</v>
      </c>
      <c r="S13">
        <v>18.270000457763668</v>
      </c>
      <c r="T13">
        <v>54.049999237060547</v>
      </c>
      <c r="U13">
        <v>162</v>
      </c>
      <c r="V13">
        <v>37.049999237060547</v>
      </c>
      <c r="W13">
        <v>34.990001678466797</v>
      </c>
      <c r="X13">
        <v>14.560000419616699</v>
      </c>
      <c r="Y13">
        <v>29.89999961853027</v>
      </c>
      <c r="Z13">
        <v>4482.72998046875</v>
      </c>
      <c r="AA13">
        <v>14846.4599609375</v>
      </c>
    </row>
    <row r="14" spans="1:27" x14ac:dyDescent="0.25">
      <c r="A14" s="1">
        <v>-23</v>
      </c>
      <c r="B14" s="2">
        <v>44582</v>
      </c>
      <c r="C14">
        <v>131.97999572753909</v>
      </c>
      <c r="D14">
        <v>131.52000427246091</v>
      </c>
      <c r="E14">
        <v>125.8300018310547</v>
      </c>
      <c r="F14">
        <v>31.569999694824219</v>
      </c>
      <c r="G14">
        <v>63.540000915527337</v>
      </c>
      <c r="H14">
        <v>83.669998168945313</v>
      </c>
      <c r="I14">
        <v>53.610000610351563</v>
      </c>
      <c r="J14">
        <v>434.80999755859381</v>
      </c>
      <c r="K14">
        <v>59.799999237060547</v>
      </c>
      <c r="L14">
        <v>84.620002746582031</v>
      </c>
      <c r="M14">
        <v>142.25999450683591</v>
      </c>
      <c r="N14">
        <v>143.32000732421881</v>
      </c>
      <c r="O14">
        <v>243.05999755859381</v>
      </c>
      <c r="P14">
        <v>156.3800048828125</v>
      </c>
      <c r="Q14">
        <v>79.980003356933594</v>
      </c>
      <c r="R14">
        <v>17.379999160766602</v>
      </c>
      <c r="S14">
        <v>18.29000091552734</v>
      </c>
      <c r="T14">
        <v>52.790000915527337</v>
      </c>
      <c r="U14">
        <v>162.6199951171875</v>
      </c>
      <c r="V14">
        <v>36.360000610351563</v>
      </c>
      <c r="W14">
        <v>32.119998931884773</v>
      </c>
      <c r="X14">
        <v>13.829999923706049</v>
      </c>
      <c r="Y14">
        <v>29.319999694824219</v>
      </c>
      <c r="Z14">
        <v>4397.93994140625</v>
      </c>
      <c r="AA14">
        <v>14438.400390625</v>
      </c>
    </row>
    <row r="15" spans="1:27" x14ac:dyDescent="0.25">
      <c r="A15" s="1">
        <v>-22</v>
      </c>
      <c r="B15" s="2">
        <v>44585</v>
      </c>
      <c r="C15">
        <v>132.1600036621094</v>
      </c>
      <c r="D15">
        <v>131.55000305175781</v>
      </c>
      <c r="E15">
        <v>123.8199996948242</v>
      </c>
      <c r="F15">
        <v>31.170000076293949</v>
      </c>
      <c r="G15">
        <v>62.610000610351563</v>
      </c>
      <c r="H15">
        <v>83.669998168945313</v>
      </c>
      <c r="I15">
        <v>56.290000915527337</v>
      </c>
      <c r="J15">
        <v>456.239990234375</v>
      </c>
      <c r="K15">
        <v>60.909999847412109</v>
      </c>
      <c r="L15">
        <v>81.830001831054688</v>
      </c>
      <c r="M15">
        <v>140.47999572753909</v>
      </c>
      <c r="N15">
        <v>141.80000305175781</v>
      </c>
      <c r="O15">
        <v>240.41999816894531</v>
      </c>
      <c r="P15">
        <v>158.83000183105469</v>
      </c>
      <c r="Q15">
        <v>78.830001831054688</v>
      </c>
      <c r="R15">
        <v>17.340000152587891</v>
      </c>
      <c r="S15">
        <v>18.35000038146973</v>
      </c>
      <c r="T15">
        <v>51.540000915527337</v>
      </c>
      <c r="U15">
        <v>161.30000305175781</v>
      </c>
      <c r="V15">
        <v>36.599998474121087</v>
      </c>
      <c r="W15">
        <v>31.79999923706055</v>
      </c>
      <c r="X15">
        <v>13.689999580383301</v>
      </c>
      <c r="Y15">
        <v>28.659999847412109</v>
      </c>
      <c r="Z15">
        <v>4410.1298828125</v>
      </c>
      <c r="AA15">
        <v>14509.580078125</v>
      </c>
    </row>
    <row r="16" spans="1:27" x14ac:dyDescent="0.25">
      <c r="A16" s="1">
        <v>-21</v>
      </c>
      <c r="B16" s="2">
        <v>44586</v>
      </c>
      <c r="C16">
        <v>133.0899963378906</v>
      </c>
      <c r="D16">
        <v>131.05999755859381</v>
      </c>
      <c r="E16">
        <v>123.26999664306641</v>
      </c>
      <c r="F16">
        <v>31.639999389648441</v>
      </c>
      <c r="G16">
        <v>62.459999084472663</v>
      </c>
      <c r="H16">
        <v>81.739997863769531</v>
      </c>
      <c r="I16">
        <v>56.639999389648438</v>
      </c>
      <c r="J16">
        <v>436.3599853515625</v>
      </c>
      <c r="K16">
        <v>60.439998626708977</v>
      </c>
      <c r="L16">
        <v>79.430000305175781</v>
      </c>
      <c r="M16">
        <v>142.38999938964841</v>
      </c>
      <c r="N16">
        <v>139.6300048828125</v>
      </c>
      <c r="O16">
        <v>239.46000671386719</v>
      </c>
      <c r="P16">
        <v>157.8800048828125</v>
      </c>
      <c r="Q16">
        <v>79.459999084472656</v>
      </c>
      <c r="R16">
        <v>17.069999694824219</v>
      </c>
      <c r="S16">
        <v>17.860000610351559</v>
      </c>
      <c r="T16">
        <v>52.540000915527337</v>
      </c>
      <c r="U16">
        <v>159.53999328613281</v>
      </c>
      <c r="V16">
        <v>38.790000915527337</v>
      </c>
      <c r="W16">
        <v>30.659999847412109</v>
      </c>
      <c r="X16">
        <v>13.39999961853027</v>
      </c>
      <c r="Y16">
        <v>29.610000610351559</v>
      </c>
      <c r="Z16">
        <v>4356.4501953125</v>
      </c>
      <c r="AA16">
        <v>14149.1201171875</v>
      </c>
    </row>
    <row r="17" spans="1:27" x14ac:dyDescent="0.25">
      <c r="A17" s="1">
        <v>-20</v>
      </c>
      <c r="B17" s="2">
        <v>44587</v>
      </c>
      <c r="C17">
        <v>134.22999572753909</v>
      </c>
      <c r="D17">
        <v>130.55000305175781</v>
      </c>
      <c r="E17">
        <v>120.0699996948242</v>
      </c>
      <c r="F17">
        <v>31.430000305175781</v>
      </c>
      <c r="G17">
        <v>62.240001678466797</v>
      </c>
      <c r="H17">
        <v>81.389999389648438</v>
      </c>
      <c r="I17">
        <v>54.680000305175781</v>
      </c>
      <c r="J17">
        <v>423.70001220703119</v>
      </c>
      <c r="K17">
        <v>59.270000457763672</v>
      </c>
      <c r="L17">
        <v>77.010002136230469</v>
      </c>
      <c r="M17">
        <v>144.82000732421881</v>
      </c>
      <c r="N17">
        <v>134.8399963378906</v>
      </c>
      <c r="O17">
        <v>237.86000061035159</v>
      </c>
      <c r="P17">
        <v>154.03999328613281</v>
      </c>
      <c r="Q17">
        <v>79.139999389648438</v>
      </c>
      <c r="R17">
        <v>17.989999771118161</v>
      </c>
      <c r="S17">
        <v>17.559999465942379</v>
      </c>
      <c r="T17">
        <v>53.009998321533203</v>
      </c>
      <c r="U17">
        <v>158.1499938964844</v>
      </c>
      <c r="V17">
        <v>39.799999237060547</v>
      </c>
      <c r="W17">
        <v>28.629999160766602</v>
      </c>
      <c r="X17">
        <v>13.22999954223633</v>
      </c>
      <c r="Y17">
        <v>29.180000305175781</v>
      </c>
      <c r="Z17">
        <v>4349.93017578125</v>
      </c>
      <c r="AA17">
        <v>14172.759765625</v>
      </c>
    </row>
    <row r="18" spans="1:27" x14ac:dyDescent="0.25">
      <c r="A18" s="1">
        <v>-19</v>
      </c>
      <c r="B18" s="2">
        <v>44588</v>
      </c>
      <c r="C18">
        <v>135.9700012207031</v>
      </c>
      <c r="D18">
        <v>134.69000244140619</v>
      </c>
      <c r="E18">
        <v>120.44000244140619</v>
      </c>
      <c r="F18">
        <v>29.729999542236332</v>
      </c>
      <c r="G18">
        <v>63.860000610351563</v>
      </c>
      <c r="H18">
        <v>82.699996948242188</v>
      </c>
      <c r="I18">
        <v>55.799999237060547</v>
      </c>
      <c r="J18">
        <v>429.57998657226563</v>
      </c>
      <c r="K18">
        <v>58</v>
      </c>
      <c r="L18">
        <v>71.860000610351563</v>
      </c>
      <c r="M18">
        <v>137.25</v>
      </c>
      <c r="N18">
        <v>137.47999572753909</v>
      </c>
      <c r="O18">
        <v>236.7200012207031</v>
      </c>
      <c r="P18">
        <v>150.8500061035156</v>
      </c>
      <c r="Q18">
        <v>80.580001831054688</v>
      </c>
      <c r="R18">
        <v>17.620000839233398</v>
      </c>
      <c r="S18">
        <v>17.430000305175781</v>
      </c>
      <c r="T18">
        <v>53.369998931884773</v>
      </c>
      <c r="U18">
        <v>159.1300048828125</v>
      </c>
      <c r="V18">
        <v>38.860000610351563</v>
      </c>
      <c r="W18">
        <v>28.29999923706055</v>
      </c>
      <c r="X18">
        <v>12.77999973297119</v>
      </c>
      <c r="Y18">
        <v>30.35000038146973</v>
      </c>
      <c r="Z18">
        <v>4326.509765625</v>
      </c>
      <c r="AA18">
        <v>14003.1103515625</v>
      </c>
    </row>
    <row r="19" spans="1:27" x14ac:dyDescent="0.25">
      <c r="A19" s="1">
        <v>-18</v>
      </c>
      <c r="B19" s="2">
        <v>44589</v>
      </c>
      <c r="C19">
        <v>137.91999816894531</v>
      </c>
      <c r="D19">
        <v>136.80000305175781</v>
      </c>
      <c r="E19">
        <v>125.34999847412109</v>
      </c>
      <c r="F19">
        <v>30.79000091552734</v>
      </c>
      <c r="G19">
        <v>64.910003662109375</v>
      </c>
      <c r="H19">
        <v>83.050003051757813</v>
      </c>
      <c r="I19">
        <v>57.069999694824219</v>
      </c>
      <c r="J19">
        <v>441.010009765625</v>
      </c>
      <c r="K19">
        <v>58.759998321533203</v>
      </c>
      <c r="L19">
        <v>78.239997863769531</v>
      </c>
      <c r="M19">
        <v>143.38999938964841</v>
      </c>
      <c r="N19">
        <v>138.91999816894531</v>
      </c>
      <c r="O19">
        <v>245.1000061035156</v>
      </c>
      <c r="P19">
        <v>151.24000549316409</v>
      </c>
      <c r="Q19">
        <v>80.900001525878906</v>
      </c>
      <c r="R19">
        <v>17.20000076293945</v>
      </c>
      <c r="S19">
        <v>17.590000152587891</v>
      </c>
      <c r="T19">
        <v>54.330001831054688</v>
      </c>
      <c r="U19">
        <v>160.5</v>
      </c>
      <c r="V19">
        <v>39.680000305175781</v>
      </c>
      <c r="W19">
        <v>30.420000076293949</v>
      </c>
      <c r="X19">
        <v>13</v>
      </c>
      <c r="Y19">
        <v>30.54999923706055</v>
      </c>
      <c r="Z19">
        <v>4431.85009765625</v>
      </c>
      <c r="AA19">
        <v>14454.6103515625</v>
      </c>
    </row>
    <row r="20" spans="1:27" x14ac:dyDescent="0.25">
      <c r="A20" s="1">
        <v>-17</v>
      </c>
      <c r="B20" s="2">
        <v>44592</v>
      </c>
      <c r="C20">
        <v>136.88999938964841</v>
      </c>
      <c r="D20">
        <v>136.19999694824219</v>
      </c>
      <c r="E20">
        <v>127.4599990844727</v>
      </c>
      <c r="F20">
        <v>30.930000305175781</v>
      </c>
      <c r="G20">
        <v>64.889999389648438</v>
      </c>
      <c r="H20">
        <v>82.449996948242188</v>
      </c>
      <c r="I20">
        <v>60.069999694824219</v>
      </c>
      <c r="J20">
        <v>454.64999389648438</v>
      </c>
      <c r="K20">
        <v>59.159999847412109</v>
      </c>
      <c r="L20">
        <v>81.209999084472656</v>
      </c>
      <c r="M20">
        <v>145.11000061035159</v>
      </c>
      <c r="N20">
        <v>137.6499938964844</v>
      </c>
      <c r="O20">
        <v>245.38999938964841</v>
      </c>
      <c r="P20">
        <v>157.8699951171875</v>
      </c>
      <c r="Q20">
        <v>81.480003356933594</v>
      </c>
      <c r="R20">
        <v>18.25</v>
      </c>
      <c r="S20">
        <v>17.639999389648441</v>
      </c>
      <c r="T20">
        <v>52.689998626708977</v>
      </c>
      <c r="U20">
        <v>160.44999694824219</v>
      </c>
      <c r="V20">
        <v>39.069999694824219</v>
      </c>
      <c r="W20">
        <v>32.540000915527337</v>
      </c>
      <c r="X20">
        <v>14.64999961853027</v>
      </c>
      <c r="Y20">
        <v>30</v>
      </c>
      <c r="Z20">
        <v>4515.5498046875</v>
      </c>
      <c r="AA20">
        <v>14930.0498046875</v>
      </c>
    </row>
    <row r="21" spans="1:27" x14ac:dyDescent="0.25">
      <c r="A21" s="1">
        <v>-16</v>
      </c>
      <c r="B21" s="2">
        <v>44593</v>
      </c>
      <c r="C21">
        <v>137</v>
      </c>
      <c r="D21">
        <v>137.6600036621094</v>
      </c>
      <c r="E21">
        <v>127.1999969482422</v>
      </c>
      <c r="F21">
        <v>31.569999694824219</v>
      </c>
      <c r="G21">
        <v>65.19000244140625</v>
      </c>
      <c r="H21">
        <v>81.919998168945313</v>
      </c>
      <c r="I21">
        <v>61.490001678466797</v>
      </c>
      <c r="J21">
        <v>458.29998779296881</v>
      </c>
      <c r="K21">
        <v>60.090000152587891</v>
      </c>
      <c r="L21">
        <v>81.69000244140625</v>
      </c>
      <c r="M21">
        <v>145.7200012207031</v>
      </c>
      <c r="N21">
        <v>137.25999450683591</v>
      </c>
      <c r="O21">
        <v>248.2799987792969</v>
      </c>
      <c r="P21">
        <v>158.61000061035159</v>
      </c>
      <c r="Q21">
        <v>81.919998168945313</v>
      </c>
      <c r="R21">
        <v>18.469999313354489</v>
      </c>
      <c r="S21">
        <v>18.030000686645511</v>
      </c>
      <c r="T21">
        <v>53.069999694824219</v>
      </c>
      <c r="U21">
        <v>159.74000549316409</v>
      </c>
      <c r="V21">
        <v>39.520000457763672</v>
      </c>
      <c r="W21">
        <v>33.659999847412109</v>
      </c>
      <c r="X21">
        <v>15.180000305175779</v>
      </c>
      <c r="Y21">
        <v>31.719999313354489</v>
      </c>
      <c r="Z21">
        <v>4546.5400390625</v>
      </c>
      <c r="AA21">
        <v>15019.6796875</v>
      </c>
    </row>
    <row r="22" spans="1:27" x14ac:dyDescent="0.25">
      <c r="A22" s="1">
        <v>-15</v>
      </c>
      <c r="B22" s="2">
        <v>44594</v>
      </c>
      <c r="C22">
        <v>138.6199951171875</v>
      </c>
      <c r="D22">
        <v>136.08000183105469</v>
      </c>
      <c r="E22">
        <v>130.03999328613281</v>
      </c>
      <c r="F22">
        <v>31.04999923706055</v>
      </c>
      <c r="G22">
        <v>64.800003051757813</v>
      </c>
      <c r="H22">
        <v>82.800003051757813</v>
      </c>
      <c r="I22">
        <v>66.300003051757813</v>
      </c>
      <c r="J22">
        <v>451.94000244140619</v>
      </c>
      <c r="K22">
        <v>59.169998168945313</v>
      </c>
      <c r="L22">
        <v>82.790000915527344</v>
      </c>
      <c r="M22">
        <v>144.5899963378906</v>
      </c>
      <c r="N22">
        <v>135.6199951171875</v>
      </c>
      <c r="O22">
        <v>250.83000183105469</v>
      </c>
      <c r="P22">
        <v>158.5</v>
      </c>
      <c r="Q22">
        <v>82.010002136230469</v>
      </c>
      <c r="R22">
        <v>18.079999923706051</v>
      </c>
      <c r="S22">
        <v>17.489999771118161</v>
      </c>
      <c r="T22">
        <v>53.860000610351563</v>
      </c>
      <c r="U22">
        <v>162.6000061035156</v>
      </c>
      <c r="V22">
        <v>39.25</v>
      </c>
      <c r="W22">
        <v>32.069999694824219</v>
      </c>
      <c r="X22">
        <v>14.60000038146973</v>
      </c>
      <c r="Y22">
        <v>32.330001831054688</v>
      </c>
      <c r="Z22">
        <v>4589.3798828125</v>
      </c>
      <c r="AA22">
        <v>15139.740234375</v>
      </c>
    </row>
    <row r="23" spans="1:27" x14ac:dyDescent="0.25">
      <c r="A23" s="1">
        <v>-14</v>
      </c>
      <c r="B23" s="2">
        <v>44595</v>
      </c>
      <c r="C23">
        <v>140.72999572753909</v>
      </c>
      <c r="D23">
        <v>137.8800048828125</v>
      </c>
      <c r="E23">
        <v>130.11000061035159</v>
      </c>
      <c r="F23">
        <v>30.530000686645511</v>
      </c>
      <c r="G23">
        <v>64.069999694824219</v>
      </c>
      <c r="H23">
        <v>82.730003356933594</v>
      </c>
      <c r="I23">
        <v>64.5</v>
      </c>
      <c r="J23">
        <v>443.79000854492188</v>
      </c>
      <c r="K23">
        <v>58.060001373291023</v>
      </c>
      <c r="L23">
        <v>80.349998474121094</v>
      </c>
      <c r="M23">
        <v>144.1499938964844</v>
      </c>
      <c r="N23">
        <v>136.47999572753909</v>
      </c>
      <c r="O23">
        <v>244.80999755859381</v>
      </c>
      <c r="P23">
        <v>152.66999816894531</v>
      </c>
      <c r="Q23">
        <v>79.010002136230469</v>
      </c>
      <c r="R23">
        <v>17.79999923706055</v>
      </c>
      <c r="S23">
        <v>17.270000457763668</v>
      </c>
      <c r="T23">
        <v>53.380001068115227</v>
      </c>
      <c r="U23">
        <v>164.13999938964841</v>
      </c>
      <c r="V23">
        <v>38.580001831054688</v>
      </c>
      <c r="W23">
        <v>24.5</v>
      </c>
      <c r="X23">
        <v>13.39999961853027</v>
      </c>
      <c r="Y23">
        <v>31.559999465942379</v>
      </c>
      <c r="Z23">
        <v>4477.43994140625</v>
      </c>
      <c r="AA23">
        <v>14501.1103515625</v>
      </c>
    </row>
    <row r="24" spans="1:27" x14ac:dyDescent="0.25">
      <c r="A24" s="1">
        <v>-13</v>
      </c>
      <c r="B24" s="2">
        <v>44596</v>
      </c>
      <c r="C24">
        <v>140.6499938964844</v>
      </c>
      <c r="D24">
        <v>136.61000061035159</v>
      </c>
      <c r="E24">
        <v>129.71000671386719</v>
      </c>
      <c r="F24">
        <v>30.680000305175781</v>
      </c>
      <c r="G24">
        <v>64.989997863769531</v>
      </c>
      <c r="H24">
        <v>81.120002746582031</v>
      </c>
      <c r="I24">
        <v>65.150001525878906</v>
      </c>
      <c r="J24">
        <v>438.07000732421881</v>
      </c>
      <c r="K24">
        <v>57.029998779296882</v>
      </c>
      <c r="L24">
        <v>80.419998168945313</v>
      </c>
      <c r="M24">
        <v>145.5</v>
      </c>
      <c r="N24">
        <v>132.6600036621094</v>
      </c>
      <c r="O24">
        <v>242.27000427246091</v>
      </c>
      <c r="P24">
        <v>150.08000183105469</v>
      </c>
      <c r="Q24">
        <v>78.55999755859375</v>
      </c>
      <c r="R24">
        <v>17.309999465942379</v>
      </c>
      <c r="S24">
        <v>17.319999694824219</v>
      </c>
      <c r="T24">
        <v>53</v>
      </c>
      <c r="U24">
        <v>161.5299987792969</v>
      </c>
      <c r="V24">
        <v>38.509998321533203</v>
      </c>
      <c r="W24">
        <v>38.909999847412109</v>
      </c>
      <c r="X24">
        <v>13.63000011444092</v>
      </c>
      <c r="Y24">
        <v>32.729999542236328</v>
      </c>
      <c r="Z24">
        <v>4500.52978515625</v>
      </c>
      <c r="AA24">
        <v>14694.349609375</v>
      </c>
    </row>
    <row r="25" spans="1:27" x14ac:dyDescent="0.25">
      <c r="A25" s="1">
        <v>-12</v>
      </c>
      <c r="B25" s="2">
        <v>44599</v>
      </c>
      <c r="C25">
        <v>142.5299987792969</v>
      </c>
      <c r="D25">
        <v>139.4100036621094</v>
      </c>
      <c r="E25">
        <v>128.05000305175781</v>
      </c>
      <c r="F25">
        <v>30.329999923706051</v>
      </c>
      <c r="G25">
        <v>66.19000244140625</v>
      </c>
      <c r="H25">
        <v>81.120002746582031</v>
      </c>
      <c r="I25">
        <v>64.830001831054688</v>
      </c>
      <c r="J25">
        <v>434.3599853515625</v>
      </c>
      <c r="K25">
        <v>56.490001678466797</v>
      </c>
      <c r="L25">
        <v>83.400001525878906</v>
      </c>
      <c r="M25">
        <v>148.63999938964841</v>
      </c>
      <c r="N25">
        <v>133.27000427246091</v>
      </c>
      <c r="O25">
        <v>243.55000305175781</v>
      </c>
      <c r="P25">
        <v>149.05999755859381</v>
      </c>
      <c r="Q25">
        <v>77.580001831054688</v>
      </c>
      <c r="R25">
        <v>17.360000610351559</v>
      </c>
      <c r="S25">
        <v>17.79999923706055</v>
      </c>
      <c r="T25">
        <v>53.209999084472663</v>
      </c>
      <c r="U25">
        <v>160.32000732421881</v>
      </c>
      <c r="V25">
        <v>40.270000457763672</v>
      </c>
      <c r="W25">
        <v>37.880001068115227</v>
      </c>
      <c r="X25">
        <v>13.44999980926514</v>
      </c>
      <c r="Y25">
        <v>32.299999237060547</v>
      </c>
      <c r="Z25">
        <v>4483.8701171875</v>
      </c>
      <c r="AA25">
        <v>14571.25</v>
      </c>
    </row>
    <row r="26" spans="1:27" x14ac:dyDescent="0.25">
      <c r="A26" s="1">
        <v>-11</v>
      </c>
      <c r="B26" s="2">
        <v>44600</v>
      </c>
      <c r="C26">
        <v>143.50999450683591</v>
      </c>
      <c r="D26">
        <v>142.24000549316409</v>
      </c>
      <c r="E26">
        <v>128.6499938964844</v>
      </c>
      <c r="F26">
        <v>31.389999389648441</v>
      </c>
      <c r="G26">
        <v>65.889999389648438</v>
      </c>
      <c r="H26">
        <v>80.919998168945313</v>
      </c>
      <c r="I26">
        <v>68.319999694824219</v>
      </c>
      <c r="J26">
        <v>438.73001098632813</v>
      </c>
      <c r="K26">
        <v>57.880001068115227</v>
      </c>
      <c r="L26">
        <v>84.300003051757813</v>
      </c>
      <c r="M26">
        <v>153.3800048828125</v>
      </c>
      <c r="N26">
        <v>133.22999572753909</v>
      </c>
      <c r="O26">
        <v>239.9100036621094</v>
      </c>
      <c r="P26">
        <v>153.91999816894531</v>
      </c>
      <c r="Q26">
        <v>76.910003662109375</v>
      </c>
      <c r="R26">
        <v>17.569999694824219</v>
      </c>
      <c r="S26">
        <v>17.860000610351559</v>
      </c>
      <c r="T26">
        <v>51.700000762939453</v>
      </c>
      <c r="U26">
        <v>159.96000671386719</v>
      </c>
      <c r="V26">
        <v>38.900001525878913</v>
      </c>
      <c r="W26">
        <v>37.560001373291023</v>
      </c>
      <c r="X26">
        <v>13.22000026702881</v>
      </c>
      <c r="Y26">
        <v>31.54000091552734</v>
      </c>
      <c r="Z26">
        <v>4521.5400390625</v>
      </c>
      <c r="AA26">
        <v>14747.0302734375</v>
      </c>
    </row>
    <row r="27" spans="1:27" x14ac:dyDescent="0.25">
      <c r="A27" s="1">
        <v>-10</v>
      </c>
      <c r="B27" s="2">
        <v>44601</v>
      </c>
      <c r="C27">
        <v>143.19999694824219</v>
      </c>
      <c r="D27">
        <v>142.91999816894531</v>
      </c>
      <c r="E27">
        <v>130.49000549316409</v>
      </c>
      <c r="F27">
        <v>32.319999694824219</v>
      </c>
      <c r="G27">
        <v>67.139999389648438</v>
      </c>
      <c r="H27">
        <v>80.870002746582031</v>
      </c>
      <c r="I27">
        <v>69.959999084472656</v>
      </c>
      <c r="J27">
        <v>444.760009765625</v>
      </c>
      <c r="K27">
        <v>56.930000305175781</v>
      </c>
      <c r="L27">
        <v>86.989997863769531</v>
      </c>
      <c r="M27">
        <v>153.13999938964841</v>
      </c>
      <c r="N27">
        <v>131.88999938964841</v>
      </c>
      <c r="O27">
        <v>243.27000427246091</v>
      </c>
      <c r="P27">
        <v>157.53999328613281</v>
      </c>
      <c r="Q27">
        <v>76.529998779296875</v>
      </c>
      <c r="R27">
        <v>17.79000091552734</v>
      </c>
      <c r="S27">
        <v>17.64999961853027</v>
      </c>
      <c r="T27">
        <v>51.470001220703118</v>
      </c>
      <c r="U27">
        <v>159.6000061035156</v>
      </c>
      <c r="V27">
        <v>39.400001525878913</v>
      </c>
      <c r="W27">
        <v>40.279998779296882</v>
      </c>
      <c r="X27">
        <v>13.840000152587891</v>
      </c>
      <c r="Y27">
        <v>33.729999542236328</v>
      </c>
      <c r="Z27">
        <v>4587.18017578125</v>
      </c>
      <c r="AA27">
        <v>15056.9599609375</v>
      </c>
    </row>
    <row r="28" spans="1:27" x14ac:dyDescent="0.25">
      <c r="A28" s="1">
        <v>-9</v>
      </c>
      <c r="B28" s="2">
        <v>44602</v>
      </c>
      <c r="C28">
        <v>142.71000671386719</v>
      </c>
      <c r="D28">
        <v>141.53999328613281</v>
      </c>
      <c r="E28">
        <v>127.7600021362305</v>
      </c>
      <c r="F28">
        <v>32.369998931884773</v>
      </c>
      <c r="G28">
        <v>66.510002136230469</v>
      </c>
      <c r="H28">
        <v>79.720001220703125</v>
      </c>
      <c r="I28">
        <v>70</v>
      </c>
      <c r="J28">
        <v>438.57998657226563</v>
      </c>
      <c r="K28">
        <v>56.259998321533203</v>
      </c>
      <c r="L28">
        <v>85.30999755859375</v>
      </c>
      <c r="M28">
        <v>154.19999694824219</v>
      </c>
      <c r="N28">
        <v>130.94999694824219</v>
      </c>
      <c r="O28">
        <v>239.63999938964841</v>
      </c>
      <c r="P28">
        <v>152.1000061035156</v>
      </c>
      <c r="Q28">
        <v>76.55999755859375</v>
      </c>
      <c r="R28">
        <v>17.819999694824219</v>
      </c>
      <c r="S28">
        <v>17.610000610351559</v>
      </c>
      <c r="T28">
        <v>50.599998474121087</v>
      </c>
      <c r="U28">
        <v>157.16999816894531</v>
      </c>
      <c r="V28">
        <v>39.169998168945313</v>
      </c>
      <c r="W28">
        <v>40.619998931884773</v>
      </c>
      <c r="X28">
        <v>11.239999771118161</v>
      </c>
      <c r="Y28">
        <v>33.029998779296882</v>
      </c>
      <c r="Z28">
        <v>4504.080078125</v>
      </c>
      <c r="AA28">
        <v>14705.6396484375</v>
      </c>
    </row>
    <row r="29" spans="1:27" x14ac:dyDescent="0.25">
      <c r="A29" s="1">
        <v>-8</v>
      </c>
      <c r="B29" s="2">
        <v>44603</v>
      </c>
      <c r="C29">
        <v>142.00999450683591</v>
      </c>
      <c r="D29">
        <v>140.24000549316409</v>
      </c>
      <c r="E29">
        <v>125.4899978637695</v>
      </c>
      <c r="F29">
        <v>31.360000610351559</v>
      </c>
      <c r="G29">
        <v>66.879997253417969</v>
      </c>
      <c r="H29">
        <v>79.529998779296875</v>
      </c>
      <c r="I29">
        <v>67.120002746582031</v>
      </c>
      <c r="J29">
        <v>431.51998901367188</v>
      </c>
      <c r="K29">
        <v>56.349998474121087</v>
      </c>
      <c r="L29">
        <v>83.330001831054688</v>
      </c>
      <c r="M29">
        <v>149.5299987792969</v>
      </c>
      <c r="N29">
        <v>132.33000183105469</v>
      </c>
      <c r="O29">
        <v>235.74000549316409</v>
      </c>
      <c r="P29">
        <v>144.16999816894531</v>
      </c>
      <c r="Q29">
        <v>76.639999389648438</v>
      </c>
      <c r="R29">
        <v>17.229999542236332</v>
      </c>
      <c r="S29">
        <v>17.659999847412109</v>
      </c>
      <c r="T29">
        <v>50.779998779296882</v>
      </c>
      <c r="U29">
        <v>156.28999328613281</v>
      </c>
      <c r="V29">
        <v>40.619998931884773</v>
      </c>
      <c r="W29">
        <v>39.490001678466797</v>
      </c>
      <c r="X29">
        <v>12.94999980926514</v>
      </c>
      <c r="Y29">
        <v>34.549999237060547</v>
      </c>
      <c r="Z29">
        <v>4418.64013671875</v>
      </c>
      <c r="AA29">
        <v>14253.83984375</v>
      </c>
    </row>
    <row r="30" spans="1:27" x14ac:dyDescent="0.25">
      <c r="A30" s="1">
        <v>-7</v>
      </c>
      <c r="B30" s="2">
        <v>44606</v>
      </c>
      <c r="C30">
        <v>143</v>
      </c>
      <c r="D30">
        <v>140.17999267578119</v>
      </c>
      <c r="E30">
        <v>122.7799987792969</v>
      </c>
      <c r="F30">
        <v>32.139999389648438</v>
      </c>
      <c r="G30">
        <v>66.80999755859375</v>
      </c>
      <c r="H30">
        <v>79.260002136230469</v>
      </c>
      <c r="I30">
        <v>66.800003051757813</v>
      </c>
      <c r="J30">
        <v>430.70999145507813</v>
      </c>
      <c r="K30">
        <v>57.180000305175781</v>
      </c>
      <c r="L30">
        <v>82.260002136230469</v>
      </c>
      <c r="M30">
        <v>151.42999267578119</v>
      </c>
      <c r="N30">
        <v>132.3699951171875</v>
      </c>
      <c r="O30">
        <v>234.69000244140619</v>
      </c>
      <c r="P30">
        <v>143.82000732421881</v>
      </c>
      <c r="Q30">
        <v>76.470001220703125</v>
      </c>
      <c r="R30">
        <v>17.04999923706055</v>
      </c>
      <c r="S30">
        <v>17.629999160766602</v>
      </c>
      <c r="T30">
        <v>49.799999237060547</v>
      </c>
      <c r="U30">
        <v>156.74000549316409</v>
      </c>
      <c r="V30">
        <v>39.299999237060547</v>
      </c>
      <c r="W30">
        <v>39.619998931884773</v>
      </c>
      <c r="X30">
        <v>13.13000011444092</v>
      </c>
      <c r="Y30">
        <v>33.819999694824219</v>
      </c>
      <c r="Z30">
        <v>4401.669921875</v>
      </c>
      <c r="AA30">
        <v>14268.58984375</v>
      </c>
    </row>
    <row r="31" spans="1:27" x14ac:dyDescent="0.25">
      <c r="A31" s="1">
        <v>-6</v>
      </c>
      <c r="B31" s="2">
        <v>44607</v>
      </c>
      <c r="C31">
        <v>144.75999450683591</v>
      </c>
      <c r="D31">
        <v>141.47999572753909</v>
      </c>
      <c r="E31">
        <v>123.98000335693359</v>
      </c>
      <c r="F31">
        <v>33.040000915527337</v>
      </c>
      <c r="G31">
        <v>67.769996643066406</v>
      </c>
      <c r="H31">
        <v>78.580001831054688</v>
      </c>
      <c r="I31">
        <v>69.94000244140625</v>
      </c>
      <c r="J31">
        <v>432</v>
      </c>
      <c r="K31">
        <v>61.220001220703118</v>
      </c>
      <c r="L31">
        <v>84.050003051757813</v>
      </c>
      <c r="M31">
        <v>158</v>
      </c>
      <c r="N31">
        <v>131.5</v>
      </c>
      <c r="O31">
        <v>243.8399963378906</v>
      </c>
      <c r="P31">
        <v>148.32000732421881</v>
      </c>
      <c r="Q31">
        <v>77.80999755859375</v>
      </c>
      <c r="R31">
        <v>17.889999389648441</v>
      </c>
      <c r="S31">
        <v>17.909999847412109</v>
      </c>
      <c r="T31">
        <v>49.790000915527337</v>
      </c>
      <c r="U31">
        <v>156.82000732421881</v>
      </c>
      <c r="V31">
        <v>40.090000152587891</v>
      </c>
      <c r="W31">
        <v>41.430000305175781</v>
      </c>
      <c r="X31">
        <v>13.19999980926514</v>
      </c>
      <c r="Y31">
        <v>34.099998474121087</v>
      </c>
      <c r="Z31">
        <v>4471.06982421875</v>
      </c>
      <c r="AA31">
        <v>14620.8203125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1"/>
  <sheetViews>
    <sheetView topLeftCell="H1" workbookViewId="0">
      <selection activeCell="R1" sqref="R1"/>
    </sheetView>
  </sheetViews>
  <sheetFormatPr defaultRowHeight="15" x14ac:dyDescent="0.25"/>
  <cols>
    <col min="26" max="26" width="18.28515625" bestFit="1" customWidth="1"/>
  </cols>
  <sheetData>
    <row r="1" spans="1:26" x14ac:dyDescent="0.25">
      <c r="A1" s="1" t="s">
        <v>35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6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x14ac:dyDescent="0.25">
      <c r="A2" s="1">
        <v>-35</v>
      </c>
      <c r="B2">
        <v>-1.8272E-2</v>
      </c>
      <c r="C2">
        <v>1.0599000000000001E-2</v>
      </c>
      <c r="D2">
        <v>-7.2431999999999996E-2</v>
      </c>
      <c r="E2">
        <v>-3.8141000000000001E-2</v>
      </c>
      <c r="F2">
        <v>9.5350000000000001E-3</v>
      </c>
      <c r="G2">
        <v>1.82E-3</v>
      </c>
      <c r="H2">
        <v>4.7407999999999999E-2</v>
      </c>
      <c r="I2">
        <v>1.6816999999999999E-2</v>
      </c>
      <c r="J2">
        <v>-2.3799000000000001E-2</v>
      </c>
      <c r="K2">
        <v>4.9100000000000003E-3</v>
      </c>
      <c r="L2">
        <v>3.3050000000000002E-3</v>
      </c>
      <c r="M2">
        <v>-9.5460000000000007E-3</v>
      </c>
      <c r="N2">
        <v>3.493E-3</v>
      </c>
      <c r="O2">
        <v>5.3920000000000001E-3</v>
      </c>
      <c r="P2">
        <v>-5.6515000000000003E-2</v>
      </c>
      <c r="Q2">
        <v>3.8109999999999998E-2</v>
      </c>
      <c r="R2">
        <v>9.3790000000000002E-3</v>
      </c>
      <c r="S2">
        <v>2.2998000000000001E-2</v>
      </c>
      <c r="T2">
        <v>4.8430000000000001E-3</v>
      </c>
      <c r="U2" s="7">
        <v>-6.3000000000000003E-4</v>
      </c>
      <c r="V2">
        <v>-3.2966000000000002E-2</v>
      </c>
      <c r="W2">
        <v>4.032E-3</v>
      </c>
      <c r="X2">
        <v>-1.9220000000000001E-3</v>
      </c>
      <c r="Y2">
        <v>-3.7978999999999999E-2</v>
      </c>
      <c r="Z2" s="2">
        <v>44565</v>
      </c>
    </row>
    <row r="3" spans="1:26" x14ac:dyDescent="0.25">
      <c r="A3" s="1">
        <v>-34</v>
      </c>
      <c r="B3">
        <v>-2.3358E-2</v>
      </c>
      <c r="C3">
        <v>-2.6169999999999999E-2</v>
      </c>
      <c r="D3">
        <v>-7.7441999999999997E-2</v>
      </c>
      <c r="E3">
        <v>1.9972E-2</v>
      </c>
      <c r="F3">
        <v>-2.7036000000000001E-2</v>
      </c>
      <c r="G3">
        <v>2.3991999999999999E-2</v>
      </c>
      <c r="H3">
        <v>0</v>
      </c>
      <c r="I3">
        <v>-2.7626999999999999E-2</v>
      </c>
      <c r="J3">
        <v>-4.5030000000000001E-3</v>
      </c>
      <c r="K3">
        <v>-5.4908999999999999E-2</v>
      </c>
      <c r="L3">
        <v>4.1149999999999997E-3</v>
      </c>
      <c r="M3">
        <v>8.6409999999999994E-3</v>
      </c>
      <c r="N3">
        <v>4.5170000000000002E-3</v>
      </c>
      <c r="O3">
        <v>5.9880000000000003E-3</v>
      </c>
      <c r="P3">
        <v>-6.3283000000000006E-2</v>
      </c>
      <c r="Q3">
        <v>-3.6012000000000002E-2</v>
      </c>
      <c r="R3">
        <v>1.0736000000000001E-2</v>
      </c>
      <c r="S3">
        <v>-3.1459000000000001E-2</v>
      </c>
      <c r="T3">
        <v>4.8199999999999996E-3</v>
      </c>
      <c r="U3" s="7">
        <v>-1.9583E-2</v>
      </c>
      <c r="V3">
        <v>-2.7942000000000002E-2</v>
      </c>
      <c r="W3">
        <v>4.8299999999999998E-4</v>
      </c>
      <c r="X3">
        <v>5.2389999999999997E-3</v>
      </c>
      <c r="Y3">
        <v>-2.1739999999999999E-2</v>
      </c>
      <c r="Z3" s="2">
        <v>44566</v>
      </c>
    </row>
    <row r="4" spans="1:26" x14ac:dyDescent="0.25">
      <c r="A4" s="1">
        <v>-33</v>
      </c>
      <c r="B4">
        <v>-5.0769999999999999E-3</v>
      </c>
      <c r="C4">
        <v>1.1299999999999999E-2</v>
      </c>
      <c r="D4">
        <v>1.2262E-2</v>
      </c>
      <c r="E4">
        <v>-1.4303E-2</v>
      </c>
      <c r="F4">
        <v>2.5000000000000001E-3</v>
      </c>
      <c r="G4">
        <v>-6.3400000000000001E-4</v>
      </c>
      <c r="H4">
        <v>2.3474999999999999E-2</v>
      </c>
      <c r="I4">
        <v>4.1240000000000001E-3</v>
      </c>
      <c r="J4">
        <v>-1.4799999999999999E-4</v>
      </c>
      <c r="K4">
        <v>-8.3840000000000008E-3</v>
      </c>
      <c r="L4">
        <v>-6.5929999999999999E-3</v>
      </c>
      <c r="M4">
        <v>-1.5592999999999999E-2</v>
      </c>
      <c r="N4">
        <v>-8.4390000000000003E-3</v>
      </c>
      <c r="O4">
        <v>-6.5459999999999997E-3</v>
      </c>
      <c r="P4">
        <v>8.4329999999999995E-3</v>
      </c>
      <c r="Q4">
        <v>2.1250000000000002E-2</v>
      </c>
      <c r="R4">
        <v>-1.444E-3</v>
      </c>
      <c r="S4">
        <v>-1.0747E-2</v>
      </c>
      <c r="T4">
        <v>-8.6599999999999993E-3</v>
      </c>
      <c r="U4" s="7">
        <v>-9.6400000000000001E-4</v>
      </c>
      <c r="V4">
        <v>7.4260000000000003E-3</v>
      </c>
      <c r="W4">
        <v>-1.0999999999999999E-2</v>
      </c>
      <c r="X4">
        <v>-4.7219999999999996E-3</v>
      </c>
      <c r="Y4">
        <v>3.4207000000000001E-2</v>
      </c>
      <c r="Z4" s="2">
        <v>44567</v>
      </c>
    </row>
    <row r="5" spans="1:26" x14ac:dyDescent="0.25">
      <c r="A5" s="1">
        <v>-32</v>
      </c>
      <c r="B5">
        <v>6.5499999999999998E-4</v>
      </c>
      <c r="C5">
        <v>1.0690000000000001E-3</v>
      </c>
      <c r="D5">
        <v>2.562E-3</v>
      </c>
      <c r="E5">
        <v>1.5918999999999999E-2</v>
      </c>
      <c r="F5">
        <v>-1.183E-3</v>
      </c>
      <c r="G5">
        <v>1.8475999999999999E-2</v>
      </c>
      <c r="H5">
        <v>2.8375000000000001E-2</v>
      </c>
      <c r="I5">
        <v>-5.9025000000000001E-2</v>
      </c>
      <c r="J5">
        <v>3.1029999999999999E-3</v>
      </c>
      <c r="K5">
        <v>-1.073E-2</v>
      </c>
      <c r="L5">
        <v>-2.6020000000000001E-3</v>
      </c>
      <c r="M5">
        <v>2.0261000000000001E-2</v>
      </c>
      <c r="N5">
        <v>-5.53E-4</v>
      </c>
      <c r="O5">
        <v>4.3229999999999996E-3</v>
      </c>
      <c r="P5">
        <v>-7.7070000000000003E-3</v>
      </c>
      <c r="Q5">
        <v>-1.2903E-2</v>
      </c>
      <c r="R5">
        <v>4.0379999999999999E-3</v>
      </c>
      <c r="S5">
        <v>-2.196E-2</v>
      </c>
      <c r="T5">
        <v>6.6680000000000003E-3</v>
      </c>
      <c r="U5" s="7">
        <v>-4.058E-3</v>
      </c>
      <c r="V5">
        <v>-3.0946000000000001E-2</v>
      </c>
      <c r="W5">
        <v>2.1721000000000001E-2</v>
      </c>
      <c r="X5">
        <v>-2.591E-3</v>
      </c>
      <c r="Y5">
        <v>-2.9821E-2</v>
      </c>
      <c r="Z5" s="2">
        <v>44568</v>
      </c>
    </row>
    <row r="6" spans="1:26" x14ac:dyDescent="0.25">
      <c r="A6" s="1">
        <v>-31</v>
      </c>
      <c r="B6">
        <v>2.3479999999999998E-3</v>
      </c>
      <c r="C6">
        <v>-4.8219999999999999E-3</v>
      </c>
      <c r="D6">
        <v>5.1050000000000002E-3</v>
      </c>
      <c r="E6">
        <v>9.2890000000000004E-3</v>
      </c>
      <c r="F6">
        <v>-2.2554999999999999E-2</v>
      </c>
      <c r="G6">
        <v>2.5451999999999999E-2</v>
      </c>
      <c r="H6">
        <v>2.5660000000000001E-3</v>
      </c>
      <c r="I6">
        <v>-5.6891999999999998E-2</v>
      </c>
      <c r="J6">
        <v>-2.2160000000000001E-3</v>
      </c>
      <c r="K6">
        <v>2.9291999999999999E-2</v>
      </c>
      <c r="L6">
        <v>-8.6829999999999997E-3</v>
      </c>
      <c r="M6">
        <v>1.1354E-2</v>
      </c>
      <c r="N6">
        <v>-1.3735000000000001E-2</v>
      </c>
      <c r="O6">
        <v>5.8960000000000002E-3</v>
      </c>
      <c r="P6">
        <v>8.4270000000000005E-3</v>
      </c>
      <c r="Q6">
        <v>-1.4125E-2</v>
      </c>
      <c r="R6">
        <v>-2.6838999999999998E-2</v>
      </c>
      <c r="S6">
        <v>-2.3439000000000002E-2</v>
      </c>
      <c r="T6">
        <v>2.323E-3</v>
      </c>
      <c r="U6" s="7">
        <v>-1.4419999999999999E-3</v>
      </c>
      <c r="V6">
        <v>-1.1433E-2</v>
      </c>
      <c r="W6">
        <v>3.5492000000000003E-2</v>
      </c>
      <c r="X6">
        <v>1.1133000000000001E-2</v>
      </c>
      <c r="Y6">
        <v>2.6984999999999999E-2</v>
      </c>
      <c r="Z6" s="2">
        <v>44571</v>
      </c>
    </row>
    <row r="7" spans="1:26" x14ac:dyDescent="0.25">
      <c r="A7" s="1">
        <v>-30</v>
      </c>
      <c r="B7">
        <v>8.4609999999999998E-3</v>
      </c>
      <c r="C7">
        <v>6.9569999999999996E-3</v>
      </c>
      <c r="D7">
        <v>3.2564000000000003E-2</v>
      </c>
      <c r="E7">
        <v>7.9699999999999997E-3</v>
      </c>
      <c r="F7">
        <v>2.5839000000000001E-2</v>
      </c>
      <c r="G7">
        <v>-8.5349999999999992E-3</v>
      </c>
      <c r="H7">
        <v>3.7992999999999999E-2</v>
      </c>
      <c r="I7">
        <v>3.3165E-2</v>
      </c>
      <c r="J7">
        <v>3.248E-3</v>
      </c>
      <c r="K7">
        <v>1.1457999999999999E-2</v>
      </c>
      <c r="L7">
        <v>-6.4720000000000003E-3</v>
      </c>
      <c r="M7">
        <v>1.3354E-2</v>
      </c>
      <c r="N7">
        <v>-1.1655E-2</v>
      </c>
      <c r="O7">
        <v>-1.0078999999999999E-2</v>
      </c>
      <c r="P7">
        <v>3.7643000000000003E-2</v>
      </c>
      <c r="Q7">
        <v>7.3489999999999996E-3</v>
      </c>
      <c r="R7">
        <v>-3.258E-3</v>
      </c>
      <c r="S7">
        <v>2.2815999999999999E-2</v>
      </c>
      <c r="T7">
        <v>1.4971E-2</v>
      </c>
      <c r="U7" s="7">
        <v>9.1179999999999994E-3</v>
      </c>
      <c r="V7">
        <v>-3.2821999999999997E-2</v>
      </c>
      <c r="W7">
        <v>5.8199999999999997E-3</v>
      </c>
      <c r="X7">
        <v>4.2440000000000004E-3</v>
      </c>
      <c r="Y7">
        <v>6.0937999999999999E-2</v>
      </c>
      <c r="Z7" s="2">
        <v>44572</v>
      </c>
    </row>
    <row r="8" spans="1:26" x14ac:dyDescent="0.25">
      <c r="A8" s="1">
        <v>-29</v>
      </c>
      <c r="B8">
        <v>-2.47E-2</v>
      </c>
      <c r="C8">
        <v>3.7260000000000001E-3</v>
      </c>
      <c r="D8">
        <v>-7.4209999999999996E-3</v>
      </c>
      <c r="E8">
        <v>-7.0600000000000003E-4</v>
      </c>
      <c r="F8">
        <v>-1.6528999999999999E-2</v>
      </c>
      <c r="G8">
        <v>-5.7720000000000002E-3</v>
      </c>
      <c r="H8">
        <v>-8.2299999999999995E-4</v>
      </c>
      <c r="I8">
        <v>-5.9789999999999999E-3</v>
      </c>
      <c r="J8">
        <v>-1.4697999999999999E-2</v>
      </c>
      <c r="K8">
        <v>1.8019E-2</v>
      </c>
      <c r="L8">
        <v>-3.614E-3</v>
      </c>
      <c r="M8">
        <v>-5.4380000000000001E-3</v>
      </c>
      <c r="N8">
        <v>2.2030000000000001E-3</v>
      </c>
      <c r="O8">
        <v>-3.4900000000000003E-4</v>
      </c>
      <c r="P8">
        <v>-1.3481999999999999E-2</v>
      </c>
      <c r="Q8">
        <v>-6.8219999999999999E-3</v>
      </c>
      <c r="R8">
        <v>1.0916E-2</v>
      </c>
      <c r="S8">
        <v>1.699E-3</v>
      </c>
      <c r="T8">
        <v>-8.5269999999999999E-3</v>
      </c>
      <c r="U8" s="7">
        <v>2.8140000000000001E-3</v>
      </c>
      <c r="V8">
        <v>9.6599999999999995E-4</v>
      </c>
      <c r="W8">
        <v>-1.0130999999999999E-2</v>
      </c>
      <c r="X8">
        <v>2.333E-3</v>
      </c>
      <c r="Y8">
        <v>3.1884000000000003E-2</v>
      </c>
      <c r="Z8" s="2">
        <v>44573</v>
      </c>
    </row>
    <row r="9" spans="1:26" x14ac:dyDescent="0.25">
      <c r="A9" s="1">
        <v>-28</v>
      </c>
      <c r="B9">
        <v>-2.4725E-2</v>
      </c>
      <c r="C9">
        <v>1.5292E-2</v>
      </c>
      <c r="D9">
        <v>-6.1440000000000002E-2</v>
      </c>
      <c r="E9">
        <v>-1.9789000000000001E-2</v>
      </c>
      <c r="F9">
        <v>-6.6699999999999995E-4</v>
      </c>
      <c r="G9">
        <v>1.477E-3</v>
      </c>
      <c r="H9">
        <v>-7.711E-3</v>
      </c>
      <c r="I9">
        <v>1.5866000000000002E-2</v>
      </c>
      <c r="J9">
        <v>-3.091E-2</v>
      </c>
      <c r="K9">
        <v>1.8586999999999999E-2</v>
      </c>
      <c r="L9">
        <v>-3.9899999999999996E-3</v>
      </c>
      <c r="M9">
        <v>-6.0610000000000004E-3</v>
      </c>
      <c r="N9">
        <v>-4.5380000000000004E-3</v>
      </c>
      <c r="O9">
        <v>-1.3990000000000001E-3</v>
      </c>
      <c r="P9">
        <v>-0.107365</v>
      </c>
      <c r="Q9">
        <v>2.1361000000000002E-2</v>
      </c>
      <c r="R9">
        <v>2.2629E-2</v>
      </c>
      <c r="S9">
        <v>-1.812E-3</v>
      </c>
      <c r="T9">
        <v>1.2113000000000001E-2</v>
      </c>
      <c r="U9" s="7">
        <v>-1.4345999999999999E-2</v>
      </c>
      <c r="V9">
        <v>-1.1339999999999999E-2</v>
      </c>
      <c r="W9">
        <v>-3.3999999999999998E-3</v>
      </c>
      <c r="X9">
        <v>-2.7844000000000001E-2</v>
      </c>
      <c r="Y9">
        <v>-3.9260000000000003E-2</v>
      </c>
      <c r="Z9" s="2">
        <v>44574</v>
      </c>
    </row>
    <row r="10" spans="1:26" x14ac:dyDescent="0.25">
      <c r="A10" s="1">
        <v>-27</v>
      </c>
      <c r="B10">
        <v>-2.248E-2</v>
      </c>
      <c r="C10">
        <v>-2.6512999999999998E-2</v>
      </c>
      <c r="D10">
        <v>-3.0834E-2</v>
      </c>
      <c r="E10">
        <v>-1.068E-2</v>
      </c>
      <c r="F10">
        <v>-1.2891E-2</v>
      </c>
      <c r="G10">
        <v>7.3800000000000005E-4</v>
      </c>
      <c r="H10">
        <v>4.4344000000000001E-2</v>
      </c>
      <c r="I10">
        <v>-4.9061E-2</v>
      </c>
      <c r="J10">
        <v>-1.1559E-2</v>
      </c>
      <c r="K10">
        <v>1.2787E-2</v>
      </c>
      <c r="L10">
        <v>1.0965000000000001E-2</v>
      </c>
      <c r="M10">
        <v>9.665E-3</v>
      </c>
      <c r="N10">
        <v>9.5569999999999995E-3</v>
      </c>
      <c r="O10">
        <v>2.1670000000000001E-3</v>
      </c>
      <c r="P10">
        <v>-8.8979999999999997E-3</v>
      </c>
      <c r="Q10">
        <v>2.5739999999999999E-3</v>
      </c>
      <c r="R10">
        <v>2.006E-3</v>
      </c>
      <c r="S10">
        <v>-3.2550000000000003E-2</v>
      </c>
      <c r="T10">
        <v>7.2950000000000003E-3</v>
      </c>
      <c r="U10" s="7">
        <v>8.1999999999999998E-4</v>
      </c>
      <c r="V10">
        <v>-1.7519E-2</v>
      </c>
      <c r="W10">
        <v>5.0949999999999997E-3</v>
      </c>
      <c r="X10">
        <v>1.7447000000000001E-2</v>
      </c>
      <c r="Y10">
        <v>9.2799000000000006E-2</v>
      </c>
      <c r="Z10" s="2">
        <v>44575</v>
      </c>
    </row>
    <row r="11" spans="1:26" x14ac:dyDescent="0.25">
      <c r="A11" s="1">
        <v>-26</v>
      </c>
      <c r="B11">
        <v>1.2012E-2</v>
      </c>
      <c r="C11">
        <v>-3.4994999999999998E-2</v>
      </c>
      <c r="D11">
        <v>-4.8823999999999999E-2</v>
      </c>
      <c r="E11">
        <v>-1.5405E-2</v>
      </c>
      <c r="F11">
        <v>-2.3658999999999999E-2</v>
      </c>
      <c r="G11">
        <v>1.964E-3</v>
      </c>
      <c r="H11">
        <v>-7.1669999999999998E-3</v>
      </c>
      <c r="I11">
        <v>-1.7194999999999998E-2</v>
      </c>
      <c r="J11">
        <v>-1.2484E-2</v>
      </c>
      <c r="K11">
        <v>-5.9221999999999997E-2</v>
      </c>
      <c r="L11">
        <v>-3.9620000000000002E-3</v>
      </c>
      <c r="M11">
        <v>-1.7704000000000001E-2</v>
      </c>
      <c r="N11">
        <v>-1.9460999999999999E-2</v>
      </c>
      <c r="O11">
        <v>-1.6334000000000001E-2</v>
      </c>
      <c r="P11">
        <v>-6.3488000000000003E-2</v>
      </c>
      <c r="Q11">
        <v>-1.2416E-2</v>
      </c>
      <c r="R11">
        <v>-4.2397999999999998E-2</v>
      </c>
      <c r="S11">
        <v>-2.7487000000000001E-2</v>
      </c>
      <c r="T11">
        <v>-2.1717E-2</v>
      </c>
      <c r="U11" s="7">
        <v>-1.8558999999999999E-2</v>
      </c>
      <c r="V11">
        <v>-1.4008E-2</v>
      </c>
      <c r="W11">
        <v>-6.1600000000000001E-4</v>
      </c>
      <c r="X11">
        <v>6.6750000000000004E-3</v>
      </c>
      <c r="Y11">
        <v>-5.1922999999999997E-2</v>
      </c>
      <c r="Z11" s="2">
        <v>44579</v>
      </c>
    </row>
    <row r="12" spans="1:26" x14ac:dyDescent="0.25">
      <c r="A12" s="1">
        <v>-25</v>
      </c>
      <c r="B12">
        <v>-8.2089999999999993E-3</v>
      </c>
      <c r="C12">
        <v>2.5819000000000002E-2</v>
      </c>
      <c r="D12">
        <v>4.1307999999999997E-2</v>
      </c>
      <c r="E12">
        <v>-1.059E-2</v>
      </c>
      <c r="F12">
        <v>-1.6112999999999999E-2</v>
      </c>
      <c r="G12">
        <v>-3.0709999999999999E-3</v>
      </c>
      <c r="H12">
        <v>-1.179E-2</v>
      </c>
      <c r="I12">
        <v>-1.0213E-2</v>
      </c>
      <c r="J12">
        <v>-4.117E-3</v>
      </c>
      <c r="K12">
        <v>3.3639999999999998E-3</v>
      </c>
      <c r="L12">
        <v>1.1245E-2</v>
      </c>
      <c r="M12">
        <v>-1.0669E-2</v>
      </c>
      <c r="N12">
        <v>3.3071999999999997E-2</v>
      </c>
      <c r="O12">
        <v>1.2696000000000001E-2</v>
      </c>
      <c r="P12">
        <v>-1.8374999999999999E-2</v>
      </c>
      <c r="Q12">
        <v>-3.712E-2</v>
      </c>
      <c r="R12">
        <v>-2.3879000000000001E-2</v>
      </c>
      <c r="S12">
        <v>-2.5975000000000002E-2</v>
      </c>
      <c r="T12">
        <v>9.3650000000000001E-3</v>
      </c>
      <c r="U12" s="7">
        <v>-9.7370000000000009E-3</v>
      </c>
      <c r="V12">
        <v>6.2620000000000002E-3</v>
      </c>
      <c r="W12">
        <v>-2.6229999999999999E-3</v>
      </c>
      <c r="X12">
        <v>-1.1545E-2</v>
      </c>
      <c r="Y12">
        <v>-1.661E-2</v>
      </c>
      <c r="Z12" s="2">
        <v>44580</v>
      </c>
    </row>
    <row r="13" spans="1:26" x14ac:dyDescent="0.25">
      <c r="A13" s="1">
        <v>-24</v>
      </c>
      <c r="B13">
        <v>-7.8659999999999997E-3</v>
      </c>
      <c r="C13">
        <v>-9.2619999999999994E-3</v>
      </c>
      <c r="D13">
        <v>-1.3730000000000001E-3</v>
      </c>
      <c r="E13">
        <v>9.4800000000000006E-3</v>
      </c>
      <c r="F13">
        <v>2.1100000000000001E-4</v>
      </c>
      <c r="G13">
        <v>-6.6649999999999999E-3</v>
      </c>
      <c r="H13">
        <v>-1.3489999999999999E-3</v>
      </c>
      <c r="I13">
        <v>-3.9531999999999998E-2</v>
      </c>
      <c r="J13">
        <v>-1.0688E-2</v>
      </c>
      <c r="K13">
        <v>1.7793E-2</v>
      </c>
      <c r="L13">
        <v>-9.2020000000000001E-3</v>
      </c>
      <c r="M13">
        <v>3.6939999999999998E-3</v>
      </c>
      <c r="N13">
        <v>0</v>
      </c>
      <c r="O13">
        <v>-7.8100000000000001E-3</v>
      </c>
      <c r="P13">
        <v>-1.7129999999999999E-3</v>
      </c>
      <c r="Q13">
        <v>-4.4181999999999999E-2</v>
      </c>
      <c r="R13">
        <v>-2.1021000000000001E-2</v>
      </c>
      <c r="S13">
        <v>-3.4030000000000002E-3</v>
      </c>
      <c r="T13">
        <v>1.63E-4</v>
      </c>
      <c r="U13" s="7">
        <v>-1.1098999999999999E-2</v>
      </c>
      <c r="V13">
        <v>-3.7155000000000001E-2</v>
      </c>
      <c r="W13">
        <v>-2.1649999999999998E-3</v>
      </c>
      <c r="X13">
        <v>-1.6254999999999999E-2</v>
      </c>
      <c r="Y13">
        <v>-1.8228000000000001E-2</v>
      </c>
      <c r="Z13" s="2">
        <v>44581</v>
      </c>
    </row>
    <row r="14" spans="1:26" x14ac:dyDescent="0.25">
      <c r="A14" s="1">
        <v>-23</v>
      </c>
      <c r="B14">
        <v>-2.8800000000000001E-4</v>
      </c>
      <c r="C14">
        <v>1.0939999999999999E-3</v>
      </c>
      <c r="D14">
        <v>-5.1437999999999998E-2</v>
      </c>
      <c r="E14">
        <v>-2.3588000000000001E-2</v>
      </c>
      <c r="F14">
        <v>1.4100000000000001E-4</v>
      </c>
      <c r="G14">
        <v>-9.5809999999999992E-3</v>
      </c>
      <c r="H14">
        <v>-1.8799E-2</v>
      </c>
      <c r="I14">
        <v>-1.2973E-2</v>
      </c>
      <c r="J14">
        <v>8.9409999999999993E-3</v>
      </c>
      <c r="K14">
        <v>-3.7914999999999997E-2</v>
      </c>
      <c r="L14">
        <v>4.5519999999999996E-3</v>
      </c>
      <c r="M14">
        <v>-1.0288E-2</v>
      </c>
      <c r="N14">
        <v>3.82E-3</v>
      </c>
      <c r="O14">
        <v>1.2286E-2</v>
      </c>
      <c r="P14">
        <v>-8.5583000000000006E-2</v>
      </c>
      <c r="Q14">
        <v>-1.8808999999999999E-2</v>
      </c>
      <c r="R14">
        <v>-1.3840999999999999E-2</v>
      </c>
      <c r="S14">
        <v>-3.1163E-2</v>
      </c>
      <c r="T14">
        <v>-2.2488000000000001E-2</v>
      </c>
      <c r="U14" s="7">
        <v>-1.9095999999999998E-2</v>
      </c>
      <c r="V14">
        <v>-3.9370000000000002E-2</v>
      </c>
      <c r="W14">
        <v>-1.6234999999999999E-2</v>
      </c>
      <c r="X14">
        <v>-7.9240000000000005E-3</v>
      </c>
      <c r="Y14">
        <v>-1.9588999999999999E-2</v>
      </c>
      <c r="Z14" s="2">
        <v>44582</v>
      </c>
    </row>
    <row r="15" spans="1:26" x14ac:dyDescent="0.25">
      <c r="A15" s="1">
        <v>-22</v>
      </c>
      <c r="B15">
        <v>-1.0921E-2</v>
      </c>
      <c r="C15">
        <v>3.2750000000000001E-3</v>
      </c>
      <c r="D15">
        <v>-1.0175E-2</v>
      </c>
      <c r="E15">
        <v>-2.3963999999999999E-2</v>
      </c>
      <c r="F15">
        <v>-1.2591E-2</v>
      </c>
      <c r="G15">
        <v>-1.4482999999999999E-2</v>
      </c>
      <c r="H15">
        <v>6.5789999999999998E-3</v>
      </c>
      <c r="I15">
        <v>4.8780999999999998E-2</v>
      </c>
      <c r="J15">
        <v>-1.6102999999999999E-2</v>
      </c>
      <c r="K15">
        <v>-3.3527000000000001E-2</v>
      </c>
      <c r="L15">
        <v>0</v>
      </c>
      <c r="M15">
        <v>2.2800000000000001E-4</v>
      </c>
      <c r="N15">
        <v>-8.1499999999999993E-3</v>
      </c>
      <c r="O15">
        <v>-1.0662E-2</v>
      </c>
      <c r="P15">
        <v>-1.0012999999999999E-2</v>
      </c>
      <c r="Q15">
        <v>-2.3040000000000001E-3</v>
      </c>
      <c r="R15">
        <v>-1.2751E-2</v>
      </c>
      <c r="S15">
        <v>1.5545E-2</v>
      </c>
      <c r="T15">
        <v>1.8391999999999999E-2</v>
      </c>
      <c r="U15" s="7">
        <v>2.7680000000000001E-3</v>
      </c>
      <c r="V15">
        <v>4.811E-2</v>
      </c>
      <c r="W15">
        <v>-1.4744999999999999E-2</v>
      </c>
      <c r="X15">
        <v>1.3630000000000001E-3</v>
      </c>
      <c r="Y15">
        <v>-2.2766999999999999E-2</v>
      </c>
      <c r="Z15" s="2">
        <v>44585</v>
      </c>
    </row>
    <row r="16" spans="1:26" x14ac:dyDescent="0.25">
      <c r="A16" s="1">
        <v>-21</v>
      </c>
      <c r="B16">
        <v>-4.0010000000000002E-3</v>
      </c>
      <c r="C16">
        <v>-2.7066E-2</v>
      </c>
      <c r="D16">
        <v>-2.1410999999999999E-2</v>
      </c>
      <c r="E16">
        <v>1.9217000000000001E-2</v>
      </c>
      <c r="F16">
        <v>1.3505E-2</v>
      </c>
      <c r="G16">
        <v>7.9600000000000001E-3</v>
      </c>
      <c r="H16">
        <v>5.8113999999999999E-2</v>
      </c>
      <c r="I16">
        <v>6.1989999999999996E-3</v>
      </c>
      <c r="J16">
        <v>-4.4520000000000002E-3</v>
      </c>
      <c r="K16">
        <v>-2.9767999999999999E-2</v>
      </c>
      <c r="L16">
        <v>-2.3337E-2</v>
      </c>
      <c r="M16">
        <v>-3.7320000000000001E-3</v>
      </c>
      <c r="N16">
        <v>-1.0971E-2</v>
      </c>
      <c r="O16">
        <v>-1.5422E-2</v>
      </c>
      <c r="P16">
        <v>-3.6506999999999998E-2</v>
      </c>
      <c r="Q16">
        <v>-1.5692999999999999E-2</v>
      </c>
      <c r="R16">
        <v>1.4966E-2</v>
      </c>
      <c r="S16">
        <v>-5.999E-3</v>
      </c>
      <c r="T16">
        <v>-7.7460000000000003E-3</v>
      </c>
      <c r="U16" s="7">
        <v>-1.2246999999999999E-2</v>
      </c>
      <c r="V16">
        <v>-4.4551E-2</v>
      </c>
      <c r="W16">
        <v>-2.3990000000000001E-3</v>
      </c>
      <c r="X16">
        <v>7.012E-3</v>
      </c>
      <c r="Y16">
        <v>3.261E-2</v>
      </c>
      <c r="Z16" s="2">
        <v>44586</v>
      </c>
    </row>
    <row r="17" spans="1:26" x14ac:dyDescent="0.25">
      <c r="A17" s="1">
        <v>-20</v>
      </c>
      <c r="B17">
        <v>-6.7039999999999999E-3</v>
      </c>
      <c r="C17">
        <v>-1.694E-2</v>
      </c>
      <c r="D17">
        <v>-1.2768E-2</v>
      </c>
      <c r="E17">
        <v>8.9060000000000007E-3</v>
      </c>
      <c r="F17">
        <v>1.6922E-2</v>
      </c>
      <c r="G17">
        <v>-4.0350000000000004E-3</v>
      </c>
      <c r="H17">
        <v>2.5704000000000001E-2</v>
      </c>
      <c r="I17">
        <v>-3.5216999999999998E-2</v>
      </c>
      <c r="J17">
        <v>-2.6301999999999999E-2</v>
      </c>
      <c r="K17">
        <v>-3.0941E-2</v>
      </c>
      <c r="L17">
        <v>-4.2909999999999997E-3</v>
      </c>
      <c r="M17">
        <v>-3.8990000000000001E-3</v>
      </c>
      <c r="N17">
        <v>-8.7510000000000001E-3</v>
      </c>
      <c r="O17">
        <v>-3.4907000000000001E-2</v>
      </c>
      <c r="P17">
        <v>-6.8503999999999995E-2</v>
      </c>
      <c r="Q17">
        <v>5.2493999999999999E-2</v>
      </c>
      <c r="R17">
        <v>-6.659E-3</v>
      </c>
      <c r="S17">
        <v>-2.4622999999999999E-2</v>
      </c>
      <c r="T17">
        <v>-1.9547999999999999E-2</v>
      </c>
      <c r="U17" s="7">
        <v>-1.498E-3</v>
      </c>
      <c r="V17">
        <v>-2.9441999999999999E-2</v>
      </c>
      <c r="W17">
        <v>-3.5279999999999999E-3</v>
      </c>
      <c r="X17">
        <v>8.5290000000000001E-3</v>
      </c>
      <c r="Y17">
        <v>-1.4629E-2</v>
      </c>
      <c r="Z17" s="2">
        <v>44587</v>
      </c>
    </row>
    <row r="18" spans="1:26" x14ac:dyDescent="0.25">
      <c r="A18" s="1">
        <v>-19</v>
      </c>
      <c r="B18">
        <v>-4.8040000000000001E-3</v>
      </c>
      <c r="C18">
        <v>-7.4310000000000001E-3</v>
      </c>
      <c r="D18">
        <v>-3.4605999999999998E-2</v>
      </c>
      <c r="E18">
        <v>6.7679999999999997E-3</v>
      </c>
      <c r="F18">
        <v>-5.3688E-2</v>
      </c>
      <c r="G18">
        <v>1.8031999999999999E-2</v>
      </c>
      <c r="H18">
        <v>-2.3900999999999999E-2</v>
      </c>
      <c r="I18">
        <v>2.0275999999999999E-2</v>
      </c>
      <c r="J18">
        <v>3.0769999999999999E-3</v>
      </c>
      <c r="K18">
        <v>-6.9216E-2</v>
      </c>
      <c r="L18">
        <v>1.5966999999999999E-2</v>
      </c>
      <c r="M18">
        <v>3.1220000000000001E-2</v>
      </c>
      <c r="N18">
        <v>6.1780000000000003E-3</v>
      </c>
      <c r="O18">
        <v>1.9390000000000001E-2</v>
      </c>
      <c r="P18">
        <v>-1.1592999999999999E-2</v>
      </c>
      <c r="Q18">
        <v>-2.0781000000000001E-2</v>
      </c>
      <c r="R18">
        <v>-5.5606000000000003E-2</v>
      </c>
      <c r="S18">
        <v>-2.0926E-2</v>
      </c>
      <c r="T18">
        <v>-2.1659999999999999E-2</v>
      </c>
      <c r="U18" s="7">
        <v>-5.3990000000000002E-3</v>
      </c>
      <c r="V18">
        <v>1.3782000000000001E-2</v>
      </c>
      <c r="W18">
        <v>2.5694999999999999E-2</v>
      </c>
      <c r="X18">
        <v>1.2880000000000001E-2</v>
      </c>
      <c r="Y18">
        <v>3.9313000000000001E-2</v>
      </c>
      <c r="Z18" s="2">
        <v>44588</v>
      </c>
    </row>
    <row r="19" spans="1:26" x14ac:dyDescent="0.25">
      <c r="A19" s="1">
        <v>-18</v>
      </c>
      <c r="B19">
        <v>3.4787999999999999E-2</v>
      </c>
      <c r="C19">
        <v>9.1380000000000003E-3</v>
      </c>
      <c r="D19">
        <v>1.7068E-2</v>
      </c>
      <c r="E19">
        <v>1.7828E-2</v>
      </c>
      <c r="F19">
        <v>4.3763999999999997E-2</v>
      </c>
      <c r="G19">
        <v>3.9630000000000004E-3</v>
      </c>
      <c r="H19">
        <v>2.0882000000000001E-2</v>
      </c>
      <c r="I19">
        <v>2.2505000000000001E-2</v>
      </c>
      <c r="J19">
        <v>3.9958E-2</v>
      </c>
      <c r="K19">
        <v>8.5060999999999998E-2</v>
      </c>
      <c r="L19">
        <v>4.2230000000000002E-3</v>
      </c>
      <c r="M19">
        <v>1.5544000000000001E-2</v>
      </c>
      <c r="N19">
        <v>8.5719999999999998E-3</v>
      </c>
      <c r="O19">
        <v>1.042E-2</v>
      </c>
      <c r="P19">
        <v>7.2238999999999998E-2</v>
      </c>
      <c r="Q19">
        <v>-2.4125000000000001E-2</v>
      </c>
      <c r="R19">
        <v>3.5033000000000002E-2</v>
      </c>
      <c r="S19">
        <v>2.5820000000000001E-3</v>
      </c>
      <c r="T19">
        <v>1.3018E-2</v>
      </c>
      <c r="U19" s="7">
        <v>2.4056000000000001E-2</v>
      </c>
      <c r="V19">
        <v>2.6259999999999999E-2</v>
      </c>
      <c r="W19">
        <v>1.6309000000000001E-2</v>
      </c>
      <c r="X19">
        <v>1.4239999999999999E-2</v>
      </c>
      <c r="Y19">
        <v>6.5680000000000001E-3</v>
      </c>
      <c r="Z19" s="2">
        <v>44589</v>
      </c>
    </row>
    <row r="20" spans="1:26" x14ac:dyDescent="0.25">
      <c r="A20" s="1">
        <v>-17</v>
      </c>
      <c r="B20">
        <v>1.1820000000000001E-3</v>
      </c>
      <c r="C20">
        <v>2.8379999999999998E-3</v>
      </c>
      <c r="D20">
        <v>0.119491</v>
      </c>
      <c r="E20">
        <v>-3.0651000000000001E-2</v>
      </c>
      <c r="F20">
        <v>1.1924000000000001E-2</v>
      </c>
      <c r="G20">
        <v>7.1440000000000002E-3</v>
      </c>
      <c r="H20">
        <v>-1.5492000000000001E-2</v>
      </c>
      <c r="I20">
        <v>5.1232E-2</v>
      </c>
      <c r="J20">
        <v>1.6693E-2</v>
      </c>
      <c r="K20">
        <v>3.7256999999999998E-2</v>
      </c>
      <c r="L20">
        <v>-7.2509999999999996E-3</v>
      </c>
      <c r="M20">
        <v>-4.3959999999999997E-3</v>
      </c>
      <c r="N20">
        <v>-3.1199999999999999E-4</v>
      </c>
      <c r="O20">
        <v>-9.1839999999999995E-3</v>
      </c>
      <c r="P20">
        <v>6.7369999999999999E-2</v>
      </c>
      <c r="Q20">
        <v>5.9256000000000003E-2</v>
      </c>
      <c r="R20">
        <v>4.5370000000000002E-3</v>
      </c>
      <c r="S20">
        <v>4.2903999999999998E-2</v>
      </c>
      <c r="T20">
        <v>6.7840000000000001E-3</v>
      </c>
      <c r="U20" s="7">
        <v>1.8710000000000001E-2</v>
      </c>
      <c r="V20">
        <v>3.0460000000000001E-2</v>
      </c>
      <c r="W20">
        <v>-3.0800000000000001E-4</v>
      </c>
      <c r="X20">
        <v>-7.4960000000000001E-3</v>
      </c>
      <c r="Y20">
        <v>-1.8166999999999999E-2</v>
      </c>
      <c r="Z20" s="2">
        <v>44592</v>
      </c>
    </row>
    <row r="21" spans="1:26" x14ac:dyDescent="0.25">
      <c r="A21" s="1">
        <v>-16</v>
      </c>
      <c r="B21">
        <v>1.1708E-2</v>
      </c>
      <c r="C21">
        <v>2.1867999999999999E-2</v>
      </c>
      <c r="D21">
        <v>3.5538E-2</v>
      </c>
      <c r="E21">
        <v>7.1859999999999997E-3</v>
      </c>
      <c r="F21">
        <v>4.1949999999999999E-3</v>
      </c>
      <c r="G21">
        <v>5.3860000000000002E-3</v>
      </c>
      <c r="H21">
        <v>1.1452E-2</v>
      </c>
      <c r="I21">
        <v>2.3363999999999999E-2</v>
      </c>
      <c r="J21">
        <v>-2.042E-3</v>
      </c>
      <c r="K21">
        <v>5.8929999999999998E-3</v>
      </c>
      <c r="L21">
        <v>-6.4489999999999999E-3</v>
      </c>
      <c r="M21">
        <v>1.0663000000000001E-2</v>
      </c>
      <c r="N21">
        <v>-4.4349999999999997E-3</v>
      </c>
      <c r="O21">
        <v>-2.8370000000000001E-3</v>
      </c>
      <c r="P21">
        <v>3.3840000000000002E-2</v>
      </c>
      <c r="Q21">
        <v>1.1983000000000001E-2</v>
      </c>
      <c r="R21">
        <v>2.0480999999999999E-2</v>
      </c>
      <c r="S21">
        <v>4.6759999999999996E-3</v>
      </c>
      <c r="T21">
        <v>1.5598000000000001E-2</v>
      </c>
      <c r="U21" s="7">
        <v>6.8399999999999997E-3</v>
      </c>
      <c r="V21">
        <v>7.9959999999999996E-3</v>
      </c>
      <c r="W21">
        <v>4.6129999999999999E-3</v>
      </c>
      <c r="X21">
        <v>8.03E-4</v>
      </c>
      <c r="Y21">
        <v>5.5750000000000001E-2</v>
      </c>
      <c r="Z21" s="2">
        <v>44593</v>
      </c>
    </row>
    <row r="22" spans="1:26" x14ac:dyDescent="0.25">
      <c r="A22" s="1">
        <v>-15</v>
      </c>
      <c r="B22">
        <v>1.0218E-2</v>
      </c>
      <c r="C22">
        <v>-3.0408000000000001E-2</v>
      </c>
      <c r="D22">
        <v>-3.8956999999999999E-2</v>
      </c>
      <c r="E22">
        <v>1.4775999999999999E-2</v>
      </c>
      <c r="F22">
        <v>-7.7850000000000003E-3</v>
      </c>
      <c r="G22">
        <v>1.098E-3</v>
      </c>
      <c r="H22">
        <v>-6.855E-3</v>
      </c>
      <c r="I22">
        <v>7.5314999999999993E-2</v>
      </c>
      <c r="J22">
        <v>2.2081E-2</v>
      </c>
      <c r="K22">
        <v>1.3376000000000001E-2</v>
      </c>
      <c r="L22">
        <v>1.0685E-2</v>
      </c>
      <c r="M22">
        <v>-1.1544E-2</v>
      </c>
      <c r="N22">
        <v>1.7746000000000001E-2</v>
      </c>
      <c r="O22">
        <v>-1.2019999999999999E-2</v>
      </c>
      <c r="P22">
        <v>-4.8389000000000001E-2</v>
      </c>
      <c r="Q22">
        <v>-2.1340999999999999E-2</v>
      </c>
      <c r="R22">
        <v>-1.6608999999999999E-2</v>
      </c>
      <c r="S22">
        <v>-6.9399999999999996E-4</v>
      </c>
      <c r="T22">
        <v>-1.5429E-2</v>
      </c>
      <c r="U22" s="7">
        <v>9.3779999999999992E-3</v>
      </c>
      <c r="V22">
        <v>-1.3975E-2</v>
      </c>
      <c r="W22">
        <v>-6.0000000000000001E-3</v>
      </c>
      <c r="X22">
        <v>1.1755E-2</v>
      </c>
      <c r="Y22">
        <v>1.9047999999999999E-2</v>
      </c>
      <c r="Z22" s="2">
        <v>44594</v>
      </c>
    </row>
    <row r="23" spans="1:26" x14ac:dyDescent="0.25">
      <c r="A23" s="1">
        <v>-14</v>
      </c>
      <c r="B23">
        <v>-2.4292999999999999E-2</v>
      </c>
      <c r="C23">
        <v>-1.2658000000000001E-2</v>
      </c>
      <c r="D23">
        <v>-8.5766999999999996E-2</v>
      </c>
      <c r="E23">
        <v>-8.9519999999999999E-3</v>
      </c>
      <c r="F23">
        <v>-3.0479999999999999E-3</v>
      </c>
      <c r="G23">
        <v>-3.7267000000000002E-2</v>
      </c>
      <c r="H23">
        <v>-1.7217E-2</v>
      </c>
      <c r="I23">
        <v>-2.7525000000000001E-2</v>
      </c>
      <c r="J23">
        <v>5.3799999999999996E-4</v>
      </c>
      <c r="K23">
        <v>-2.9915000000000001E-2</v>
      </c>
      <c r="L23">
        <v>-8.4599999999999996E-4</v>
      </c>
      <c r="M23">
        <v>1.3141E-2</v>
      </c>
      <c r="N23">
        <v>9.4260000000000004E-3</v>
      </c>
      <c r="O23">
        <v>6.3210000000000002E-3</v>
      </c>
      <c r="P23">
        <v>-0.26924799999999999</v>
      </c>
      <c r="Q23">
        <v>-1.5608E-2</v>
      </c>
      <c r="R23">
        <v>-1.6889000000000001E-2</v>
      </c>
      <c r="S23">
        <v>-3.7476000000000002E-2</v>
      </c>
      <c r="T23">
        <v>-1.8938E-2</v>
      </c>
      <c r="U23" s="7">
        <v>-2.4693E-2</v>
      </c>
      <c r="V23">
        <v>-1.8197999999999999E-2</v>
      </c>
      <c r="W23">
        <v>-1.1329000000000001E-2</v>
      </c>
      <c r="X23">
        <v>1.5107000000000001E-2</v>
      </c>
      <c r="Y23">
        <v>-2.4105000000000001E-2</v>
      </c>
      <c r="Z23" s="2">
        <v>44595</v>
      </c>
    </row>
    <row r="24" spans="1:26" x14ac:dyDescent="0.25">
      <c r="A24" s="1">
        <v>-13</v>
      </c>
      <c r="B24">
        <v>-1.043E-2</v>
      </c>
      <c r="C24">
        <v>2.8909999999999999E-3</v>
      </c>
      <c r="D24">
        <v>1.7018999999999999E-2</v>
      </c>
      <c r="E24">
        <v>-7.1440000000000002E-3</v>
      </c>
      <c r="F24">
        <v>9.3220000000000004E-3</v>
      </c>
      <c r="G24">
        <v>-5.7120000000000001E-3</v>
      </c>
      <c r="H24">
        <v>-1.8159999999999999E-3</v>
      </c>
      <c r="I24">
        <v>1.0026999999999999E-2</v>
      </c>
      <c r="J24">
        <v>-3.0790000000000001E-3</v>
      </c>
      <c r="K24">
        <v>8.7100000000000003E-4</v>
      </c>
      <c r="L24">
        <v>-1.9653E-2</v>
      </c>
      <c r="M24">
        <v>-9.2540000000000001E-3</v>
      </c>
      <c r="N24">
        <v>-1.6029000000000002E-2</v>
      </c>
      <c r="O24">
        <v>-2.8389000000000001E-2</v>
      </c>
      <c r="P24">
        <v>0.46257799999999999</v>
      </c>
      <c r="Q24">
        <v>-2.7914000000000001E-2</v>
      </c>
      <c r="R24">
        <v>4.901E-3</v>
      </c>
      <c r="S24">
        <v>-1.711E-2</v>
      </c>
      <c r="T24">
        <v>-1.7899999999999999E-2</v>
      </c>
      <c r="U24" s="7">
        <v>5.1440000000000001E-3</v>
      </c>
      <c r="V24">
        <v>-1.2973E-2</v>
      </c>
      <c r="W24">
        <v>1.4257000000000001E-2</v>
      </c>
      <c r="X24">
        <v>-5.6899999999999995E-4</v>
      </c>
      <c r="Y24">
        <v>3.6401999999999997E-2</v>
      </c>
      <c r="Z24" s="2">
        <v>44596</v>
      </c>
    </row>
    <row r="25" spans="1:26" x14ac:dyDescent="0.25">
      <c r="A25" s="1">
        <v>-12</v>
      </c>
      <c r="B25">
        <v>5.2690000000000002E-3</v>
      </c>
      <c r="C25">
        <v>2.7337E-2</v>
      </c>
      <c r="D25">
        <v>-1.3294E-2</v>
      </c>
      <c r="E25">
        <v>3.954E-3</v>
      </c>
      <c r="F25">
        <v>2.1350999999999998E-2</v>
      </c>
      <c r="G25">
        <v>-1.2553E-2</v>
      </c>
      <c r="H25">
        <v>4.4689E-2</v>
      </c>
      <c r="I25">
        <v>-4.9240000000000004E-3</v>
      </c>
      <c r="J25">
        <v>-1.2880000000000001E-2</v>
      </c>
      <c r="K25">
        <v>3.6385000000000001E-2</v>
      </c>
      <c r="L25">
        <v>0</v>
      </c>
      <c r="M25">
        <v>2.0289000000000001E-2</v>
      </c>
      <c r="N25">
        <v>-7.5189999999999996E-3</v>
      </c>
      <c r="O25">
        <v>4.5880000000000001E-3</v>
      </c>
      <c r="P25">
        <v>-2.6828000000000001E-2</v>
      </c>
      <c r="Q25">
        <v>2.8839999999999998E-3</v>
      </c>
      <c r="R25">
        <v>-1.1474E-2</v>
      </c>
      <c r="S25">
        <v>-6.8199999999999997E-3</v>
      </c>
      <c r="T25">
        <v>-9.5139999999999999E-3</v>
      </c>
      <c r="U25" s="7">
        <v>-3.7090000000000001E-3</v>
      </c>
      <c r="V25">
        <v>-8.5050000000000004E-3</v>
      </c>
      <c r="W25">
        <v>1.8296E-2</v>
      </c>
      <c r="X25">
        <v>1.3278E-2</v>
      </c>
      <c r="Y25">
        <v>-1.3225000000000001E-2</v>
      </c>
      <c r="Z25" s="2">
        <v>44599</v>
      </c>
    </row>
    <row r="26" spans="1:26" x14ac:dyDescent="0.25">
      <c r="A26" s="1">
        <v>-11</v>
      </c>
      <c r="B26">
        <v>-1.5058E-2</v>
      </c>
      <c r="C26">
        <v>3.3649999999999999E-3</v>
      </c>
      <c r="D26">
        <v>-1.7247999999999999E-2</v>
      </c>
      <c r="E26">
        <v>-2.8788999999999999E-2</v>
      </c>
      <c r="F26">
        <v>3.1391000000000002E-2</v>
      </c>
      <c r="G26">
        <v>-8.6739999999999994E-3</v>
      </c>
      <c r="H26">
        <v>-3.4611999999999997E-2</v>
      </c>
      <c r="I26">
        <v>5.2434000000000001E-2</v>
      </c>
      <c r="J26">
        <v>4.6750000000000003E-3</v>
      </c>
      <c r="K26">
        <v>1.0734E-2</v>
      </c>
      <c r="L26">
        <v>-2.4689999999999998E-3</v>
      </c>
      <c r="M26">
        <v>2.0097E-2</v>
      </c>
      <c r="N26">
        <v>-2.248E-3</v>
      </c>
      <c r="O26">
        <v>-2.9999999999999997E-4</v>
      </c>
      <c r="P26">
        <v>-8.4840000000000002E-3</v>
      </c>
      <c r="Q26">
        <v>1.2024E-2</v>
      </c>
      <c r="R26">
        <v>3.4352000000000001E-2</v>
      </c>
      <c r="S26">
        <v>3.2084000000000001E-2</v>
      </c>
      <c r="T26">
        <v>2.4308E-2</v>
      </c>
      <c r="U26" s="7">
        <v>8.3660000000000002E-3</v>
      </c>
      <c r="V26">
        <v>1.0011000000000001E-2</v>
      </c>
      <c r="W26">
        <v>-4.5430000000000002E-3</v>
      </c>
      <c r="X26">
        <v>6.8519999999999996E-3</v>
      </c>
      <c r="Y26">
        <v>-2.3810999999999999E-2</v>
      </c>
      <c r="Z26" s="2">
        <v>44600</v>
      </c>
    </row>
    <row r="27" spans="1:26" x14ac:dyDescent="0.25">
      <c r="A27" s="1">
        <v>-10</v>
      </c>
      <c r="B27">
        <v>1.3908E-2</v>
      </c>
      <c r="C27">
        <v>-1.1828E-2</v>
      </c>
      <c r="D27">
        <v>4.5831999999999998E-2</v>
      </c>
      <c r="E27">
        <v>-4.4590000000000003E-3</v>
      </c>
      <c r="F27">
        <v>-1.5659999999999999E-3</v>
      </c>
      <c r="G27">
        <v>-4.9529999999999999E-3</v>
      </c>
      <c r="H27">
        <v>1.2772E-2</v>
      </c>
      <c r="I27">
        <v>2.3720999999999999E-2</v>
      </c>
      <c r="J27">
        <v>1.4201E-2</v>
      </c>
      <c r="K27">
        <v>3.1411000000000001E-2</v>
      </c>
      <c r="L27">
        <v>-6.1799999999999995E-4</v>
      </c>
      <c r="M27">
        <v>4.7689999999999998E-3</v>
      </c>
      <c r="N27">
        <v>-2.2529999999999998E-3</v>
      </c>
      <c r="O27">
        <v>-1.0109E-2</v>
      </c>
      <c r="P27">
        <v>6.9915000000000005E-2</v>
      </c>
      <c r="Q27">
        <v>1.2444E-2</v>
      </c>
      <c r="R27">
        <v>2.9197000000000001E-2</v>
      </c>
      <c r="S27">
        <v>2.3245999999999999E-2</v>
      </c>
      <c r="T27">
        <v>-1.6549000000000001E-2</v>
      </c>
      <c r="U27" s="7">
        <v>1.4413E-2</v>
      </c>
      <c r="V27">
        <v>1.3651E-2</v>
      </c>
      <c r="W27">
        <v>1.8793000000000001E-2</v>
      </c>
      <c r="X27">
        <v>-2.1619999999999999E-3</v>
      </c>
      <c r="Y27">
        <v>6.7130999999999996E-2</v>
      </c>
      <c r="Z27" s="2">
        <v>44601</v>
      </c>
    </row>
    <row r="28" spans="1:26" x14ac:dyDescent="0.25">
      <c r="A28" s="1">
        <v>-9</v>
      </c>
      <c r="B28">
        <v>-1.5034E-2</v>
      </c>
      <c r="C28">
        <v>-2.2690000000000002E-3</v>
      </c>
      <c r="D28">
        <v>-0.20808399999999999</v>
      </c>
      <c r="E28">
        <v>-1.7048000000000001E-2</v>
      </c>
      <c r="F28">
        <v>6.8979999999999996E-3</v>
      </c>
      <c r="G28">
        <v>3.9199999999999999E-4</v>
      </c>
      <c r="H28">
        <v>-5.855E-3</v>
      </c>
      <c r="I28">
        <v>5.7200000000000003E-4</v>
      </c>
      <c r="J28">
        <v>-2.1142999999999999E-2</v>
      </c>
      <c r="K28">
        <v>-1.9501000000000001E-2</v>
      </c>
      <c r="L28">
        <v>-1.4322E-2</v>
      </c>
      <c r="M28">
        <v>-9.7029999999999998E-3</v>
      </c>
      <c r="N28">
        <v>-1.5343000000000001E-2</v>
      </c>
      <c r="O28">
        <v>-7.1529999999999996E-3</v>
      </c>
      <c r="P28">
        <v>8.4049999999999993E-3</v>
      </c>
      <c r="Q28">
        <v>1.6850000000000001E-3</v>
      </c>
      <c r="R28">
        <v>1.5460000000000001E-3</v>
      </c>
      <c r="S28">
        <v>-3.5140999999999999E-2</v>
      </c>
      <c r="T28">
        <v>-1.1839000000000001E-2</v>
      </c>
      <c r="U28" s="7">
        <v>-1.8282E-2</v>
      </c>
      <c r="V28">
        <v>-1.3993E-2</v>
      </c>
      <c r="W28">
        <v>-9.4280000000000006E-3</v>
      </c>
      <c r="X28">
        <v>-3.4280000000000001E-3</v>
      </c>
      <c r="Y28">
        <v>-2.0971E-2</v>
      </c>
      <c r="Z28" s="2">
        <v>44602</v>
      </c>
    </row>
    <row r="29" spans="1:26" x14ac:dyDescent="0.25">
      <c r="A29" s="1">
        <v>-8</v>
      </c>
      <c r="B29">
        <v>-1.6407999999999999E-2</v>
      </c>
      <c r="C29">
        <v>2.8349999999999998E-3</v>
      </c>
      <c r="D29">
        <v>0.14161699999999999</v>
      </c>
      <c r="E29">
        <v>3.5509999999999999E-3</v>
      </c>
      <c r="F29">
        <v>-3.0752999999999999E-2</v>
      </c>
      <c r="G29">
        <v>1.044E-3</v>
      </c>
      <c r="H29">
        <v>3.6348999999999999E-2</v>
      </c>
      <c r="I29">
        <v>-4.2013000000000002E-2</v>
      </c>
      <c r="J29">
        <v>-1.7926999999999998E-2</v>
      </c>
      <c r="K29">
        <v>-2.3483E-2</v>
      </c>
      <c r="L29">
        <v>-2.3860000000000001E-3</v>
      </c>
      <c r="M29">
        <v>-9.2270000000000008E-3</v>
      </c>
      <c r="N29">
        <v>-5.6150000000000002E-3</v>
      </c>
      <c r="O29">
        <v>1.0482999999999999E-2</v>
      </c>
      <c r="P29">
        <v>-2.8212999999999998E-2</v>
      </c>
      <c r="Q29">
        <v>-3.3668999999999998E-2</v>
      </c>
      <c r="R29">
        <v>-3.1698999999999998E-2</v>
      </c>
      <c r="S29">
        <v>-5.3545000000000002E-2</v>
      </c>
      <c r="T29">
        <v>1.598E-3</v>
      </c>
      <c r="U29" s="7">
        <v>-1.9151999999999999E-2</v>
      </c>
      <c r="V29">
        <v>-1.6227999999999999E-2</v>
      </c>
      <c r="W29">
        <v>5.548E-3</v>
      </c>
      <c r="X29">
        <v>-4.9170000000000004E-3</v>
      </c>
      <c r="Y29">
        <v>4.4991000000000003E-2</v>
      </c>
      <c r="Z29" s="2">
        <v>44603</v>
      </c>
    </row>
    <row r="30" spans="1:26" x14ac:dyDescent="0.25">
      <c r="A30" s="1">
        <v>-7</v>
      </c>
      <c r="B30">
        <v>-4.4640000000000001E-3</v>
      </c>
      <c r="C30">
        <v>-1.6999999999999999E-3</v>
      </c>
      <c r="D30">
        <v>1.3804E-2</v>
      </c>
      <c r="E30">
        <v>-1.9487999999999998E-2</v>
      </c>
      <c r="F30">
        <v>1.2626E-2</v>
      </c>
      <c r="G30">
        <v>-2.2209999999999999E-3</v>
      </c>
      <c r="H30">
        <v>-3.3036000000000003E-2</v>
      </c>
      <c r="I30">
        <v>-4.7790000000000003E-3</v>
      </c>
      <c r="J30">
        <v>-2.1832000000000001E-2</v>
      </c>
      <c r="K30">
        <v>-1.2924E-2</v>
      </c>
      <c r="L30">
        <v>-3.4009999999999999E-3</v>
      </c>
      <c r="M30">
        <v>-4.28E-4</v>
      </c>
      <c r="N30">
        <v>2.875E-3</v>
      </c>
      <c r="O30">
        <v>3.0200000000000002E-4</v>
      </c>
      <c r="P30">
        <v>3.2859999999999999E-3</v>
      </c>
      <c r="Q30">
        <v>-1.0501999999999999E-2</v>
      </c>
      <c r="R30">
        <v>2.4568E-2</v>
      </c>
      <c r="S30">
        <v>-2.431E-3</v>
      </c>
      <c r="T30">
        <v>1.4622E-2</v>
      </c>
      <c r="U30" s="7">
        <v>-3.8479999999999999E-3</v>
      </c>
      <c r="V30">
        <v>-1.879E-3</v>
      </c>
      <c r="W30">
        <v>-1.047E-3</v>
      </c>
      <c r="X30">
        <v>6.9470000000000001E-3</v>
      </c>
      <c r="Y30">
        <v>-2.1354999999999999E-2</v>
      </c>
      <c r="Z30" s="2">
        <v>44606</v>
      </c>
    </row>
    <row r="31" spans="1:26" x14ac:dyDescent="0.25">
      <c r="A31" s="1">
        <v>-6</v>
      </c>
      <c r="B31">
        <v>3.8247000000000003E-2</v>
      </c>
      <c r="C31">
        <v>1.5757E-2</v>
      </c>
      <c r="D31">
        <v>5.3169999999999997E-3</v>
      </c>
      <c r="E31">
        <v>-2.0100000000000001E-4</v>
      </c>
      <c r="F31">
        <v>4.2472000000000003E-2</v>
      </c>
      <c r="G31">
        <v>1.7371000000000001E-2</v>
      </c>
      <c r="H31">
        <v>1.9902E-2</v>
      </c>
      <c r="I31">
        <v>4.5934999999999997E-2</v>
      </c>
      <c r="J31">
        <v>9.7260000000000003E-3</v>
      </c>
      <c r="K31">
        <v>2.1527000000000001E-2</v>
      </c>
      <c r="L31">
        <v>-8.6160000000000004E-3</v>
      </c>
      <c r="M31">
        <v>9.2309999999999996E-3</v>
      </c>
      <c r="N31">
        <v>5.1000000000000004E-4</v>
      </c>
      <c r="O31">
        <v>-6.594E-3</v>
      </c>
      <c r="P31">
        <v>4.4671000000000002E-2</v>
      </c>
      <c r="Q31">
        <v>4.8092000000000003E-2</v>
      </c>
      <c r="R31">
        <v>2.7618E-2</v>
      </c>
      <c r="S31">
        <v>3.0810000000000001E-2</v>
      </c>
      <c r="T31">
        <v>6.8269999999999997E-2</v>
      </c>
      <c r="U31" s="7">
        <v>1.5644000000000002E-2</v>
      </c>
      <c r="V31">
        <v>2.9910000000000002E-3</v>
      </c>
      <c r="W31">
        <v>1.4267E-2</v>
      </c>
      <c r="X31">
        <v>1.2233000000000001E-2</v>
      </c>
      <c r="Y31">
        <v>8.2450000000000006E-3</v>
      </c>
      <c r="Z31" s="2">
        <v>44607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8B68-8C18-4BF5-9CF2-7136CBD0D07E}">
  <dimension ref="A1:L55"/>
  <sheetViews>
    <sheetView showGridLines="0" tabSelected="1" workbookViewId="0">
      <selection activeCell="T8" sqref="T8"/>
    </sheetView>
  </sheetViews>
  <sheetFormatPr defaultRowHeight="15" x14ac:dyDescent="0.25"/>
  <cols>
    <col min="8" max="8" width="13.7109375" bestFit="1" customWidth="1"/>
  </cols>
  <sheetData>
    <row r="1" spans="1:12" x14ac:dyDescent="0.25">
      <c r="A1" s="1" t="s">
        <v>35</v>
      </c>
      <c r="B1" s="1" t="str">
        <f>cars!B2</f>
        <v>SNAP</v>
      </c>
      <c r="C1" s="1" t="s">
        <v>47</v>
      </c>
      <c r="D1" s="1" t="str">
        <f>"R "&amp;B1</f>
        <v>R SNAP</v>
      </c>
      <c r="E1" s="1" t="s">
        <v>48</v>
      </c>
      <c r="F1" s="1" t="s">
        <v>49</v>
      </c>
      <c r="G1" s="9" t="s">
        <v>50</v>
      </c>
      <c r="H1" s="9" t="s">
        <v>51</v>
      </c>
      <c r="I1" s="9" t="s">
        <v>52</v>
      </c>
      <c r="K1" s="10" t="s">
        <v>53</v>
      </c>
      <c r="L1">
        <f>STEYX(estimation_returns!P2:P31,estimation_returns!U2:U31)</f>
        <v>9.5685854080421323E-2</v>
      </c>
    </row>
    <row r="2" spans="1:12" x14ac:dyDescent="0.25">
      <c r="A2" s="1">
        <v>-5</v>
      </c>
      <c r="B2">
        <f>VLOOKUP($A2,window_set!$A:$DI,MATCH($B$1,window_set!$A$1:$DI$1,0),0)</f>
        <v>40.009998321533203</v>
      </c>
      <c r="C2">
        <v>44.750097656249999</v>
      </c>
      <c r="D2" s="8">
        <f>VLOOKUP(A2,window_returns!$A:$DI,MATCH($B$1,window_returns!$A$1:$DI$1,0),0)</f>
        <v>-3.4875999999999997E-2</v>
      </c>
      <c r="E2" s="8">
        <v>8.8099999999999995E-4</v>
      </c>
      <c r="F2" s="8">
        <f>D2-(VLOOKUP($B$1,regression_results!B:F,4,0)+VLOOKUP($B$1,regression_results!B:F,5,0)*E2)</f>
        <v>-4.521536695547769E-2</v>
      </c>
      <c r="G2">
        <f>F2/$L$1</f>
        <v>-0.47253972272093031</v>
      </c>
      <c r="H2" s="5" t="str">
        <f>IF(ABS(G2)&gt;1.96,"Rejeita H0","Não rejeita H0")</f>
        <v>Não rejeita H0</v>
      </c>
    </row>
    <row r="3" spans="1:12" x14ac:dyDescent="0.25">
      <c r="A3" s="1">
        <v>-4</v>
      </c>
      <c r="B3">
        <f>VLOOKUP($A3,window_set!$A:$DI,MATCH($B$1,window_set!$A$1:$DI$1,0),0)</f>
        <v>39.450000762939453</v>
      </c>
      <c r="C3">
        <v>43.802597656250001</v>
      </c>
      <c r="D3" s="8">
        <f>VLOOKUP(A3,window_returns!$A:$DI,MATCH($B$1,window_returns!$A$1:$DI$1,0),0)</f>
        <v>-1.4095E-2</v>
      </c>
      <c r="E3" s="8">
        <v>-2.1401E-2</v>
      </c>
      <c r="F3" s="8">
        <f>D3-(VLOOKUP($B$1,regression_results!B:F,4,0)+VLOOKUP($B$1,regression_results!B:F,5,0)*E3)</f>
        <v>7.4085158975573925E-2</v>
      </c>
      <c r="G3">
        <f t="shared" ref="G3:G17" si="0">F3/$L$1</f>
        <v>0.77425403877680177</v>
      </c>
      <c r="H3" s="5" t="str">
        <f t="shared" ref="H3:H17" si="1">IF(ABS(G3)&gt;1.96,"Rejeita H0","Não rejeita H0")</f>
        <v>Não rejeita H0</v>
      </c>
    </row>
    <row r="4" spans="1:12" x14ac:dyDescent="0.25">
      <c r="A4" s="1">
        <v>-3</v>
      </c>
      <c r="B4">
        <f>VLOOKUP($A4,window_set!$A:$DI,MATCH($B$1,window_set!$A$1:$DI$1,0),0)</f>
        <v>38.009998321533203</v>
      </c>
      <c r="C4">
        <v>43.488701171875007</v>
      </c>
      <c r="D4" s="8">
        <f>VLOOKUP(A4,window_returns!$A:$DI,MATCH($B$1,window_returns!$A$1:$DI$1,0),0)</f>
        <v>-3.7185000000000003E-2</v>
      </c>
      <c r="E4" s="8">
        <v>-7.1919999999999996E-3</v>
      </c>
      <c r="F4" s="8">
        <f>D4-(VLOOKUP($B$1,regression_results!B:F,4,0)+VLOOKUP($B$1,regression_results!B:F,5,0)*E4)</f>
        <v>-1.1829719579058172E-2</v>
      </c>
      <c r="G4">
        <f t="shared" si="0"/>
        <v>-0.12363080930558051</v>
      </c>
      <c r="H4" s="5" t="str">
        <f t="shared" si="1"/>
        <v>Não rejeita H0</v>
      </c>
    </row>
    <row r="5" spans="1:12" x14ac:dyDescent="0.25">
      <c r="A5" s="1">
        <v>-2</v>
      </c>
      <c r="B5">
        <f>VLOOKUP($A5,window_set!$A:$DI,MATCH($B$1,window_set!$A$1:$DI$1,0),0)</f>
        <v>36.869998931884773</v>
      </c>
      <c r="C5">
        <v>43.047597656250005</v>
      </c>
      <c r="D5" s="8">
        <f>VLOOKUP(A5,window_returns!$A:$DI,MATCH($B$1,window_returns!$A$1:$DI$1,0),0)</f>
        <v>-3.0450999999999999E-2</v>
      </c>
      <c r="E5" s="8">
        <v>-1.0194999999999999E-2</v>
      </c>
      <c r="F5" s="8">
        <f>D5-(VLOOKUP($B$1,regression_results!B:F,4,0)+VLOOKUP($B$1,regression_results!B:F,5,0)*E5)</f>
        <v>8.1819994933297682E-3</v>
      </c>
      <c r="G5">
        <f t="shared" si="0"/>
        <v>8.5508976974308273E-2</v>
      </c>
      <c r="H5" s="5" t="str">
        <f t="shared" si="1"/>
        <v>Não rejeita H0</v>
      </c>
    </row>
    <row r="6" spans="1:12" x14ac:dyDescent="0.25">
      <c r="A6" s="1">
        <v>-1</v>
      </c>
      <c r="B6">
        <f>VLOOKUP($A6,window_set!$A:$DI,MATCH($B$1,window_set!$A$1:$DI$1,0),0)</f>
        <v>36.979999542236328</v>
      </c>
      <c r="C6">
        <v>42.255000000000003</v>
      </c>
      <c r="D6" s="8">
        <f>VLOOKUP(A6,window_returns!$A:$DI,MATCH($B$1,window_returns!$A$1:$DI$1,0),0)</f>
        <v>2.9789999999999999E-3</v>
      </c>
      <c r="E6" s="8">
        <v>-1.8584E-2</v>
      </c>
      <c r="F6" s="8">
        <f>D6-(VLOOKUP($B$1,regression_results!B:F,4,0)+VLOOKUP($B$1,regression_results!B:F,5,0)*E6)</f>
        <v>7.8703836089487736E-2</v>
      </c>
      <c r="G6">
        <f>F6/$L$1</f>
        <v>0.82252321250473792</v>
      </c>
      <c r="H6" s="5" t="str">
        <f t="shared" si="1"/>
        <v>Não rejeita H0</v>
      </c>
    </row>
    <row r="7" spans="1:12" x14ac:dyDescent="0.25">
      <c r="A7" s="1">
        <v>0</v>
      </c>
      <c r="B7">
        <f>VLOOKUP($A7,window_set!$A:$DI,MATCH($B$1,window_set!$A$1:$DI$1,0),0)</f>
        <v>38.830001831054688</v>
      </c>
      <c r="C7">
        <v>42.887001953125001</v>
      </c>
      <c r="D7" s="8">
        <f>VLOOKUP(A7,window_returns!$A:$DI,MATCH($B$1,window_returns!$A$1:$DI$1,0),0)</f>
        <v>4.8815999999999998E-2</v>
      </c>
      <c r="E7" s="8">
        <v>1.4846E-2</v>
      </c>
      <c r="F7" s="8">
        <f>D7-(VLOOKUP($B$1,regression_results!B:F,4,0)+VLOOKUP($B$1,regression_results!B:F,5,0)*E7)</f>
        <v>-2.326940320119783E-2</v>
      </c>
      <c r="G7">
        <f t="shared" si="0"/>
        <v>-0.2431854052495632</v>
      </c>
      <c r="H7" s="5" t="str">
        <f t="shared" si="1"/>
        <v>Não rejeita H0</v>
      </c>
      <c r="I7" s="11">
        <f>F7</f>
        <v>-2.326940320119783E-2</v>
      </c>
    </row>
    <row r="8" spans="1:12" x14ac:dyDescent="0.25">
      <c r="A8" s="1">
        <v>1</v>
      </c>
      <c r="B8">
        <f>VLOOKUP($A8,window_set!$A:$DI,MATCH($B$1,window_set!$A$1:$DI$1,0),0)</f>
        <v>39.150001525878913</v>
      </c>
      <c r="C8">
        <v>43.846499023437502</v>
      </c>
      <c r="D8" s="8">
        <f>VLOOKUP(A8,window_returns!$A:$DI,MATCH($B$1,window_returns!$A$1:$DI$1,0),0)</f>
        <v>8.2070000000000008E-3</v>
      </c>
      <c r="E8" s="8">
        <v>2.2126E-2</v>
      </c>
      <c r="F8" s="8">
        <f>D8-(VLOOKUP($B$1,regression_results!B:F,4,0)+VLOOKUP($B$1,regression_results!B:F,5,0)*E8)</f>
        <v>-9.6066813073653418E-2</v>
      </c>
      <c r="G8">
        <f t="shared" si="0"/>
        <v>-1.0039813512341325</v>
      </c>
      <c r="H8" s="5" t="str">
        <f t="shared" si="1"/>
        <v>Não rejeita H0</v>
      </c>
      <c r="I8" s="11">
        <f>I7+F8</f>
        <v>-0.11933621627485125</v>
      </c>
    </row>
    <row r="9" spans="1:12" x14ac:dyDescent="0.25">
      <c r="A9" s="1">
        <v>2</v>
      </c>
      <c r="B9">
        <f>VLOOKUP($A9,window_set!$A:$DI,MATCH($B$1,window_set!$A$1:$DI$1,0),0)</f>
        <v>39.939998626708977</v>
      </c>
      <c r="C9">
        <v>43.739399414062504</v>
      </c>
      <c r="D9" s="8">
        <f>VLOOKUP(A9,window_returns!$A:$DI,MATCH($B$1,window_returns!$A$1:$DI$1,0),0)</f>
        <v>1.9977999999999999E-2</v>
      </c>
      <c r="E9" s="8">
        <v>-2.4459999999999998E-3</v>
      </c>
      <c r="F9" s="8">
        <f>D9-(VLOOKUP($B$1,regression_results!B:F,4,0)+VLOOKUP($B$1,regression_results!B:F,5,0)*E9)</f>
        <v>2.4348913215629424E-2</v>
      </c>
      <c r="G9">
        <f t="shared" si="0"/>
        <v>0.25446721931503935</v>
      </c>
      <c r="H9" s="5" t="str">
        <f>IF(ABS(G9)&gt;1.96,"Rejeita H0","Não rejeita H0")</f>
        <v>Não rejeita H0</v>
      </c>
      <c r="I9" s="11">
        <f t="shared" ref="I9:I17" si="2">I8+F9</f>
        <v>-9.4987303059221817E-2</v>
      </c>
    </row>
    <row r="10" spans="1:12" x14ac:dyDescent="0.25">
      <c r="A10" s="1">
        <v>3</v>
      </c>
      <c r="B10">
        <f>VLOOKUP($A10,window_set!$A:$DI,MATCH($B$1,window_set!$A$1:$DI$1,0),0)</f>
        <v>37.840000152587891</v>
      </c>
      <c r="C10">
        <v>43.062597656249999</v>
      </c>
      <c r="D10" s="8">
        <f>VLOOKUP(A10,window_returns!$A:$DI,MATCH($B$1,window_returns!$A$1:$DI$1,0),0)</f>
        <v>-5.4011999999999998E-2</v>
      </c>
      <c r="E10" s="8">
        <v>-1.5594E-2</v>
      </c>
      <c r="F10" s="8">
        <f>D10-(VLOOKUP($B$1,regression_results!B:F,4,0)+VLOOKUP($B$1,regression_results!B:F,5,0)*E10)</f>
        <v>8.4925963204434754E-3</v>
      </c>
      <c r="G10">
        <f t="shared" si="0"/>
        <v>8.8754982667612309E-2</v>
      </c>
      <c r="H10" s="5" t="str">
        <f t="shared" si="1"/>
        <v>Não rejeita H0</v>
      </c>
      <c r="I10" s="11">
        <f t="shared" si="2"/>
        <v>-8.6494706738778349E-2</v>
      </c>
    </row>
    <row r="11" spans="1:12" x14ac:dyDescent="0.25">
      <c r="A11" s="1">
        <v>4</v>
      </c>
      <c r="B11">
        <f>VLOOKUP($A11,window_set!$A:$DI,MATCH($B$1,window_set!$A$1:$DI$1,0),0)</f>
        <v>37.369998931884773</v>
      </c>
      <c r="C11">
        <v>43.865400390624998</v>
      </c>
      <c r="D11" s="8">
        <f>VLOOKUP(A11,window_returns!$A:$DI,MATCH($B$1,window_returns!$A$1:$DI$1,0),0)</f>
        <v>-1.2499E-2</v>
      </c>
      <c r="E11" s="8">
        <v>1.8471000000000001E-2</v>
      </c>
      <c r="F11" s="8">
        <f>D11-(VLOOKUP($B$1,regression_results!B:F,4,0)+VLOOKUP($B$1,regression_results!B:F,5,0)*E11)</f>
        <v>-0.10061228586433678</v>
      </c>
      <c r="G11">
        <f t="shared" si="0"/>
        <v>-1.0514854764192723</v>
      </c>
      <c r="H11" s="5" t="str">
        <f>IF(ABS(G11)&gt;1.96,"Rejeita H0","Não rejeita H0")</f>
        <v>Não rejeita H0</v>
      </c>
      <c r="I11" s="11">
        <f t="shared" si="2"/>
        <v>-0.18710699260311514</v>
      </c>
    </row>
    <row r="12" spans="1:12" x14ac:dyDescent="0.25">
      <c r="A12" s="1">
        <v>5</v>
      </c>
      <c r="B12">
        <f>VLOOKUP($A12,window_set!$A:$DI,MATCH($B$1,window_set!$A$1:$DI$1,0),0)</f>
        <v>35.659999847412109</v>
      </c>
      <c r="C12">
        <v>43.634902343749999</v>
      </c>
      <c r="D12" s="8">
        <f>VLOOKUP(A12,window_returns!$A:$DI,MATCH($B$1,window_returns!$A$1:$DI$1,0),0)</f>
        <v>-4.6838999999999999E-2</v>
      </c>
      <c r="E12" s="8">
        <v>-5.2690000000000002E-3</v>
      </c>
      <c r="F12" s="8">
        <f>D12-(VLOOKUP($B$1,regression_results!B:F,4,0)+VLOOKUP($B$1,regression_results!B:F,5,0)*E12)</f>
        <v>-2.9986234989048843E-2</v>
      </c>
      <c r="G12">
        <f t="shared" si="0"/>
        <v>-0.31338211146494277</v>
      </c>
      <c r="H12" s="5" t="str">
        <f t="shared" si="1"/>
        <v>Não rejeita H0</v>
      </c>
      <c r="I12" s="11">
        <f t="shared" si="2"/>
        <v>-0.21709322759216398</v>
      </c>
    </row>
    <row r="13" spans="1:12" x14ac:dyDescent="0.25">
      <c r="A13" s="1">
        <v>6</v>
      </c>
      <c r="B13">
        <f>VLOOKUP($A13,window_set!$A:$DI,MATCH($B$1,window_set!$A$1:$DI$1,0),0)</f>
        <v>33.090000152587891</v>
      </c>
      <c r="C13">
        <v>43.288701171875005</v>
      </c>
      <c r="D13" s="8">
        <f>VLOOKUP(A13,window_returns!$A:$DI,MATCH($B$1,window_returns!$A$1:$DI$1,0),0)</f>
        <v>-7.4798000000000003E-2</v>
      </c>
      <c r="E13" s="8">
        <v>-7.9660000000000009E-3</v>
      </c>
      <c r="F13" s="8">
        <f>D13-(VLOOKUP($B$1,regression_results!B:F,4,0)+VLOOKUP($B$1,regression_results!B:F,5,0)*E13)</f>
        <v>-4.6020490287673466E-2</v>
      </c>
      <c r="G13">
        <f t="shared" si="0"/>
        <v>-0.48095395845026906</v>
      </c>
      <c r="H13" s="5" t="str">
        <f t="shared" si="1"/>
        <v>Não rejeita H0</v>
      </c>
      <c r="I13" s="11">
        <f t="shared" si="2"/>
        <v>-0.26311371787983745</v>
      </c>
    </row>
    <row r="14" spans="1:12" x14ac:dyDescent="0.25">
      <c r="A14" s="1">
        <v>7</v>
      </c>
      <c r="B14">
        <f>VLOOKUP($A14,window_set!$A:$DI,MATCH($B$1,window_set!$A$1:$DI$1,0),0)</f>
        <v>30.219999313354489</v>
      </c>
      <c r="C14">
        <v>42.010898437500003</v>
      </c>
      <c r="D14" s="8">
        <f>VLOOKUP(A14,window_returns!$A:$DI,MATCH($B$1,window_returns!$A$1:$DI$1,0),0)</f>
        <v>-9.0727000000000002E-2</v>
      </c>
      <c r="E14" s="8">
        <v>-2.9963E-2</v>
      </c>
      <c r="F14" s="8">
        <f>D14-(VLOOKUP($B$1,regression_results!B:F,4,0)+VLOOKUP($B$1,regression_results!B:F,5,0)*E14)</f>
        <v>3.5309912454690007E-2</v>
      </c>
      <c r="G14">
        <f t="shared" si="0"/>
        <v>0.36901914911072431</v>
      </c>
      <c r="H14" s="5" t="str">
        <f t="shared" si="1"/>
        <v>Não rejeita H0</v>
      </c>
      <c r="I14" s="11">
        <f t="shared" si="2"/>
        <v>-0.22780380542514744</v>
      </c>
    </row>
    <row r="15" spans="1:12" x14ac:dyDescent="0.25">
      <c r="A15" s="1">
        <v>8</v>
      </c>
      <c r="B15">
        <f>VLOOKUP($A15,window_set!$A:$DI,MATCH($B$1,window_set!$A$1:$DI$1,0),0)</f>
        <v>31.219999313354489</v>
      </c>
      <c r="C15">
        <v>41.707001953125001</v>
      </c>
      <c r="D15" s="8">
        <f>VLOOKUP(A15,window_returns!$A:$DI,MATCH($B$1,window_returns!$A$1:$DI$1,0),0)</f>
        <v>3.2555000000000001E-2</v>
      </c>
      <c r="E15" s="8">
        <v>-7.26E-3</v>
      </c>
      <c r="F15" s="8">
        <f>D15-(VLOOKUP($B$1,regression_results!B:F,4,0)+VLOOKUP($B$1,regression_results!B:F,5,0)*E15)</f>
        <v>5.8210941392277955E-2</v>
      </c>
      <c r="G15">
        <f>F15/$L$1</f>
        <v>0.60835472444394201</v>
      </c>
      <c r="H15" s="5" t="str">
        <f t="shared" si="1"/>
        <v>Não rejeita H0</v>
      </c>
      <c r="I15" s="11">
        <f t="shared" si="2"/>
        <v>-0.16959286403286949</v>
      </c>
    </row>
    <row r="16" spans="1:12" x14ac:dyDescent="0.25">
      <c r="A16" s="1">
        <v>9</v>
      </c>
      <c r="B16">
        <f>VLOOKUP($A16,window_set!$A:$DI,MATCH($B$1,window_set!$A$1:$DI$1,0),0)</f>
        <v>33.680000305175781</v>
      </c>
      <c r="C16">
        <v>42.778798828125005</v>
      </c>
      <c r="D16" s="8">
        <f>VLOOKUP(A16,window_returns!$A:$DI,MATCH($B$1,window_returns!$A$1:$DI$1,0),0)</f>
        <v>7.5844999999999996E-2</v>
      </c>
      <c r="E16" s="8">
        <v>2.5374000000000001E-2</v>
      </c>
      <c r="F16" s="8">
        <f>D16-(VLOOKUP($B$1,regression_results!B:F,4,0)+VLOOKUP($B$1,regression_results!B:F,5,0)*E16)</f>
        <v>-4.2789795939825931E-2</v>
      </c>
      <c r="G16">
        <f t="shared" si="0"/>
        <v>-0.44719040605377558</v>
      </c>
      <c r="H16" s="5" t="str">
        <f t="shared" si="1"/>
        <v>Não rejeita H0</v>
      </c>
      <c r="I16" s="11">
        <f t="shared" si="2"/>
        <v>-0.21238265997269543</v>
      </c>
    </row>
    <row r="17" spans="1:12" x14ac:dyDescent="0.25">
      <c r="A17" s="1">
        <v>10</v>
      </c>
      <c r="B17">
        <f>VLOOKUP($A17,window_set!$A:$DI,MATCH($B$1,window_set!$A$1:$DI$1,0),0)</f>
        <v>31.739999771118161</v>
      </c>
      <c r="C17">
        <v>42.595200195312501</v>
      </c>
      <c r="D17" s="8">
        <f>VLOOKUP(A17,window_returns!$A:$DI,MATCH($B$1,window_returns!$A$1:$DI$1,0),0)</f>
        <v>-5.9325999999999997E-2</v>
      </c>
      <c r="E17" s="8">
        <v>-4.3010000000000001E-3</v>
      </c>
      <c r="F17" s="8">
        <f>D17-(VLOOKUP($B$1,regression_results!B:F,4,0)+VLOOKUP($B$1,regression_results!B:F,5,0)*E17)</f>
        <v>-4.6753232345716017E-2</v>
      </c>
      <c r="G17">
        <f t="shared" si="0"/>
        <v>-0.48861174721209277</v>
      </c>
      <c r="H17" s="5" t="str">
        <f t="shared" si="1"/>
        <v>Não rejeita H0</v>
      </c>
      <c r="I17" s="11">
        <f t="shared" si="2"/>
        <v>-0.25913589231841144</v>
      </c>
    </row>
    <row r="18" spans="1:12" x14ac:dyDescent="0.25">
      <c r="H18" s="5"/>
    </row>
    <row r="19" spans="1:12" x14ac:dyDescent="0.25">
      <c r="H19" s="5"/>
    </row>
    <row r="20" spans="1:12" x14ac:dyDescent="0.25">
      <c r="A20" s="1" t="s">
        <v>35</v>
      </c>
      <c r="B20" s="1" t="str">
        <f>cars!B3</f>
        <v>ARNC</v>
      </c>
      <c r="C20" s="1" t="s">
        <v>54</v>
      </c>
      <c r="D20" s="1" t="str">
        <f>"R "&amp;B20</f>
        <v>R ARNC</v>
      </c>
      <c r="E20" s="1" t="s">
        <v>48</v>
      </c>
      <c r="F20" s="1" t="s">
        <v>49</v>
      </c>
      <c r="G20" s="9" t="s">
        <v>50</v>
      </c>
      <c r="H20" s="9" t="s">
        <v>51</v>
      </c>
      <c r="I20" s="9" t="s">
        <v>52</v>
      </c>
      <c r="K20" s="10" t="s">
        <v>53</v>
      </c>
      <c r="L20">
        <f>STEYX(estimation_returns!R21:R50,estimation_returns!U21:U50)</f>
        <v>1.7778701888858037E-2</v>
      </c>
    </row>
    <row r="21" spans="1:12" x14ac:dyDescent="0.25">
      <c r="A21" s="1">
        <v>-5</v>
      </c>
      <c r="B21">
        <f>VLOOKUP($A21,window_set!$A:$DI,MATCH($B$20,window_set!$A$1:$DI$1,0),0)</f>
        <v>33.400001525878913</v>
      </c>
      <c r="C21">
        <v>44.750097656249999</v>
      </c>
      <c r="D21" s="8">
        <f>VLOOKUP(A21,window_returns!$A:$DI,MATCH($B$20,window_returns!$A$1:$DI$1,0),0)</f>
        <v>1.0836999999999999E-2</v>
      </c>
      <c r="E21" s="8">
        <v>8.8099999999999995E-4</v>
      </c>
      <c r="F21" s="8">
        <f>D21-(VLOOKUP($B$20,regression_results!B:F,4,0)+VLOOKUP($B$20,regression_results!B:F,5,0)*E21)</f>
        <v>8.9162506373141048E-3</v>
      </c>
      <c r="G21">
        <f>F21/$L$20</f>
        <v>0.5015130290756461</v>
      </c>
      <c r="H21" s="5" t="str">
        <f>IF(ABS(G21)&gt;1.96,"Rejeita H0","Não rejeita H0")</f>
        <v>Não rejeita H0</v>
      </c>
    </row>
    <row r="22" spans="1:12" x14ac:dyDescent="0.25">
      <c r="A22" s="1">
        <v>-4</v>
      </c>
      <c r="B22">
        <f>VLOOKUP($A22,window_set!$A:$DI,MATCH($B$20,window_set!$A$1:$DI$1,0),0)</f>
        <v>32.470001220703118</v>
      </c>
      <c r="C22">
        <v>43.802597656250001</v>
      </c>
      <c r="D22" s="8">
        <f>VLOOKUP(A22,window_returns!$A:$DI,MATCH($B$20,window_returns!$A$1:$DI$1,0),0)</f>
        <v>-2.8239E-2</v>
      </c>
      <c r="E22" s="8">
        <v>-2.1401E-2</v>
      </c>
      <c r="F22" s="8">
        <f>D22-(VLOOKUP($B$20,regression_results!B:F,4,0)+VLOOKUP($B$20,regression_results!B:F,5,0)*E22)</f>
        <v>-1.0553985544514276E-2</v>
      </c>
      <c r="G22">
        <f t="shared" ref="G22:G36" si="3">F22/$L$20</f>
        <v>-0.5936308292074175</v>
      </c>
      <c r="H22" s="5" t="str">
        <f t="shared" ref="H22:H36" si="4">IF(ABS(G22)&gt;1.96,"Rejeita H0","Não rejeita H0")</f>
        <v>Não rejeita H0</v>
      </c>
    </row>
    <row r="23" spans="1:12" x14ac:dyDescent="0.25">
      <c r="A23" s="1">
        <v>-3</v>
      </c>
      <c r="B23">
        <f>VLOOKUP($A23,window_set!$A:$DI,MATCH($B$20,window_set!$A$1:$DI$1,0),0)</f>
        <v>32.279998779296882</v>
      </c>
      <c r="C23">
        <v>43.488701171875007</v>
      </c>
      <c r="D23" s="8">
        <f>VLOOKUP(A23,window_returns!$A:$DI,MATCH($B$20,window_returns!$A$1:$DI$1,0),0)</f>
        <v>-5.8690000000000001E-3</v>
      </c>
      <c r="E23" s="8">
        <v>-7.1919999999999996E-3</v>
      </c>
      <c r="F23" s="8">
        <f>D23-(VLOOKUP($B$20,regression_results!B:F,4,0)+VLOOKUP($B$20,regression_results!B:F,5,0)*E23)</f>
        <v>-6.8637752424681887E-4</v>
      </c>
      <c r="G23">
        <f t="shared" si="3"/>
        <v>-3.8606728912923258E-2</v>
      </c>
      <c r="H23" s="5" t="str">
        <f t="shared" si="4"/>
        <v>Não rejeita H0</v>
      </c>
    </row>
    <row r="24" spans="1:12" x14ac:dyDescent="0.25">
      <c r="A24" s="1">
        <v>-2</v>
      </c>
      <c r="B24">
        <f>VLOOKUP($A24,window_set!$A:$DI,MATCH($B$20,window_set!$A$1:$DI$1,0),0)</f>
        <v>31.329999923706051</v>
      </c>
      <c r="C24">
        <v>43.047597656250005</v>
      </c>
      <c r="D24" s="8">
        <f>VLOOKUP(A24,window_returns!$A:$DI,MATCH($B$20,window_returns!$A$1:$DI$1,0),0)</f>
        <v>-2.9871999999999999E-2</v>
      </c>
      <c r="E24" s="8">
        <v>-1.0194999999999999E-2</v>
      </c>
      <c r="F24" s="8">
        <f>D24-(VLOOKUP($B$20,regression_results!B:F,4,0)+VLOOKUP($B$20,regression_results!B:F,5,0)*E24)</f>
        <v>-2.2047060463571414E-2</v>
      </c>
      <c r="G24">
        <f t="shared" si="3"/>
        <v>-1.2400826900297131</v>
      </c>
      <c r="H24" s="5" t="str">
        <f t="shared" si="4"/>
        <v>Não rejeita H0</v>
      </c>
    </row>
    <row r="25" spans="1:12" x14ac:dyDescent="0.25">
      <c r="A25" s="1">
        <v>-1</v>
      </c>
      <c r="B25">
        <f>VLOOKUP($A25,window_set!$A:$DI,MATCH($B$20,window_set!$A$1:$DI$1,0),0)</f>
        <v>32.020000457763672</v>
      </c>
      <c r="C25">
        <v>42.255000000000003</v>
      </c>
      <c r="D25" s="8">
        <f>VLOOKUP(A25,window_returns!$A:$DI,MATCH($B$20,window_returns!$A$1:$DI$1,0),0)</f>
        <v>2.1784999999999999E-2</v>
      </c>
      <c r="E25" s="8">
        <v>-1.8584E-2</v>
      </c>
      <c r="F25" s="8">
        <f>D25-(VLOOKUP($B$20,regression_results!B:F,4,0)+VLOOKUP($B$20,regression_results!B:F,5,0)*E25)</f>
        <v>3.6991357392574427E-2</v>
      </c>
      <c r="G25">
        <f t="shared" si="3"/>
        <v>2.0806556982519075</v>
      </c>
      <c r="H25" s="5" t="str">
        <f t="shared" si="4"/>
        <v>Rejeita H0</v>
      </c>
    </row>
    <row r="26" spans="1:12" x14ac:dyDescent="0.25">
      <c r="A26" s="1">
        <v>0</v>
      </c>
      <c r="B26">
        <f>VLOOKUP($A26,window_set!$A:$DI,MATCH($B$20,window_set!$A$1:$DI$1,0),0)</f>
        <v>30.469999313354489</v>
      </c>
      <c r="C26">
        <v>42.887001953125001</v>
      </c>
      <c r="D26" s="8">
        <f>VLOOKUP(A26,window_returns!$A:$DI,MATCH($B$20,window_returns!$A$1:$DI$1,0),0)</f>
        <v>-4.9618000000000002E-2</v>
      </c>
      <c r="E26" s="8">
        <v>1.4846E-2</v>
      </c>
      <c r="F26" s="8">
        <f>D26-(VLOOKUP($B$20,regression_results!B:F,4,0)+VLOOKUP($B$20,regression_results!B:F,5,0)*E26)</f>
        <v>-6.3826447581910681E-2</v>
      </c>
      <c r="G26">
        <f t="shared" si="3"/>
        <v>-3.5900510611469838</v>
      </c>
      <c r="H26" s="5" t="str">
        <f t="shared" si="4"/>
        <v>Rejeita H0</v>
      </c>
      <c r="I26" s="11">
        <f>F26</f>
        <v>-6.3826447581910681E-2</v>
      </c>
    </row>
    <row r="27" spans="1:12" x14ac:dyDescent="0.25">
      <c r="A27" s="1">
        <v>1</v>
      </c>
      <c r="B27">
        <f>VLOOKUP($A27,window_set!$A:$DI,MATCH($B$20,window_set!$A$1:$DI$1,0),0)</f>
        <v>31.590000152587891</v>
      </c>
      <c r="C27">
        <v>43.846499023437502</v>
      </c>
      <c r="D27" s="8">
        <f>VLOOKUP(A27,window_returns!$A:$DI,MATCH($B$20,window_returns!$A$1:$DI$1,0),0)</f>
        <v>3.6097999999999998E-2</v>
      </c>
      <c r="E27" s="8">
        <v>2.2126E-2</v>
      </c>
      <c r="F27" s="8">
        <f>D27-(VLOOKUP($B$20,regression_results!B:F,4,0)+VLOOKUP($B$20,regression_results!B:F,5,0)*E27)</f>
        <v>1.5483935301300458E-2</v>
      </c>
      <c r="G27">
        <f t="shared" si="3"/>
        <v>0.8709260888729049</v>
      </c>
      <c r="H27" s="5" t="str">
        <f t="shared" si="4"/>
        <v>Não rejeita H0</v>
      </c>
      <c r="I27" s="11">
        <f>I26+F27</f>
        <v>-4.834251228061022E-2</v>
      </c>
    </row>
    <row r="28" spans="1:12" x14ac:dyDescent="0.25">
      <c r="A28" s="1">
        <v>2</v>
      </c>
      <c r="B28">
        <f>VLOOKUP($A28,window_set!$A:$DI,MATCH($B$20,window_set!$A$1:$DI$1,0),0)</f>
        <v>30.70000076293945</v>
      </c>
      <c r="C28">
        <v>43.739399414062504</v>
      </c>
      <c r="D28" s="8">
        <f>VLOOKUP(A28,window_returns!$A:$DI,MATCH($B$20,window_returns!$A$1:$DI$1,0),0)</f>
        <v>-2.8577999999999999E-2</v>
      </c>
      <c r="E28" s="8">
        <v>-2.4459999999999998E-3</v>
      </c>
      <c r="F28" s="8">
        <f>D28-(VLOOKUP($B$20,regression_results!B:F,4,0)+VLOOKUP($B$20,regression_results!B:F,5,0)*E28)</f>
        <v>-2.7571347144614941E-2</v>
      </c>
      <c r="G28">
        <f t="shared" si="3"/>
        <v>-1.5508076639663992</v>
      </c>
      <c r="H28" s="5" t="str">
        <f t="shared" si="4"/>
        <v>Não rejeita H0</v>
      </c>
      <c r="I28" s="11">
        <f t="shared" ref="I28:I36" si="5">I27+F28</f>
        <v>-7.5913859425225161E-2</v>
      </c>
    </row>
    <row r="29" spans="1:12" x14ac:dyDescent="0.25">
      <c r="A29" s="1">
        <v>3</v>
      </c>
      <c r="B29">
        <f>VLOOKUP($A29,window_set!$A:$DI,MATCH($B$20,window_set!$A$1:$DI$1,0),0)</f>
        <v>28.04000091552734</v>
      </c>
      <c r="C29">
        <v>43.062597656249999</v>
      </c>
      <c r="D29" s="8">
        <f>VLOOKUP(A29,window_returns!$A:$DI,MATCH($B$20,window_returns!$A$1:$DI$1,0),0)</f>
        <v>-9.0631000000000003E-2</v>
      </c>
      <c r="E29" s="8">
        <v>-1.5594E-2</v>
      </c>
      <c r="F29" s="8">
        <f>D29-(VLOOKUP($B$20,regression_results!B:F,4,0)+VLOOKUP($B$20,regression_results!B:F,5,0)*E29)</f>
        <v>-7.8055521066106706E-2</v>
      </c>
      <c r="G29">
        <f t="shared" si="3"/>
        <v>-4.3903948417642527</v>
      </c>
      <c r="H29" s="5" t="str">
        <f t="shared" si="4"/>
        <v>Rejeita H0</v>
      </c>
      <c r="I29" s="11">
        <f t="shared" si="5"/>
        <v>-0.15396938049133185</v>
      </c>
    </row>
    <row r="30" spans="1:12" x14ac:dyDescent="0.25">
      <c r="A30" s="1">
        <v>4</v>
      </c>
      <c r="B30">
        <f>VLOOKUP($A30,window_set!$A:$DI,MATCH($B$20,window_set!$A$1:$DI$1,0),0)</f>
        <v>27.940000534057621</v>
      </c>
      <c r="C30">
        <v>43.865400390624998</v>
      </c>
      <c r="D30" s="8">
        <f>VLOOKUP(A30,window_returns!$A:$DI,MATCH($B$20,window_returns!$A$1:$DI$1,0),0)</f>
        <v>-3.5729999999999998E-3</v>
      </c>
      <c r="E30" s="8">
        <v>1.8471000000000001E-2</v>
      </c>
      <c r="F30" s="8">
        <f>D30-(VLOOKUP($B$20,regression_results!B:F,4,0)+VLOOKUP($B$20,regression_results!B:F,5,0)*E30)</f>
        <v>-2.0971057753388651E-2</v>
      </c>
      <c r="G30">
        <f t="shared" si="3"/>
        <v>-1.1795606835913748</v>
      </c>
      <c r="H30" s="5" t="str">
        <f t="shared" si="4"/>
        <v>Não rejeita H0</v>
      </c>
      <c r="I30" s="11">
        <f t="shared" si="5"/>
        <v>-0.1749404382447205</v>
      </c>
    </row>
    <row r="31" spans="1:12" x14ac:dyDescent="0.25">
      <c r="A31" s="1">
        <v>5</v>
      </c>
      <c r="B31">
        <f>VLOOKUP($A31,window_set!$A:$DI,MATCH($B$20,window_set!$A$1:$DI$1,0),0)</f>
        <v>27.840000152587891</v>
      </c>
      <c r="C31">
        <v>43.634902343749999</v>
      </c>
      <c r="D31" s="8">
        <f>VLOOKUP(A31,window_returns!$A:$DI,MATCH($B$20,window_returns!$A$1:$DI$1,0),0)</f>
        <v>-3.5860000000000002E-3</v>
      </c>
      <c r="E31" s="8">
        <v>-5.2690000000000002E-3</v>
      </c>
      <c r="F31" s="8">
        <f>D31-(VLOOKUP($B$20,regression_results!B:F,4,0)+VLOOKUP($B$20,regression_results!B:F,5,0)*E31)</f>
        <v>-9.5410726937063262E-5</v>
      </c>
      <c r="G31">
        <f t="shared" si="3"/>
        <v>-5.366574428972086E-3</v>
      </c>
      <c r="H31" s="5" t="str">
        <f t="shared" si="4"/>
        <v>Não rejeita H0</v>
      </c>
      <c r="I31" s="11">
        <f t="shared" si="5"/>
        <v>-0.17503584897165755</v>
      </c>
    </row>
    <row r="32" spans="1:12" x14ac:dyDescent="0.25">
      <c r="A32" s="1">
        <v>6</v>
      </c>
      <c r="B32">
        <f>VLOOKUP($A32,window_set!$A:$DI,MATCH($B$20,window_set!$A$1:$DI$1,0),0)</f>
        <v>27.10000038146973</v>
      </c>
      <c r="C32">
        <v>43.288701171875005</v>
      </c>
      <c r="D32" s="8">
        <f>VLOOKUP(A32,window_returns!$A:$DI,MATCH($B$20,window_returns!$A$1:$DI$1,0),0)</f>
        <v>-2.6939999999999999E-2</v>
      </c>
      <c r="E32" s="8">
        <v>-7.9660000000000009E-3</v>
      </c>
      <c r="F32" s="8">
        <f>D32-(VLOOKUP($B$20,regression_results!B:F,4,0)+VLOOKUP($B$20,regression_results!B:F,5,0)*E32)</f>
        <v>-2.1076340759357451E-2</v>
      </c>
      <c r="G32">
        <f t="shared" si="3"/>
        <v>-1.1854825448513795</v>
      </c>
      <c r="H32" s="5" t="str">
        <f t="shared" si="4"/>
        <v>Não rejeita H0</v>
      </c>
      <c r="I32" s="11">
        <f t="shared" si="5"/>
        <v>-0.19611218973101502</v>
      </c>
    </row>
    <row r="33" spans="1:12" x14ac:dyDescent="0.25">
      <c r="A33" s="1">
        <v>7</v>
      </c>
      <c r="B33">
        <f>VLOOKUP($A33,window_set!$A:$DI,MATCH($B$20,window_set!$A$1:$DI$1,0),0)</f>
        <v>24.620000839233398</v>
      </c>
      <c r="C33">
        <v>42.010898437500003</v>
      </c>
      <c r="D33" s="8">
        <f>VLOOKUP(A33,window_returns!$A:$DI,MATCH($B$20,window_returns!$A$1:$DI$1,0),0)</f>
        <v>-9.5975000000000005E-2</v>
      </c>
      <c r="E33" s="8">
        <v>-2.9963E-2</v>
      </c>
      <c r="F33" s="8">
        <f>D33-(VLOOKUP($B$20,regression_results!B:F,4,0)+VLOOKUP($B$20,regression_results!B:F,5,0)*E33)</f>
        <v>-7.0756346292598582E-2</v>
      </c>
      <c r="G33">
        <f t="shared" si="3"/>
        <v>-3.9798376020322261</v>
      </c>
      <c r="H33" s="5" t="str">
        <f t="shared" si="4"/>
        <v>Rejeita H0</v>
      </c>
      <c r="I33" s="11">
        <f t="shared" si="5"/>
        <v>-0.2668685360236136</v>
      </c>
    </row>
    <row r="34" spans="1:12" x14ac:dyDescent="0.25">
      <c r="A34" s="1">
        <v>8</v>
      </c>
      <c r="B34">
        <f>VLOOKUP($A34,window_set!$A:$DI,MATCH($B$20,window_set!$A$1:$DI$1,0),0)</f>
        <v>23.620000839233398</v>
      </c>
      <c r="C34">
        <v>41.707001953125001</v>
      </c>
      <c r="D34" s="8">
        <f>VLOOKUP(A34,window_returns!$A:$DI,MATCH($B$20,window_returns!$A$1:$DI$1,0),0)</f>
        <v>-4.1465000000000002E-2</v>
      </c>
      <c r="E34" s="8">
        <v>-7.26E-3</v>
      </c>
      <c r="F34" s="8">
        <f>D34-(VLOOKUP($B$20,regression_results!B:F,4,0)+VLOOKUP($B$20,regression_results!B:F,5,0)*E34)</f>
        <v>-3.6222544836892204E-2</v>
      </c>
      <c r="G34">
        <f t="shared" si="3"/>
        <v>-2.03741223984373</v>
      </c>
      <c r="H34" s="5" t="str">
        <f t="shared" si="4"/>
        <v>Rejeita H0</v>
      </c>
      <c r="I34" s="11">
        <f t="shared" si="5"/>
        <v>-0.30309108086050579</v>
      </c>
    </row>
    <row r="35" spans="1:12" x14ac:dyDescent="0.25">
      <c r="A35" s="1">
        <v>9</v>
      </c>
      <c r="B35">
        <f>VLOOKUP($A35,window_set!$A:$DI,MATCH($B$20,window_set!$A$1:$DI$1,0),0)</f>
        <v>24.739999771118161</v>
      </c>
      <c r="C35">
        <v>42.778798828125005</v>
      </c>
      <c r="D35" s="8">
        <f>VLOOKUP(A35,window_returns!$A:$DI,MATCH($B$20,window_returns!$A$1:$DI$1,0),0)</f>
        <v>4.6328000000000001E-2</v>
      </c>
      <c r="E35" s="8">
        <v>2.5374000000000001E-2</v>
      </c>
      <c r="F35" s="8">
        <f>D35-(VLOOKUP($B$20,regression_results!B:F,4,0)+VLOOKUP($B$20,regression_results!B:F,5,0)*E35)</f>
        <v>2.28560445876562E-2</v>
      </c>
      <c r="G35">
        <f t="shared" si="3"/>
        <v>1.2855856817071751</v>
      </c>
      <c r="H35" s="5" t="str">
        <f t="shared" si="4"/>
        <v>Não rejeita H0</v>
      </c>
      <c r="I35" s="11">
        <f t="shared" si="5"/>
        <v>-0.28023503627284957</v>
      </c>
    </row>
    <row r="36" spans="1:12" x14ac:dyDescent="0.25">
      <c r="A36" s="1">
        <v>10</v>
      </c>
      <c r="B36">
        <f>VLOOKUP($A36,window_set!$A:$DI,MATCH($B$20,window_set!$A$1:$DI$1,0),0)</f>
        <v>24.680000305175781</v>
      </c>
      <c r="C36">
        <v>42.595200195312501</v>
      </c>
      <c r="D36" s="8">
        <f>VLOOKUP(A36,window_returns!$A:$DI,MATCH($B$20,window_returns!$A$1:$DI$1,0),0)</f>
        <v>-2.428E-3</v>
      </c>
      <c r="E36" s="8">
        <v>-4.3010000000000001E-3</v>
      </c>
      <c r="F36" s="8">
        <f>D36-(VLOOKUP($B$20,regression_results!B:F,4,0)+VLOOKUP($B$20,regression_results!B:F,5,0)*E36)</f>
        <v>2.1085337072068158E-4</v>
      </c>
      <c r="G36">
        <f t="shared" si="3"/>
        <v>1.1859885611379984E-2</v>
      </c>
      <c r="H36" s="5" t="str">
        <f t="shared" si="4"/>
        <v>Não rejeita H0</v>
      </c>
      <c r="I36" s="11">
        <f t="shared" si="5"/>
        <v>-0.28002418290212888</v>
      </c>
    </row>
    <row r="37" spans="1:12" x14ac:dyDescent="0.25">
      <c r="H37" s="5"/>
    </row>
    <row r="38" spans="1:12" x14ac:dyDescent="0.25">
      <c r="H38" s="5"/>
    </row>
    <row r="39" spans="1:12" x14ac:dyDescent="0.25">
      <c r="A39" s="1" t="s">
        <v>35</v>
      </c>
      <c r="B39" s="1" t="str">
        <f>cars!B4</f>
        <v>CPRI</v>
      </c>
      <c r="C39" s="1" t="s">
        <v>54</v>
      </c>
      <c r="D39" s="1" t="str">
        <f>"R "&amp;B39</f>
        <v>R CPRI</v>
      </c>
      <c r="E39" s="1" t="s">
        <v>48</v>
      </c>
      <c r="F39" s="1" t="s">
        <v>49</v>
      </c>
      <c r="G39" s="9" t="s">
        <v>50</v>
      </c>
      <c r="H39" s="9" t="s">
        <v>51</v>
      </c>
      <c r="I39" s="9" t="s">
        <v>52</v>
      </c>
      <c r="K39" s="10" t="s">
        <v>53</v>
      </c>
      <c r="L39">
        <f>STEYX(estimation_returns!I21:I50,estimation_returns!U21:U50)</f>
        <v>2.1096898089564893E-2</v>
      </c>
    </row>
    <row r="40" spans="1:12" x14ac:dyDescent="0.25">
      <c r="A40" s="1">
        <v>-5</v>
      </c>
      <c r="B40">
        <f>VLOOKUP($A40,window_set!$A:$DI,MATCH($B$39,window_set!$A$1:$DI$1,0),0)</f>
        <v>70.760002136230469</v>
      </c>
      <c r="C40">
        <v>44.750097656249999</v>
      </c>
      <c r="D40" s="8">
        <f>VLOOKUP(A40,window_returns!$A:$DI,MATCH($B$39,window_returns!$A$1:$DI$1,0),0)</f>
        <v>1.1656E-2</v>
      </c>
      <c r="E40" s="8">
        <v>8.8099999999999995E-4</v>
      </c>
      <c r="F40" s="8">
        <f>D40-(VLOOKUP($B$39,regression_results!B:F,4,0)+VLOOKUP($B$39,regression_results!B:F,5,0)*E40)</f>
        <v>4.4682643160563664E-3</v>
      </c>
      <c r="G40">
        <f>F40/$L$39</f>
        <v>0.21179721763297957</v>
      </c>
      <c r="H40" s="5" t="str">
        <f>IF(ABS(G40)&gt;1.96,"Rejeita H0","Não rejeita H0")</f>
        <v>Não rejeita H0</v>
      </c>
    </row>
    <row r="41" spans="1:12" x14ac:dyDescent="0.25">
      <c r="A41" s="1">
        <v>-4</v>
      </c>
      <c r="B41">
        <f>VLOOKUP($A41,window_set!$A:$DI,MATCH($B$39,window_set!$A$1:$DI$1,0),0)</f>
        <v>68.139999389648438</v>
      </c>
      <c r="C41">
        <v>43.802597656250001</v>
      </c>
      <c r="D41" s="8">
        <f>VLOOKUP(A41,window_returns!$A:$DI,MATCH($B$39,window_returns!$A$1:$DI$1,0),0)</f>
        <v>-3.7728999999999999E-2</v>
      </c>
      <c r="E41" s="8">
        <v>-2.1401E-2</v>
      </c>
      <c r="F41" s="8">
        <f>D41-(VLOOKUP($B$39,regression_results!B:F,4,0)+VLOOKUP($B$39,regression_results!B:F,5,0)*E41)</f>
        <v>-8.4515781438048582E-3</v>
      </c>
      <c r="G41">
        <f t="shared" ref="G41:G55" si="6">F41/$L$39</f>
        <v>-0.40060762051010912</v>
      </c>
      <c r="H41" s="5" t="str">
        <f t="shared" ref="H41:H55" si="7">IF(ABS(G41)&gt;1.96,"Rejeita H0","Não rejeita H0")</f>
        <v>Não rejeita H0</v>
      </c>
    </row>
    <row r="42" spans="1:12" x14ac:dyDescent="0.25">
      <c r="A42" s="1">
        <v>-3</v>
      </c>
      <c r="B42">
        <f>VLOOKUP($A42,window_set!$A:$DI,MATCH($B$39,window_set!$A$1:$DI$1,0),0)</f>
        <v>67.80999755859375</v>
      </c>
      <c r="C42">
        <v>43.488701171875007</v>
      </c>
      <c r="D42" s="8">
        <f>VLOOKUP(A42,window_returns!$A:$DI,MATCH($B$39,window_returns!$A$1:$DI$1,0),0)</f>
        <v>-4.8549999999999999E-3</v>
      </c>
      <c r="E42" s="8">
        <v>-7.1919999999999996E-3</v>
      </c>
      <c r="F42" s="8">
        <f>D42-(VLOOKUP($B$39,regression_results!B:F,4,0)+VLOOKUP($B$39,regression_results!B:F,5,0)*E42)</f>
        <v>1.1689695858499351E-3</v>
      </c>
      <c r="G42">
        <f t="shared" si="6"/>
        <v>5.5409547929140338E-2</v>
      </c>
      <c r="H42" s="5" t="str">
        <f t="shared" si="7"/>
        <v>Não rejeita H0</v>
      </c>
    </row>
    <row r="43" spans="1:12" x14ac:dyDescent="0.25">
      <c r="A43" s="1">
        <v>-2</v>
      </c>
      <c r="B43">
        <f>VLOOKUP($A43,window_set!$A:$DI,MATCH($B$39,window_set!$A$1:$DI$1,0),0)</f>
        <v>67.269996643066406</v>
      </c>
      <c r="C43">
        <v>43.047597656250005</v>
      </c>
      <c r="D43" s="8">
        <f>VLOOKUP(A43,window_returns!$A:$DI,MATCH($B$39,window_returns!$A$1:$DI$1,0),0)</f>
        <v>-7.9950000000000004E-3</v>
      </c>
      <c r="E43" s="8">
        <v>-1.0194999999999999E-2</v>
      </c>
      <c r="F43" s="8">
        <f>D43-(VLOOKUP($B$39,regression_results!B:F,4,0)+VLOOKUP($B$39,regression_results!B:F,5,0)*E43)</f>
        <v>2.9434686475605862E-3</v>
      </c>
      <c r="G43">
        <f t="shared" si="6"/>
        <v>0.13952139480715919</v>
      </c>
      <c r="H43" s="5" t="str">
        <f t="shared" si="7"/>
        <v>Não rejeita H0</v>
      </c>
      <c r="I43" s="11">
        <f>F43</f>
        <v>2.9434686475605862E-3</v>
      </c>
    </row>
    <row r="44" spans="1:12" x14ac:dyDescent="0.25">
      <c r="A44" s="1">
        <v>-1</v>
      </c>
      <c r="B44">
        <f>VLOOKUP($A44,window_set!$A:$DI,MATCH($B$39,window_set!$A$1:$DI$1,0),0)</f>
        <v>67</v>
      </c>
      <c r="C44">
        <v>42.255000000000003</v>
      </c>
      <c r="D44" s="8">
        <f>VLOOKUP(A44,window_returns!$A:$DI,MATCH($B$39,window_returns!$A$1:$DI$1,0),0)</f>
        <v>-4.0220000000000004E-3</v>
      </c>
      <c r="E44" s="8">
        <v>-1.8584E-2</v>
      </c>
      <c r="F44" s="8">
        <f>D44-(VLOOKUP($B$39,regression_results!B:F,4,0)+VLOOKUP($B$39,regression_results!B:F,5,0)*E44)</f>
        <v>2.064531734176327E-2</v>
      </c>
      <c r="G44">
        <f>F44/$L$39</f>
        <v>0.97859492206463339</v>
      </c>
      <c r="H44" s="5" t="str">
        <f t="shared" si="7"/>
        <v>Não rejeita H0</v>
      </c>
    </row>
    <row r="45" spans="1:12" x14ac:dyDescent="0.25">
      <c r="A45" s="1">
        <v>0</v>
      </c>
      <c r="B45">
        <f>VLOOKUP($A45,window_set!$A:$DI,MATCH($B$39,window_set!$A$1:$DI$1,0),0)</f>
        <v>66.029998779296875</v>
      </c>
      <c r="C45">
        <v>42.887001953125001</v>
      </c>
      <c r="D45" s="8">
        <f>VLOOKUP(A45,window_returns!$A:$DI,MATCH($B$39,window_returns!$A$1:$DI$1,0),0)</f>
        <v>-1.4583E-2</v>
      </c>
      <c r="E45" s="8">
        <v>1.4846E-2</v>
      </c>
      <c r="F45" s="8">
        <f>D45-(VLOOKUP($B$39,regression_results!B:F,4,0)+VLOOKUP($B$39,regression_results!B:F,5,0)*E45)</f>
        <v>-4.4624874677213447E-2</v>
      </c>
      <c r="G45">
        <f t="shared" si="6"/>
        <v>-2.1152339309676118</v>
      </c>
      <c r="H45" s="5" t="str">
        <f t="shared" si="7"/>
        <v>Rejeita H0</v>
      </c>
      <c r="I45" s="11">
        <f>F45</f>
        <v>-4.4624874677213447E-2</v>
      </c>
    </row>
    <row r="46" spans="1:12" x14ac:dyDescent="0.25">
      <c r="A46" s="1">
        <v>1</v>
      </c>
      <c r="B46">
        <f>VLOOKUP($A46,window_set!$A:$DI,MATCH($B$39,window_set!$A$1:$DI$1,0),0)</f>
        <v>68.970001220703125</v>
      </c>
      <c r="C46">
        <v>43.846499023437502</v>
      </c>
      <c r="D46" s="8">
        <f>VLOOKUP(A46,window_returns!$A:$DI,MATCH($B$39,window_returns!$A$1:$DI$1,0),0)</f>
        <v>4.3561999999999997E-2</v>
      </c>
      <c r="E46" s="8">
        <v>2.2126E-2</v>
      </c>
      <c r="F46" s="8">
        <f>D46-(VLOOKUP($B$39,regression_results!B:F,4,0)+VLOOKUP($B$39,regression_results!B:F,5,0)*E46)</f>
        <v>1.6061882034880057E-3</v>
      </c>
      <c r="G46">
        <f t="shared" si="6"/>
        <v>7.6133856108565587E-2</v>
      </c>
      <c r="H46" s="5" t="str">
        <f t="shared" si="7"/>
        <v>Não rejeita H0</v>
      </c>
      <c r="I46" s="11">
        <f>I45+F46</f>
        <v>-4.3018686473725441E-2</v>
      </c>
    </row>
    <row r="47" spans="1:12" x14ac:dyDescent="0.25">
      <c r="A47" s="1">
        <v>2</v>
      </c>
      <c r="B47">
        <f>VLOOKUP($A47,window_set!$A:$DI,MATCH($B$39,window_set!$A$1:$DI$1,0),0)</f>
        <v>67.739997863769531</v>
      </c>
      <c r="C47">
        <v>43.739399414062504</v>
      </c>
      <c r="D47" s="8">
        <f>VLOOKUP(A47,window_returns!$A:$DI,MATCH($B$39,window_returns!$A$1:$DI$1,0),0)</f>
        <v>-1.7995000000000001E-2</v>
      </c>
      <c r="E47" s="8">
        <v>-2.4459999999999998E-3</v>
      </c>
      <c r="F47" s="8">
        <f>D47-(VLOOKUP($B$39,regression_results!B:F,4,0)+VLOOKUP($B$39,regression_results!B:F,5,0)*E47)</f>
        <v>-1.9738000959231235E-2</v>
      </c>
      <c r="G47">
        <f t="shared" si="6"/>
        <v>-0.93558782316885691</v>
      </c>
      <c r="H47" s="5" t="str">
        <f t="shared" si="7"/>
        <v>Não rejeita H0</v>
      </c>
      <c r="I47" s="11">
        <f t="shared" ref="I47:I55" si="8">I46+F47</f>
        <v>-6.2756687432956676E-2</v>
      </c>
    </row>
    <row r="48" spans="1:12" x14ac:dyDescent="0.25">
      <c r="A48" s="1">
        <v>3</v>
      </c>
      <c r="B48">
        <f>VLOOKUP($A48,window_set!$A:$DI,MATCH($B$39,window_set!$A$1:$DI$1,0),0)</f>
        <v>66.470001220703125</v>
      </c>
      <c r="C48">
        <v>43.062597656249999</v>
      </c>
      <c r="D48" s="8">
        <f>VLOOKUP(A48,window_returns!$A:$DI,MATCH($B$39,window_returns!$A$1:$DI$1,0),0)</f>
        <v>-1.8925999999999998E-2</v>
      </c>
      <c r="E48" s="8">
        <v>-1.5594E-2</v>
      </c>
      <c r="F48" s="8">
        <f>D48-(VLOOKUP($B$39,regression_results!B:F,4,0)+VLOOKUP($B$39,regression_results!B:F,5,0)*E48)</f>
        <v>8.4809316776565669E-4</v>
      </c>
      <c r="G48">
        <f t="shared" si="6"/>
        <v>4.0199898779676377E-2</v>
      </c>
      <c r="H48" s="5" t="str">
        <f>IF(ABS(G48)&gt;1.96,"Rejeita H0","Não rejeita H0")</f>
        <v>Não rejeita H0</v>
      </c>
      <c r="I48" s="11">
        <f t="shared" si="8"/>
        <v>-6.1908594265191019E-2</v>
      </c>
    </row>
    <row r="49" spans="1:9" x14ac:dyDescent="0.25">
      <c r="A49" s="1">
        <v>4</v>
      </c>
      <c r="B49">
        <f>VLOOKUP($A49,window_set!$A:$DI,MATCH($B$39,window_set!$A$1:$DI$1,0),0)</f>
        <v>69.180000305175781</v>
      </c>
      <c r="C49">
        <v>43.865400390624998</v>
      </c>
      <c r="D49" s="8">
        <f>VLOOKUP(A49,window_returns!$A:$DI,MATCH($B$39,window_returns!$A$1:$DI$1,0),0)</f>
        <v>3.9961000000000003E-2</v>
      </c>
      <c r="E49" s="8">
        <v>1.8471000000000001E-2</v>
      </c>
      <c r="F49" s="8">
        <f>D49-(VLOOKUP($B$39,regression_results!B:F,4,0)+VLOOKUP($B$39,regression_results!B:F,5,0)*E49)</f>
        <v>3.9867047104984732E-3</v>
      </c>
      <c r="G49">
        <f t="shared" si="6"/>
        <v>0.18897113184949246</v>
      </c>
      <c r="H49" s="5" t="str">
        <f t="shared" si="7"/>
        <v>Não rejeita H0</v>
      </c>
      <c r="I49" s="11">
        <f t="shared" si="8"/>
        <v>-5.7921889554692546E-2</v>
      </c>
    </row>
    <row r="50" spans="1:9" x14ac:dyDescent="0.25">
      <c r="A50" s="1">
        <v>5</v>
      </c>
      <c r="B50">
        <f>VLOOKUP($A50,window_set!$A:$DI,MATCH($B$39,window_set!$A$1:$DI$1,0),0)</f>
        <v>64.400001525878906</v>
      </c>
      <c r="C50">
        <v>43.634902343749999</v>
      </c>
      <c r="D50" s="8">
        <f>VLOOKUP(A50,window_returns!$A:$DI,MATCH($B$39,window_returns!$A$1:$DI$1,0),0)</f>
        <v>-7.1597999999999995E-2</v>
      </c>
      <c r="E50" s="8">
        <v>-5.2690000000000002E-3</v>
      </c>
      <c r="F50" s="8">
        <f>D50-(VLOOKUP($B$39,regression_results!B:F,4,0)+VLOOKUP($B$39,regression_results!B:F,5,0)*E50)</f>
        <v>-6.8721077265854885E-2</v>
      </c>
      <c r="G50">
        <f t="shared" si="6"/>
        <v>-3.2574019637439604</v>
      </c>
      <c r="H50" s="5" t="str">
        <f t="shared" si="7"/>
        <v>Rejeita H0</v>
      </c>
      <c r="I50" s="11">
        <f t="shared" si="8"/>
        <v>-0.12664296682054743</v>
      </c>
    </row>
    <row r="51" spans="1:9" x14ac:dyDescent="0.25">
      <c r="A51" s="1">
        <v>6</v>
      </c>
      <c r="B51">
        <f>VLOOKUP($A51,window_set!$A:$DI,MATCH($B$39,window_set!$A$1:$DI$1,0),0)</f>
        <v>54.540000915527337</v>
      </c>
      <c r="C51">
        <v>43.288701171875005</v>
      </c>
      <c r="D51" s="8">
        <f>VLOOKUP(A51,window_returns!$A:$DI,MATCH($B$39,window_returns!$A$1:$DI$1,0),0)</f>
        <v>-0.16617899999999999</v>
      </c>
      <c r="E51" s="8">
        <v>-7.9660000000000009E-3</v>
      </c>
      <c r="F51" s="8">
        <f>D51-(VLOOKUP($B$39,regression_results!B:F,4,0)+VLOOKUP($B$39,regression_results!B:F,5,0)*E51)</f>
        <v>-0.15888835633031254</v>
      </c>
      <c r="G51">
        <f t="shared" si="6"/>
        <v>-7.5313610397019977</v>
      </c>
      <c r="H51" s="5" t="str">
        <f t="shared" si="7"/>
        <v>Rejeita H0</v>
      </c>
      <c r="I51" s="11">
        <f t="shared" si="8"/>
        <v>-0.28553132315085994</v>
      </c>
    </row>
    <row r="52" spans="1:9" x14ac:dyDescent="0.25">
      <c r="A52" s="1">
        <v>7</v>
      </c>
      <c r="B52">
        <f>VLOOKUP($A52,window_set!$A:$DI,MATCH($B$39,window_set!$A$1:$DI$1,0),0)</f>
        <v>46.159999847412109</v>
      </c>
      <c r="C52">
        <v>42.010898437500003</v>
      </c>
      <c r="D52" s="8">
        <f>VLOOKUP(A52,window_returns!$A:$DI,MATCH($B$39,window_returns!$A$1:$DI$1,0),0)</f>
        <v>-0.166821</v>
      </c>
      <c r="E52" s="8">
        <v>-2.9963E-2</v>
      </c>
      <c r="F52" s="8">
        <f>D52-(VLOOKUP($B$39,regression_results!B:F,4,0)+VLOOKUP($B$39,regression_results!B:F,5,0)*E52)</f>
        <v>-0.12353160979003643</v>
      </c>
      <c r="G52">
        <f t="shared" si="6"/>
        <v>-5.8554394710347752</v>
      </c>
      <c r="H52" s="5" t="str">
        <f t="shared" si="7"/>
        <v>Rejeita H0</v>
      </c>
      <c r="I52" s="11">
        <f t="shared" si="8"/>
        <v>-0.40906293294089635</v>
      </c>
    </row>
    <row r="53" spans="1:9" x14ac:dyDescent="0.25">
      <c r="A53" s="1">
        <v>8</v>
      </c>
      <c r="B53">
        <f>VLOOKUP($A53,window_set!$A:$DI,MATCH($B$39,window_set!$A$1:$DI$1,0),0)</f>
        <v>46.590000152587891</v>
      </c>
      <c r="C53">
        <v>41.707001953125001</v>
      </c>
      <c r="D53" s="8">
        <f>VLOOKUP(A53,window_returns!$A:$DI,MATCH($B$39,window_returns!$A$1:$DI$1,0),0)</f>
        <v>9.2720000000000007E-3</v>
      </c>
      <c r="E53" s="8">
        <v>-7.26E-3</v>
      </c>
      <c r="F53" s="8">
        <f>D53-(VLOOKUP($B$39,regression_results!B:F,4,0)+VLOOKUP($B$39,regression_results!B:F,5,0)*E53)</f>
        <v>1.5407253613887341E-2</v>
      </c>
      <c r="G53">
        <f t="shared" si="6"/>
        <v>0.730308955775266</v>
      </c>
      <c r="H53" s="5" t="str">
        <f t="shared" si="7"/>
        <v>Não rejeita H0</v>
      </c>
      <c r="I53" s="11">
        <f t="shared" si="8"/>
        <v>-0.39365567932700901</v>
      </c>
    </row>
    <row r="54" spans="1:9" x14ac:dyDescent="0.25">
      <c r="A54" s="1">
        <v>9</v>
      </c>
      <c r="B54">
        <f>VLOOKUP($A54,window_set!$A:$DI,MATCH($B$39,window_set!$A$1:$DI$1,0),0)</f>
        <v>50.389999389648438</v>
      </c>
      <c r="C54">
        <v>42.778798828125005</v>
      </c>
      <c r="D54" s="8">
        <f>VLOOKUP(A54,window_returns!$A:$DI,MATCH($B$39,window_returns!$A$1:$DI$1,0),0)</f>
        <v>7.8407000000000004E-2</v>
      </c>
      <c r="E54" s="8">
        <v>2.5374000000000001E-2</v>
      </c>
      <c r="F54" s="8">
        <f>D54-(VLOOKUP($B$39,regression_results!B:F,4,0)+VLOOKUP($B$39,regression_results!B:F,5,0)*E54)</f>
        <v>3.1135739334877885E-2</v>
      </c>
      <c r="G54">
        <f t="shared" si="6"/>
        <v>1.4758444204780266</v>
      </c>
      <c r="H54" s="5" t="str">
        <f t="shared" si="7"/>
        <v>Não rejeita H0</v>
      </c>
      <c r="I54" s="11">
        <f t="shared" si="8"/>
        <v>-0.36251993999213111</v>
      </c>
    </row>
    <row r="55" spans="1:9" x14ac:dyDescent="0.25">
      <c r="A55" s="1">
        <v>10</v>
      </c>
      <c r="B55">
        <f>VLOOKUP($A55,window_set!$A:$DI,MATCH($B$39,window_set!$A$1:$DI$1,0),0)</f>
        <v>50.200000762939453</v>
      </c>
      <c r="C55">
        <v>42.595200195312501</v>
      </c>
      <c r="D55" s="8">
        <f>VLOOKUP(A55,window_returns!$A:$DI,MATCH($B$39,window_returns!$A$1:$DI$1,0),0)</f>
        <v>-3.7780000000000001E-3</v>
      </c>
      <c r="E55" s="8">
        <v>-4.3010000000000001E-3</v>
      </c>
      <c r="F55" s="8">
        <f>D55-(VLOOKUP($B$39,regression_results!B:F,4,0)+VLOOKUP($B$39,regression_results!B:F,5,0)*E55)</f>
        <v>-2.4852381355638144E-3</v>
      </c>
      <c r="G55">
        <f t="shared" si="6"/>
        <v>-0.11780111583290444</v>
      </c>
      <c r="H55" s="5" t="str">
        <f t="shared" si="7"/>
        <v>Não rejeita H0</v>
      </c>
      <c r="I55" s="11">
        <f t="shared" si="8"/>
        <v>-0.36500517812769495</v>
      </c>
    </row>
  </sheetData>
  <conditionalFormatting sqref="I7:I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ellIs" dxfId="2" priority="4" operator="equal">
      <formula>"Rejeita H0"</formula>
    </cfRule>
  </conditionalFormatting>
  <conditionalFormatting sqref="H21:H36">
    <cfRule type="cellIs" dxfId="1" priority="3" operator="equal">
      <formula>"Rejeita H0"</formula>
    </cfRule>
  </conditionalFormatting>
  <conditionalFormatting sqref="H40:H55">
    <cfRule type="cellIs" dxfId="0" priority="2" operator="equal">
      <formula>"Rejeita H0"</formula>
    </cfRule>
  </conditionalFormatting>
  <conditionalFormatting sqref="I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5">
      <c r="A2" s="1">
        <v>14</v>
      </c>
      <c r="B2" t="s">
        <v>23</v>
      </c>
      <c r="C2" s="8">
        <v>0.10390000000000001</v>
      </c>
      <c r="D2" s="8">
        <v>-2.3300000000000001E-2</v>
      </c>
      <c r="E2" s="8">
        <v>-0.1938</v>
      </c>
      <c r="F2" s="8">
        <v>-0.21709999999999999</v>
      </c>
      <c r="G2" s="8">
        <v>-0.2359</v>
      </c>
      <c r="H2" s="8">
        <v>-0.2591</v>
      </c>
      <c r="I2" s="8">
        <v>-0.1552</v>
      </c>
    </row>
    <row r="3" spans="1:9" x14ac:dyDescent="0.25">
      <c r="A3" s="1">
        <v>16</v>
      </c>
      <c r="B3" t="s">
        <v>25</v>
      </c>
      <c r="C3" s="8">
        <v>1.26E-2</v>
      </c>
      <c r="D3" s="8">
        <v>-6.3799999999999996E-2</v>
      </c>
      <c r="E3" s="8">
        <v>-0.11119999999999999</v>
      </c>
      <c r="F3" s="8">
        <v>-0.17499999999999999</v>
      </c>
      <c r="G3" s="8">
        <v>-0.2162</v>
      </c>
      <c r="H3" s="8">
        <v>-0.28000000000000003</v>
      </c>
      <c r="I3" s="8">
        <v>-0.26740000000000003</v>
      </c>
    </row>
    <row r="4" spans="1:9" x14ac:dyDescent="0.25">
      <c r="A4" s="1">
        <v>7</v>
      </c>
      <c r="B4" t="s">
        <v>16</v>
      </c>
      <c r="C4" s="8">
        <v>2.0799999999999999E-2</v>
      </c>
      <c r="D4" s="8">
        <v>-4.4600000000000001E-2</v>
      </c>
      <c r="E4" s="8">
        <v>-8.2000000000000003E-2</v>
      </c>
      <c r="F4" s="8">
        <v>-0.12659999999999999</v>
      </c>
      <c r="G4" s="8">
        <v>-0.32040000000000002</v>
      </c>
      <c r="H4" s="8">
        <v>-0.36499999999999999</v>
      </c>
      <c r="I4" s="8">
        <v>-0.34420000000000001</v>
      </c>
    </row>
    <row r="5" spans="1:9" x14ac:dyDescent="0.25">
      <c r="A5" s="1">
        <v>9</v>
      </c>
      <c r="B5" t="s">
        <v>18</v>
      </c>
      <c r="C5" s="8">
        <v>4.8399999999999999E-2</v>
      </c>
      <c r="D5" s="8">
        <v>7.1999999999999998E-3</v>
      </c>
      <c r="E5" s="8">
        <v>-0.1149</v>
      </c>
      <c r="F5" s="8">
        <v>-0.1077</v>
      </c>
      <c r="G5" s="8">
        <v>-0.218</v>
      </c>
      <c r="H5" s="8">
        <v>-0.21079999999999999</v>
      </c>
      <c r="I5" s="8">
        <v>-0.16239999999999999</v>
      </c>
    </row>
    <row r="6" spans="1:9" x14ac:dyDescent="0.25">
      <c r="A6" s="1">
        <v>6</v>
      </c>
      <c r="B6" t="s">
        <v>15</v>
      </c>
      <c r="C6" s="8">
        <v>-3.6999999999999998E-2</v>
      </c>
      <c r="D6" s="8">
        <v>-4.8300000000000003E-2</v>
      </c>
      <c r="E6" s="8">
        <v>-4.0800000000000003E-2</v>
      </c>
      <c r="F6" s="8">
        <v>-8.9099999999999999E-2</v>
      </c>
      <c r="G6" s="8">
        <v>4.24E-2</v>
      </c>
      <c r="H6" s="8">
        <v>-5.8999999999999999E-3</v>
      </c>
      <c r="I6" s="8">
        <v>-4.2900000000000001E-2</v>
      </c>
    </row>
    <row r="7" spans="1:9" x14ac:dyDescent="0.25">
      <c r="A7" s="1">
        <v>23</v>
      </c>
      <c r="B7" t="s">
        <v>32</v>
      </c>
      <c r="C7" s="8">
        <v>-0.104</v>
      </c>
      <c r="D7" s="8">
        <v>-6.1699999999999998E-2</v>
      </c>
      <c r="E7" s="8">
        <v>-2.0999999999999999E-3</v>
      </c>
      <c r="F7" s="8">
        <v>-6.3799999999999996E-2</v>
      </c>
      <c r="G7" s="8">
        <v>0.1396</v>
      </c>
      <c r="H7" s="8">
        <v>7.7899999999999997E-2</v>
      </c>
      <c r="I7" s="8">
        <v>-2.6100000000000002E-2</v>
      </c>
    </row>
    <row r="8" spans="1:9" x14ac:dyDescent="0.25">
      <c r="A8" s="1">
        <v>4</v>
      </c>
      <c r="B8" t="s">
        <v>13</v>
      </c>
      <c r="C8" s="8">
        <v>-6.1499999999999999E-2</v>
      </c>
      <c r="D8" s="8">
        <v>2.8999999999999998E-3</v>
      </c>
      <c r="E8" s="8">
        <v>-5.7599999999999998E-2</v>
      </c>
      <c r="F8" s="8">
        <v>-5.4699999999999999E-2</v>
      </c>
      <c r="G8" s="8">
        <v>-4.3900000000000002E-2</v>
      </c>
      <c r="H8" s="8">
        <v>-4.1000000000000002E-2</v>
      </c>
      <c r="I8" s="8">
        <v>-0.10249999999999999</v>
      </c>
    </row>
    <row r="9" spans="1:9" x14ac:dyDescent="0.25">
      <c r="A9" s="1">
        <v>1</v>
      </c>
      <c r="B9" t="s">
        <v>10</v>
      </c>
      <c r="C9" s="8">
        <v>2.1399999999999999E-2</v>
      </c>
      <c r="D9" s="8">
        <v>-7.1000000000000004E-3</v>
      </c>
      <c r="E9" s="8">
        <v>-3.1699999999999999E-2</v>
      </c>
      <c r="F9" s="8">
        <v>-3.8699999999999998E-2</v>
      </c>
      <c r="G9" s="8">
        <v>-3.3000000000000002E-2</v>
      </c>
      <c r="H9" s="8">
        <v>-4.0099999999999997E-2</v>
      </c>
      <c r="I9" s="8">
        <v>-1.8700000000000001E-2</v>
      </c>
    </row>
    <row r="10" spans="1:9" x14ac:dyDescent="0.25">
      <c r="A10" s="1">
        <v>2</v>
      </c>
      <c r="B10" t="s">
        <v>11</v>
      </c>
      <c r="C10" s="8">
        <v>4.9000000000000002E-2</v>
      </c>
      <c r="D10" s="8">
        <v>2.87E-2</v>
      </c>
      <c r="E10" s="8">
        <v>-5.3900000000000003E-2</v>
      </c>
      <c r="F10" s="8">
        <v>-2.52E-2</v>
      </c>
      <c r="G10" s="8">
        <v>3.2000000000000001E-2</v>
      </c>
      <c r="H10" s="8">
        <v>6.0699999999999997E-2</v>
      </c>
      <c r="I10" s="8">
        <v>0.1096</v>
      </c>
    </row>
    <row r="11" spans="1:9" x14ac:dyDescent="0.25">
      <c r="A11" s="1">
        <v>21</v>
      </c>
      <c r="B11" t="s">
        <v>30</v>
      </c>
      <c r="C11" s="8">
        <v>2.3E-3</v>
      </c>
      <c r="D11" s="8">
        <v>-2.1100000000000001E-2</v>
      </c>
      <c r="E11" s="8">
        <v>4.5999999999999999E-3</v>
      </c>
      <c r="F11" s="8">
        <v>-1.6500000000000001E-2</v>
      </c>
      <c r="G11" s="8">
        <v>-1.6400000000000001E-2</v>
      </c>
      <c r="H11" s="8">
        <v>-3.7499999999999999E-2</v>
      </c>
      <c r="I11" s="8">
        <v>-3.5200000000000002E-2</v>
      </c>
    </row>
    <row r="12" spans="1:9" x14ac:dyDescent="0.25">
      <c r="A12" s="1">
        <v>17</v>
      </c>
      <c r="B12" t="s">
        <v>26</v>
      </c>
      <c r="C12" s="8">
        <v>3.4000000000000002E-2</v>
      </c>
      <c r="D12" s="8">
        <v>-1.47E-2</v>
      </c>
      <c r="E12" s="8">
        <v>-1.1000000000000001E-3</v>
      </c>
      <c r="F12" s="8">
        <v>-1.5800000000000002E-2</v>
      </c>
      <c r="G12" s="8">
        <v>5.0000000000000001E-4</v>
      </c>
      <c r="H12" s="8">
        <v>-1.4200000000000001E-2</v>
      </c>
      <c r="I12" s="8">
        <v>1.9900000000000001E-2</v>
      </c>
    </row>
    <row r="13" spans="1:9" x14ac:dyDescent="0.25">
      <c r="A13" s="1">
        <v>18</v>
      </c>
      <c r="B13" t="s">
        <v>27</v>
      </c>
      <c r="C13" s="8">
        <v>-4.2000000000000003E-2</v>
      </c>
      <c r="D13" s="8">
        <v>-3.4700000000000002E-2</v>
      </c>
      <c r="E13" s="8">
        <v>2.41E-2</v>
      </c>
      <c r="F13" s="8">
        <v>-1.06E-2</v>
      </c>
      <c r="G13" s="8">
        <v>3.27E-2</v>
      </c>
      <c r="H13" s="8">
        <v>-2E-3</v>
      </c>
      <c r="I13" s="8">
        <v>-4.3999999999999997E-2</v>
      </c>
    </row>
    <row r="14" spans="1:9" x14ac:dyDescent="0.25">
      <c r="A14" s="1">
        <v>12</v>
      </c>
      <c r="B14" t="s">
        <v>21</v>
      </c>
      <c r="C14" s="8">
        <v>3.3999999999999998E-3</v>
      </c>
      <c r="D14" s="8">
        <v>-2.7E-2</v>
      </c>
      <c r="E14" s="8">
        <v>2.1700000000000001E-2</v>
      </c>
      <c r="F14" s="8">
        <v>-5.4000000000000003E-3</v>
      </c>
      <c r="G14" s="8">
        <v>-3.4299999999999997E-2</v>
      </c>
      <c r="H14" s="8">
        <v>-6.13E-2</v>
      </c>
      <c r="I14" s="8">
        <v>-5.79E-2</v>
      </c>
    </row>
    <row r="15" spans="1:9" x14ac:dyDescent="0.25">
      <c r="A15" s="1">
        <v>10</v>
      </c>
      <c r="B15" t="s">
        <v>19</v>
      </c>
      <c r="C15" s="8">
        <v>1.3599999999999999E-2</v>
      </c>
      <c r="D15" s="8">
        <v>-3.7400000000000003E-2</v>
      </c>
      <c r="E15" s="8">
        <v>3.5700000000000003E-2</v>
      </c>
      <c r="F15" s="8">
        <v>-1.6999999999999999E-3</v>
      </c>
      <c r="G15" s="8">
        <v>1.1000000000000001E-3</v>
      </c>
      <c r="H15" s="8">
        <v>-3.6400000000000002E-2</v>
      </c>
      <c r="I15" s="8">
        <v>-2.2800000000000001E-2</v>
      </c>
    </row>
    <row r="16" spans="1:9" x14ac:dyDescent="0.25">
      <c r="A16" s="1">
        <v>22</v>
      </c>
      <c r="B16" t="s">
        <v>31</v>
      </c>
      <c r="C16" s="8">
        <v>1.14E-2</v>
      </c>
      <c r="D16" s="8">
        <v>-1.5800000000000002E-2</v>
      </c>
      <c r="E16" s="8">
        <v>1.7899999999999999E-2</v>
      </c>
      <c r="F16" s="8">
        <v>2.0999999999999999E-3</v>
      </c>
      <c r="G16" s="8">
        <v>1E-3</v>
      </c>
      <c r="H16" s="8">
        <v>-1.4800000000000001E-2</v>
      </c>
      <c r="I16" s="8">
        <v>-3.3999999999999998E-3</v>
      </c>
    </row>
    <row r="17" spans="1:9" x14ac:dyDescent="0.25">
      <c r="A17" s="1">
        <v>20</v>
      </c>
      <c r="B17" t="s">
        <v>29</v>
      </c>
      <c r="C17" s="8">
        <v>1.2500000000000001E-2</v>
      </c>
      <c r="D17" s="8">
        <v>2.9100000000000001E-2</v>
      </c>
      <c r="E17" s="8">
        <v>-2.2599999999999999E-2</v>
      </c>
      <c r="F17" s="8">
        <v>6.4999999999999997E-3</v>
      </c>
      <c r="G17" s="8">
        <v>6.6E-3</v>
      </c>
      <c r="H17" s="8">
        <v>3.5700000000000003E-2</v>
      </c>
      <c r="I17" s="8">
        <v>4.82E-2</v>
      </c>
    </row>
    <row r="18" spans="1:9" x14ac:dyDescent="0.25">
      <c r="A18" s="1">
        <v>13</v>
      </c>
      <c r="B18" t="s">
        <v>22</v>
      </c>
      <c r="C18" s="8">
        <v>7.4000000000000003E-3</v>
      </c>
      <c r="D18" s="8">
        <v>-1.9599999999999999E-2</v>
      </c>
      <c r="E18" s="8">
        <v>2.69E-2</v>
      </c>
      <c r="F18" s="8">
        <v>7.3000000000000001E-3</v>
      </c>
      <c r="G18" s="8">
        <v>-4.07E-2</v>
      </c>
      <c r="H18" s="8">
        <v>-6.0299999999999999E-2</v>
      </c>
      <c r="I18" s="8">
        <v>-5.2999999999999999E-2</v>
      </c>
    </row>
    <row r="19" spans="1:9" x14ac:dyDescent="0.25">
      <c r="A19" s="1">
        <v>5</v>
      </c>
      <c r="B19" t="s">
        <v>14</v>
      </c>
      <c r="C19" s="8">
        <v>-2.1100000000000001E-2</v>
      </c>
      <c r="D19" s="8">
        <v>-3.4099999999999998E-2</v>
      </c>
      <c r="E19" s="8">
        <v>4.2000000000000003E-2</v>
      </c>
      <c r="F19" s="8">
        <v>7.9000000000000008E-3</v>
      </c>
      <c r="G19" s="8">
        <v>5.1400000000000001E-2</v>
      </c>
      <c r="H19" s="8">
        <v>1.7299999999999999E-2</v>
      </c>
      <c r="I19" s="8">
        <v>-3.8E-3</v>
      </c>
    </row>
    <row r="20" spans="1:9" x14ac:dyDescent="0.25">
      <c r="A20" s="1">
        <v>11</v>
      </c>
      <c r="B20" t="s">
        <v>20</v>
      </c>
      <c r="C20" s="8">
        <v>-1.4200000000000001E-2</v>
      </c>
      <c r="D20" s="8">
        <v>-1.7999999999999999E-2</v>
      </c>
      <c r="E20" s="8">
        <v>3.5900000000000001E-2</v>
      </c>
      <c r="F20" s="8">
        <v>1.7899999999999999E-2</v>
      </c>
      <c r="G20" s="8">
        <v>3.2899999999999999E-2</v>
      </c>
      <c r="H20" s="8">
        <v>1.4999999999999999E-2</v>
      </c>
      <c r="I20" s="8">
        <v>8.0000000000000004E-4</v>
      </c>
    </row>
    <row r="21" spans="1:9" x14ac:dyDescent="0.25">
      <c r="A21" s="1">
        <v>8</v>
      </c>
      <c r="B21" t="s">
        <v>17</v>
      </c>
      <c r="C21" s="8">
        <v>-5.5999999999999999E-3</v>
      </c>
      <c r="D21" s="8">
        <v>4.4000000000000003E-3</v>
      </c>
      <c r="E21" s="8">
        <v>1.78E-2</v>
      </c>
      <c r="F21" s="8">
        <v>2.2100000000000002E-2</v>
      </c>
      <c r="G21" s="8">
        <v>1.21E-2</v>
      </c>
      <c r="H21" s="8">
        <v>1.6500000000000001E-2</v>
      </c>
      <c r="I21" s="8">
        <v>1.0800000000000001E-2</v>
      </c>
    </row>
    <row r="22" spans="1:9" x14ac:dyDescent="0.25">
      <c r="A22" s="1">
        <v>15</v>
      </c>
      <c r="B22" t="s">
        <v>24</v>
      </c>
      <c r="C22" s="8">
        <v>-5.6099999999999997E-2</v>
      </c>
      <c r="D22" s="8">
        <v>3.8999999999999998E-3</v>
      </c>
      <c r="E22" s="8">
        <v>2.46E-2</v>
      </c>
      <c r="F22" s="8">
        <v>2.8500000000000001E-2</v>
      </c>
      <c r="G22" s="8">
        <v>-1E-4</v>
      </c>
      <c r="H22" s="8">
        <v>3.7000000000000002E-3</v>
      </c>
      <c r="I22" s="8">
        <v>-5.2299999999999999E-2</v>
      </c>
    </row>
    <row r="23" spans="1:9" x14ac:dyDescent="0.25">
      <c r="A23" s="1">
        <v>3</v>
      </c>
      <c r="B23" t="s">
        <v>12</v>
      </c>
      <c r="C23" s="8">
        <v>-3.6799999999999999E-2</v>
      </c>
      <c r="D23" s="8">
        <v>-1.61E-2</v>
      </c>
      <c r="E23" s="8">
        <v>0.06</v>
      </c>
      <c r="F23" s="8">
        <v>4.3900000000000002E-2</v>
      </c>
      <c r="G23" s="8">
        <v>0.1104</v>
      </c>
      <c r="H23" s="8">
        <v>9.4200000000000006E-2</v>
      </c>
      <c r="I23" s="8">
        <v>5.74E-2</v>
      </c>
    </row>
    <row r="24" spans="1:9" x14ac:dyDescent="0.25">
      <c r="A24" s="1">
        <v>0</v>
      </c>
      <c r="B24" t="s">
        <v>9</v>
      </c>
      <c r="C24" s="8">
        <v>2.8199999999999999E-2</v>
      </c>
      <c r="D24" s="8">
        <v>1.0699999999999999E-2</v>
      </c>
      <c r="E24" s="8">
        <v>5.8700000000000002E-2</v>
      </c>
      <c r="F24" s="8">
        <v>6.9400000000000003E-2</v>
      </c>
      <c r="G24" s="8">
        <v>0.114</v>
      </c>
      <c r="H24" s="8">
        <v>0.12470000000000001</v>
      </c>
      <c r="I24" s="8">
        <v>0.15290000000000001</v>
      </c>
    </row>
  </sheetData>
  <autoFilter ref="A1:I1" xr:uid="{00000000-0001-0000-0500-000000000000}">
    <sortState xmlns:xlrd2="http://schemas.microsoft.com/office/spreadsheetml/2017/richdata2" ref="A2:I24">
      <sortCondition ref="F1"/>
    </sortState>
  </autoFilter>
  <conditionalFormatting sqref="C2:I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window_abnormal_returns</vt:lpstr>
      <vt:lpstr>estimation_abnormal_returns</vt:lpstr>
      <vt:lpstr>regression_results</vt:lpstr>
      <vt:lpstr>window_set</vt:lpstr>
      <vt:lpstr>window_returns</vt:lpstr>
      <vt:lpstr>estimation_set</vt:lpstr>
      <vt:lpstr>estimation_returns</vt:lpstr>
      <vt:lpstr>3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2022-09-19T19:48:29Z</dcterms:created>
  <dcterms:modified xsi:type="dcterms:W3CDTF">2022-10-10T18:09:29Z</dcterms:modified>
</cp:coreProperties>
</file>