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ka.oliveira\Documents\Gestão de Riscos\3a_avaliacao\questao_1\"/>
    </mc:Choice>
  </mc:AlternateContent>
  <xr:revisionPtr revIDLastSave="0" documentId="13_ncr:1_{F6B1CBB6-5458-4DA2-A410-E71921ECA2F4}" xr6:coauthVersionLast="47" xr6:coauthVersionMax="47" xr10:uidLastSave="{00000000-0000-0000-0000-000000000000}"/>
  <bookViews>
    <workbookView xWindow="15000" yWindow="-16320" windowWidth="29040" windowHeight="15990" xr2:uid="{00000000-000D-0000-FFFF-FFFF00000000}"/>
  </bookViews>
  <sheets>
    <sheet name="Carteira" sheetId="14" r:id="rId1"/>
    <sheet name="Resultado regressão" sheetId="1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2" i="14" l="1"/>
  <c r="K231" i="14"/>
  <c r="K230" i="14"/>
  <c r="K229" i="14"/>
  <c r="K228" i="14"/>
  <c r="K227" i="14"/>
  <c r="K226" i="14"/>
  <c r="K225" i="14"/>
  <c r="K224" i="14"/>
  <c r="K223" i="14"/>
  <c r="K222" i="14"/>
  <c r="K221" i="14"/>
  <c r="K220" i="14"/>
  <c r="K219" i="14"/>
  <c r="K218" i="14"/>
  <c r="K217" i="14"/>
  <c r="K216" i="14"/>
  <c r="K215" i="14"/>
  <c r="K214" i="14"/>
  <c r="K213" i="14"/>
  <c r="K212" i="14"/>
  <c r="K211" i="14"/>
  <c r="K210" i="14"/>
  <c r="K209" i="14"/>
  <c r="K208" i="14"/>
  <c r="K207" i="14"/>
  <c r="K206" i="14"/>
  <c r="K205" i="14"/>
  <c r="K204" i="14"/>
  <c r="K203" i="14"/>
  <c r="K202" i="14"/>
  <c r="K201" i="14"/>
  <c r="K200" i="14"/>
  <c r="K199" i="14"/>
  <c r="K198" i="14"/>
  <c r="K197" i="14"/>
  <c r="K196" i="14"/>
  <c r="K195" i="14"/>
  <c r="K194" i="14"/>
  <c r="K193" i="14"/>
  <c r="K192" i="14"/>
  <c r="K191" i="14"/>
  <c r="K190" i="14"/>
  <c r="K189" i="14"/>
  <c r="K188" i="14"/>
  <c r="K187" i="14"/>
  <c r="K186" i="14"/>
  <c r="K185" i="14"/>
  <c r="K184" i="14"/>
  <c r="K183" i="14"/>
  <c r="K182" i="14"/>
  <c r="J232" i="14"/>
  <c r="J231" i="14"/>
  <c r="J230" i="14"/>
  <c r="J229" i="14"/>
  <c r="J228" i="14"/>
  <c r="J227" i="14"/>
  <c r="J226" i="14"/>
  <c r="J225" i="14"/>
  <c r="J224" i="14"/>
  <c r="J223" i="14"/>
  <c r="J222" i="14"/>
  <c r="J221" i="14"/>
  <c r="J220" i="14"/>
  <c r="J219" i="14"/>
  <c r="J218" i="14"/>
  <c r="J217" i="14"/>
  <c r="J216" i="14"/>
  <c r="J215" i="14"/>
  <c r="J214" i="14"/>
  <c r="J213" i="14"/>
  <c r="J212" i="14"/>
  <c r="J211" i="14"/>
  <c r="J210" i="14"/>
  <c r="J209" i="14"/>
  <c r="J208" i="14"/>
  <c r="J207" i="14"/>
  <c r="J206" i="14"/>
  <c r="J205" i="14"/>
  <c r="J204" i="14"/>
  <c r="J203" i="14"/>
  <c r="J202" i="14"/>
  <c r="J201" i="14"/>
  <c r="J200" i="14"/>
  <c r="J199" i="14"/>
  <c r="J198" i="14"/>
  <c r="J197" i="14"/>
  <c r="J196" i="14"/>
  <c r="J195" i="14"/>
  <c r="J194" i="14"/>
  <c r="J193" i="14"/>
  <c r="J192" i="14"/>
  <c r="J191" i="14"/>
  <c r="J190" i="14"/>
  <c r="J189" i="14"/>
  <c r="J188" i="14"/>
  <c r="J187" i="14"/>
  <c r="J186" i="14"/>
  <c r="J185" i="14"/>
  <c r="J184" i="14"/>
  <c r="J183" i="14"/>
  <c r="J182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I182" i="14" s="1"/>
  <c r="I183" i="14" s="1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E240" i="14"/>
  <c r="D240" i="14"/>
  <c r="E239" i="14"/>
  <c r="D239" i="14"/>
  <c r="E238" i="14"/>
  <c r="D238" i="14"/>
  <c r="E237" i="14"/>
  <c r="D237" i="14"/>
  <c r="E236" i="14"/>
  <c r="D236" i="14"/>
  <c r="E235" i="14"/>
  <c r="D235" i="14"/>
  <c r="E234" i="14"/>
  <c r="D234" i="14"/>
  <c r="E233" i="14"/>
  <c r="D233" i="14"/>
  <c r="E232" i="14"/>
  <c r="D232" i="14"/>
  <c r="E231" i="14"/>
  <c r="D231" i="14"/>
  <c r="E230" i="14"/>
  <c r="D230" i="14"/>
  <c r="E229" i="14"/>
  <c r="D229" i="14"/>
  <c r="E228" i="14"/>
  <c r="D228" i="14"/>
  <c r="E227" i="14"/>
  <c r="D227" i="14"/>
  <c r="E226" i="14"/>
  <c r="D226" i="14"/>
  <c r="E225" i="14"/>
  <c r="D225" i="14"/>
  <c r="E224" i="14"/>
  <c r="D224" i="14"/>
  <c r="E223" i="14"/>
  <c r="D223" i="14"/>
  <c r="E222" i="14"/>
  <c r="D222" i="14"/>
  <c r="E221" i="14"/>
  <c r="D221" i="14"/>
  <c r="E220" i="14"/>
  <c r="D220" i="14"/>
  <c r="E219" i="14"/>
  <c r="D219" i="14"/>
  <c r="E218" i="14"/>
  <c r="D218" i="14"/>
  <c r="E217" i="14"/>
  <c r="D217" i="14"/>
  <c r="E216" i="14"/>
  <c r="D216" i="14"/>
  <c r="E215" i="14"/>
  <c r="D215" i="14"/>
  <c r="E214" i="14"/>
  <c r="D214" i="14"/>
  <c r="E213" i="14"/>
  <c r="D213" i="14"/>
  <c r="E212" i="14"/>
  <c r="D212" i="14"/>
  <c r="E211" i="14"/>
  <c r="D211" i="14"/>
  <c r="E210" i="14"/>
  <c r="D210" i="14"/>
  <c r="E209" i="14"/>
  <c r="D209" i="14"/>
  <c r="E208" i="14"/>
  <c r="D208" i="14"/>
  <c r="E207" i="14"/>
  <c r="D207" i="14"/>
  <c r="E206" i="14"/>
  <c r="D206" i="14"/>
  <c r="E205" i="14"/>
  <c r="D205" i="14"/>
  <c r="E204" i="14"/>
  <c r="D204" i="14"/>
  <c r="E203" i="14"/>
  <c r="D203" i="14"/>
  <c r="E202" i="14"/>
  <c r="D202" i="14"/>
  <c r="E201" i="14"/>
  <c r="D201" i="14"/>
  <c r="E200" i="14"/>
  <c r="D200" i="14"/>
  <c r="E199" i="14"/>
  <c r="D199" i="14"/>
  <c r="E198" i="14"/>
  <c r="D198" i="14"/>
  <c r="E197" i="14"/>
  <c r="D197" i="14"/>
  <c r="E196" i="14"/>
  <c r="D196" i="14"/>
  <c r="E195" i="14"/>
  <c r="D195" i="14"/>
  <c r="E194" i="14"/>
  <c r="D194" i="14"/>
  <c r="E193" i="14"/>
  <c r="D193" i="14"/>
  <c r="E192" i="14"/>
  <c r="D192" i="14"/>
  <c r="E191" i="14"/>
  <c r="D191" i="14"/>
  <c r="E190" i="14"/>
  <c r="D190" i="14"/>
  <c r="E189" i="14"/>
  <c r="D189" i="14"/>
  <c r="E188" i="14"/>
  <c r="D188" i="14"/>
  <c r="E187" i="14"/>
  <c r="D187" i="14"/>
  <c r="E186" i="14"/>
  <c r="D186" i="14"/>
  <c r="E185" i="14"/>
  <c r="D185" i="14"/>
  <c r="E184" i="14"/>
  <c r="D184" i="14"/>
  <c r="E183" i="14"/>
  <c r="D183" i="14"/>
  <c r="E182" i="14"/>
  <c r="D182" i="14"/>
  <c r="E181" i="14"/>
  <c r="D181" i="14"/>
  <c r="E180" i="14"/>
  <c r="D180" i="14"/>
  <c r="E179" i="14"/>
  <c r="D179" i="14"/>
  <c r="E178" i="14"/>
  <c r="D178" i="14"/>
  <c r="E177" i="14"/>
  <c r="D177" i="14"/>
  <c r="E176" i="14"/>
  <c r="D176" i="14"/>
  <c r="E175" i="14"/>
  <c r="D175" i="14"/>
  <c r="E174" i="14"/>
  <c r="D174" i="14"/>
  <c r="E173" i="14"/>
  <c r="D173" i="14"/>
  <c r="E172" i="14"/>
  <c r="D172" i="14"/>
  <c r="E171" i="14"/>
  <c r="D171" i="14"/>
  <c r="E170" i="14"/>
  <c r="D170" i="14"/>
  <c r="E169" i="14"/>
  <c r="D169" i="14"/>
  <c r="E168" i="14"/>
  <c r="D168" i="14"/>
  <c r="E167" i="14"/>
  <c r="D167" i="14"/>
  <c r="E166" i="14"/>
  <c r="D166" i="14"/>
  <c r="E165" i="14"/>
  <c r="D165" i="14"/>
  <c r="E164" i="14"/>
  <c r="D164" i="14"/>
  <c r="E163" i="14"/>
  <c r="D163" i="14"/>
  <c r="E162" i="14"/>
  <c r="D162" i="14"/>
  <c r="E161" i="14"/>
  <c r="D161" i="14"/>
  <c r="E160" i="14"/>
  <c r="D160" i="14"/>
  <c r="E159" i="14"/>
  <c r="D159" i="14"/>
  <c r="E158" i="14"/>
  <c r="D158" i="14"/>
  <c r="E157" i="14"/>
  <c r="D157" i="14"/>
  <c r="E156" i="14"/>
  <c r="D156" i="14"/>
  <c r="E155" i="14"/>
  <c r="D155" i="14"/>
  <c r="E154" i="14"/>
  <c r="D154" i="14"/>
  <c r="E153" i="14"/>
  <c r="D153" i="14"/>
  <c r="E152" i="14"/>
  <c r="D152" i="14"/>
  <c r="E151" i="14"/>
  <c r="D151" i="14"/>
  <c r="E150" i="14"/>
  <c r="D150" i="14"/>
  <c r="E149" i="14"/>
  <c r="D149" i="14"/>
  <c r="E148" i="14"/>
  <c r="D148" i="14"/>
  <c r="E147" i="14"/>
  <c r="D147" i="14"/>
  <c r="E146" i="14"/>
  <c r="D146" i="14"/>
  <c r="E145" i="14"/>
  <c r="D145" i="14"/>
  <c r="E144" i="14"/>
  <c r="D144" i="14"/>
  <c r="E143" i="14"/>
  <c r="D143" i="14"/>
  <c r="E142" i="14"/>
  <c r="D142" i="14"/>
  <c r="E141" i="14"/>
  <c r="D141" i="14"/>
  <c r="E140" i="14"/>
  <c r="D140" i="14"/>
  <c r="E139" i="14"/>
  <c r="D139" i="14"/>
  <c r="E138" i="14"/>
  <c r="D138" i="14"/>
  <c r="E137" i="14"/>
  <c r="D137" i="14"/>
  <c r="E136" i="14"/>
  <c r="D136" i="14"/>
  <c r="E135" i="14"/>
  <c r="D135" i="14"/>
  <c r="E134" i="14"/>
  <c r="D134" i="14"/>
  <c r="E133" i="14"/>
  <c r="D133" i="14"/>
  <c r="E132" i="14"/>
  <c r="D132" i="14"/>
  <c r="E131" i="14"/>
  <c r="D131" i="14"/>
  <c r="E130" i="14"/>
  <c r="D130" i="14"/>
  <c r="E129" i="14"/>
  <c r="D129" i="14"/>
  <c r="E128" i="14"/>
  <c r="D128" i="14"/>
  <c r="E127" i="14"/>
  <c r="D127" i="14"/>
  <c r="E126" i="14"/>
  <c r="D126" i="14"/>
  <c r="E125" i="14"/>
  <c r="D125" i="14"/>
  <c r="E124" i="14"/>
  <c r="D124" i="14"/>
  <c r="E123" i="14"/>
  <c r="D123" i="14"/>
  <c r="E122" i="14"/>
  <c r="D122" i="14"/>
  <c r="E121" i="14"/>
  <c r="D121" i="14"/>
  <c r="E120" i="14"/>
  <c r="D120" i="14"/>
  <c r="E119" i="14"/>
  <c r="D119" i="14"/>
  <c r="E118" i="14"/>
  <c r="D118" i="14"/>
  <c r="E117" i="14"/>
  <c r="D117" i="14"/>
  <c r="E116" i="14"/>
  <c r="D116" i="14"/>
  <c r="E115" i="14"/>
  <c r="D115" i="14"/>
  <c r="E114" i="14"/>
  <c r="D114" i="14"/>
  <c r="E113" i="14"/>
  <c r="D113" i="14"/>
  <c r="E112" i="14"/>
  <c r="D112" i="14"/>
  <c r="E111" i="14"/>
  <c r="D111" i="14"/>
  <c r="E110" i="14"/>
  <c r="D110" i="14"/>
  <c r="E109" i="14"/>
  <c r="D109" i="14"/>
  <c r="E108" i="14"/>
  <c r="D108" i="14"/>
  <c r="E107" i="14"/>
  <c r="D107" i="14"/>
  <c r="E106" i="14"/>
  <c r="D106" i="14"/>
  <c r="E105" i="14"/>
  <c r="D105" i="14"/>
  <c r="E104" i="14"/>
  <c r="D104" i="14"/>
  <c r="E103" i="14"/>
  <c r="D103" i="14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F180" i="14"/>
  <c r="F179" i="14" s="1"/>
  <c r="F178" i="14" s="1"/>
  <c r="F177" i="14" s="1"/>
  <c r="F176" i="14" s="1"/>
  <c r="F175" i="14" s="1"/>
  <c r="F174" i="14" s="1"/>
  <c r="F173" i="14" s="1"/>
  <c r="F172" i="14" s="1"/>
  <c r="F171" i="14" s="1"/>
  <c r="F170" i="14" s="1"/>
  <c r="F169" i="14" s="1"/>
  <c r="F168" i="14" s="1"/>
  <c r="F167" i="14" s="1"/>
  <c r="F166" i="14" s="1"/>
  <c r="F165" i="14" s="1"/>
  <c r="F164" i="14" s="1"/>
  <c r="F163" i="14" s="1"/>
  <c r="F162" i="14" s="1"/>
  <c r="F161" i="14" s="1"/>
  <c r="F160" i="14" s="1"/>
  <c r="F159" i="14" s="1"/>
  <c r="F158" i="14" s="1"/>
  <c r="F157" i="14" s="1"/>
  <c r="F156" i="14" s="1"/>
  <c r="F155" i="14" s="1"/>
  <c r="F154" i="14" s="1"/>
  <c r="F153" i="14" s="1"/>
  <c r="F152" i="14" s="1"/>
  <c r="F151" i="14" s="1"/>
  <c r="F150" i="14" s="1"/>
  <c r="F149" i="14" s="1"/>
  <c r="F148" i="14" s="1"/>
  <c r="F147" i="14" s="1"/>
  <c r="F146" i="14" s="1"/>
  <c r="F145" i="14" s="1"/>
  <c r="F144" i="14" s="1"/>
  <c r="F143" i="14" s="1"/>
  <c r="F142" i="14" s="1"/>
  <c r="F141" i="14" s="1"/>
  <c r="F140" i="14" s="1"/>
  <c r="F139" i="14" s="1"/>
  <c r="F138" i="14" s="1"/>
  <c r="F137" i="14" s="1"/>
  <c r="F136" i="14" s="1"/>
  <c r="F135" i="14" s="1"/>
  <c r="F134" i="14" s="1"/>
  <c r="F133" i="14" s="1"/>
  <c r="F132" i="14" s="1"/>
  <c r="F131" i="14" s="1"/>
  <c r="F130" i="14" s="1"/>
  <c r="F129" i="14" s="1"/>
  <c r="F128" i="14" s="1"/>
  <c r="F127" i="14" s="1"/>
  <c r="F126" i="14" s="1"/>
  <c r="F125" i="14" s="1"/>
  <c r="F124" i="14" s="1"/>
  <c r="F123" i="14" s="1"/>
  <c r="F122" i="14" s="1"/>
  <c r="F121" i="14" s="1"/>
  <c r="F120" i="14" s="1"/>
  <c r="F119" i="14" s="1"/>
  <c r="F118" i="14" s="1"/>
  <c r="F117" i="14" s="1"/>
  <c r="F116" i="14" s="1"/>
  <c r="F115" i="14" s="1"/>
  <c r="F114" i="14" s="1"/>
  <c r="F113" i="14" s="1"/>
  <c r="F112" i="14" s="1"/>
  <c r="F111" i="14" s="1"/>
  <c r="F110" i="14" s="1"/>
  <c r="F109" i="14" s="1"/>
  <c r="F108" i="14" s="1"/>
  <c r="F107" i="14" s="1"/>
  <c r="F106" i="14" s="1"/>
  <c r="F105" i="14" s="1"/>
  <c r="F104" i="14" s="1"/>
  <c r="F103" i="14" s="1"/>
  <c r="F102" i="14" s="1"/>
  <c r="F101" i="14" s="1"/>
  <c r="F100" i="14" s="1"/>
  <c r="F99" i="14" s="1"/>
  <c r="F98" i="14" s="1"/>
  <c r="F97" i="14" s="1"/>
  <c r="F96" i="14" s="1"/>
  <c r="F95" i="14" s="1"/>
  <c r="F94" i="14" s="1"/>
  <c r="F93" i="14" s="1"/>
  <c r="F92" i="14" s="1"/>
  <c r="F91" i="14" s="1"/>
  <c r="F90" i="14" s="1"/>
  <c r="F89" i="14" s="1"/>
  <c r="F88" i="14" s="1"/>
  <c r="F87" i="14" s="1"/>
  <c r="F86" i="14" s="1"/>
  <c r="F85" i="14" s="1"/>
  <c r="F84" i="14" s="1"/>
  <c r="F83" i="14" s="1"/>
  <c r="F82" i="14" s="1"/>
  <c r="F81" i="14" s="1"/>
  <c r="F80" i="14" s="1"/>
  <c r="F79" i="14" s="1"/>
  <c r="F78" i="14" s="1"/>
  <c r="F77" i="14" s="1"/>
  <c r="F76" i="14" s="1"/>
  <c r="F75" i="14" s="1"/>
  <c r="F74" i="14" s="1"/>
  <c r="F73" i="14" s="1"/>
  <c r="F72" i="14" s="1"/>
  <c r="F71" i="14" s="1"/>
  <c r="F70" i="14" s="1"/>
  <c r="F69" i="14" s="1"/>
  <c r="F68" i="14" s="1"/>
  <c r="F67" i="14" s="1"/>
  <c r="F66" i="14" s="1"/>
  <c r="F65" i="14" s="1"/>
  <c r="F64" i="14" s="1"/>
  <c r="F63" i="14" s="1"/>
  <c r="F62" i="14" s="1"/>
  <c r="F61" i="14" s="1"/>
  <c r="F60" i="14" s="1"/>
  <c r="F59" i="14" s="1"/>
  <c r="F58" i="14" s="1"/>
  <c r="F57" i="14" s="1"/>
  <c r="F56" i="14" s="1"/>
  <c r="F55" i="14" s="1"/>
  <c r="F54" i="14" s="1"/>
  <c r="F53" i="14" s="1"/>
  <c r="F52" i="14" s="1"/>
  <c r="F51" i="14" s="1"/>
  <c r="F50" i="14" s="1"/>
  <c r="F49" i="14" s="1"/>
  <c r="F48" i="14" s="1"/>
  <c r="F47" i="14" s="1"/>
  <c r="F46" i="14" s="1"/>
  <c r="F45" i="14" s="1"/>
  <c r="F44" i="14" s="1"/>
  <c r="F43" i="14" s="1"/>
  <c r="F42" i="14" s="1"/>
  <c r="F41" i="14" s="1"/>
  <c r="F40" i="14" s="1"/>
  <c r="F39" i="14" s="1"/>
  <c r="F38" i="14" s="1"/>
  <c r="F37" i="14" s="1"/>
  <c r="F36" i="14" s="1"/>
  <c r="F35" i="14" s="1"/>
  <c r="F34" i="14" s="1"/>
  <c r="F33" i="14" s="1"/>
  <c r="F32" i="14" s="1"/>
  <c r="F182" i="14"/>
  <c r="F205" i="14"/>
  <c r="F204" i="14" s="1"/>
  <c r="F203" i="14" s="1"/>
  <c r="F202" i="14" s="1"/>
  <c r="F201" i="14" s="1"/>
  <c r="F200" i="14" s="1"/>
  <c r="F199" i="14" s="1"/>
  <c r="F198" i="14" s="1"/>
  <c r="F197" i="14" s="1"/>
  <c r="F196" i="14" s="1"/>
  <c r="F195" i="14" s="1"/>
  <c r="F194" i="14" s="1"/>
  <c r="F193" i="14" s="1"/>
  <c r="F192" i="14" s="1"/>
  <c r="F191" i="14" s="1"/>
  <c r="F190" i="14" s="1"/>
  <c r="F189" i="14" s="1"/>
  <c r="F188" i="14" s="1"/>
  <c r="F187" i="14" s="1"/>
  <c r="F186" i="14" s="1"/>
  <c r="F185" i="14" s="1"/>
  <c r="F184" i="14" s="1"/>
  <c r="F183" i="14" s="1"/>
  <c r="F206" i="14"/>
  <c r="F209" i="14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F223" i="14" s="1"/>
  <c r="F224" i="14" s="1"/>
  <c r="F225" i="14" s="1"/>
  <c r="F226" i="14" s="1"/>
  <c r="F227" i="14" s="1"/>
  <c r="F228" i="14" s="1"/>
  <c r="F229" i="14" s="1"/>
  <c r="F230" i="14" s="1"/>
  <c r="F231" i="14" s="1"/>
  <c r="F232" i="14" s="1"/>
  <c r="F208" i="14"/>
  <c r="I184" i="14" l="1"/>
  <c r="I185" i="14" s="1"/>
  <c r="I186" i="14" s="1"/>
  <c r="I187" i="14" s="1"/>
  <c r="I188" i="14" s="1"/>
  <c r="I189" i="14" s="1"/>
  <c r="I190" i="14" s="1"/>
  <c r="I191" i="14" s="1"/>
  <c r="I192" i="14" s="1"/>
  <c r="I193" i="14" s="1"/>
  <c r="I194" i="14" s="1"/>
  <c r="I195" i="14" s="1"/>
  <c r="I196" i="14" s="1"/>
  <c r="I197" i="14" s="1"/>
  <c r="I198" i="14" s="1"/>
  <c r="I199" i="14" s="1"/>
  <c r="I200" i="14" s="1"/>
  <c r="I201" i="14" s="1"/>
  <c r="I202" i="14" s="1"/>
  <c r="I203" i="14" s="1"/>
  <c r="I204" i="14" s="1"/>
  <c r="I205" i="14" s="1"/>
  <c r="I206" i="14" s="1"/>
  <c r="I207" i="14" s="1"/>
  <c r="I208" i="14" s="1"/>
  <c r="I209" i="14" s="1"/>
  <c r="I210" i="14" s="1"/>
  <c r="I211" i="14" s="1"/>
  <c r="I212" i="14" s="1"/>
  <c r="I213" i="14" s="1"/>
  <c r="I214" i="14" s="1"/>
  <c r="I215" i="14" s="1"/>
  <c r="I216" i="14" s="1"/>
  <c r="I217" i="14" s="1"/>
  <c r="I218" i="14" s="1"/>
  <c r="I219" i="14" s="1"/>
  <c r="I220" i="14" s="1"/>
  <c r="I221" i="14" s="1"/>
  <c r="I222" i="14" s="1"/>
  <c r="I223" i="14" s="1"/>
  <c r="I224" i="14" s="1"/>
  <c r="I225" i="14" s="1"/>
  <c r="I226" i="14" s="1"/>
  <c r="I227" i="14" s="1"/>
  <c r="I228" i="14" s="1"/>
  <c r="I229" i="14" s="1"/>
  <c r="I230" i="14" s="1"/>
  <c r="I231" i="14" s="1"/>
  <c r="I232" i="14" s="1"/>
</calcChain>
</file>

<file path=xl/sharedStrings.xml><?xml version="1.0" encoding="utf-8"?>
<sst xmlns="http://schemas.openxmlformats.org/spreadsheetml/2006/main" count="276" uniqueCount="275">
  <si>
    <t>τ</t>
  </si>
  <si>
    <t>ANOVA</t>
  </si>
  <si>
    <t>Total</t>
  </si>
  <si>
    <t>F</t>
  </si>
  <si>
    <t>Resultado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</si>
  <si>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</si>
  <si>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</si>
  <si>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</si>
  <si>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</si>
  <si>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</si>
  <si>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</si>
  <si>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</si>
  <si>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</si>
  <si>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</si>
  <si>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</si>
  <si>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</si>
  <si>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</si>
  <si>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</si>
  <si>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</si>
  <si>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</si>
  <si>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</si>
  <si>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</si>
  <si>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</si>
  <si>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</si>
  <si>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</si>
  <si>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</si>
  <si>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</si>
  <si>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</si>
  <si>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</si>
  <si>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</si>
  <si>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</si>
  <si>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</si>
  <si>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</si>
  <si>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</si>
  <si>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</si>
  <si>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</si>
  <si>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</si>
  <si>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2022-02-25</t>
  </si>
  <si>
    <t>2022-02-24</t>
  </si>
  <si>
    <t>2022-02-23</t>
  </si>
  <si>
    <t>2022-02-22</t>
  </si>
  <si>
    <t>2022-02-21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</si>
  <si>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</si>
  <si>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</si>
  <si>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</si>
  <si>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</si>
  <si>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</si>
  <si>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</si>
  <si>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</si>
  <si>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</si>
  <si>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</si>
  <si>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</si>
  <si>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</si>
  <si>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</si>
  <si>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</si>
  <si>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</si>
  <si>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</si>
  <si>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</si>
  <si>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</si>
  <si>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</si>
  <si>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</si>
  <si>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</si>
  <si>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</si>
  <si>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</si>
  <si>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</si>
  <si>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</si>
  <si>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2022-01-17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</si>
  <si>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</si>
  <si>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</si>
  <si>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</si>
  <si>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</si>
  <si>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</si>
  <si>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</si>
  <si>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</si>
  <si>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</si>
  <si>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</si>
  <si>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</si>
  <si>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</si>
  <si>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</si>
  <si>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</si>
  <si>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</si>
  <si>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</si>
  <si>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</si>
  <si>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</si>
  <si>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</si>
  <si>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</si>
  <si>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</si>
  <si>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</si>
  <si>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</si>
  <si>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</si>
  <si>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</si>
  <si>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</si>
  <si>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</si>
  <si>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</si>
  <si>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</si>
  <si>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</si>
  <si>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</si>
  <si>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</si>
  <si>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</si>
  <si>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</si>
  <si>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</si>
  <si>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2021-11-25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</si>
  <si>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</si>
  <si>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</si>
  <si>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</si>
  <si>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</si>
  <si>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</si>
  <si>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</si>
  <si>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</si>
  <si>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</si>
  <si>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</si>
  <si>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</si>
  <si>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</si>
  <si>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</si>
  <si>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</si>
  <si>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</si>
  <si>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</si>
  <si>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</si>
  <si>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</si>
  <si>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</si>
  <si>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</si>
  <si>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</si>
  <si>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</si>
  <si>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</si>
  <si>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</si>
  <si>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</si>
  <si>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</si>
  <si>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</si>
  <si>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</si>
  <si>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</si>
  <si>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</si>
  <si>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</si>
  <si>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</si>
  <si>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</si>
  <si>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</si>
  <si>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</si>
  <si>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</si>
  <si>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</si>
  <si>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</si>
  <si>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</si>
  <si>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</si>
  <si>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</si>
  <si>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</si>
  <si>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</si>
  <si>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</si>
  <si>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</si>
  <si>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</si>
  <si>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</si>
  <si>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</si>
  <si>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</si>
  <si>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</si>
  <si>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</si>
  <si>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</si>
  <si>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</si>
  <si>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</si>
  <si>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2021-09-06</t>
  </si>
  <si>
    <t>2021-09-03</t>
  </si>
  <si>
    <t>2021-09-02</t>
  </si>
  <si>
    <t>2021-09-01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</si>
  <si>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</si>
  <si>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</si>
  <si>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</si>
  <si>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</si>
  <si>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</si>
  <si>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</si>
  <si>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</si>
  <si>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</si>
  <si>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</si>
  <si>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</si>
  <si>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</si>
  <si>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</si>
  <si>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</si>
  <si>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</si>
  <si>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</si>
  <si>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</si>
  <si>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</si>
  <si>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</si>
  <si>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</si>
  <si>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</si>
  <si>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</si>
  <si>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</si>
  <si>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r>
      <t>R</t>
    </r>
    <r>
      <rPr>
        <b/>
        <i/>
        <vertAlign val="subscript"/>
        <sz val="11"/>
        <color theme="1"/>
        <rFont val="Calibri"/>
        <family val="2"/>
        <scheme val="minor"/>
      </rPr>
      <t>cart</t>
    </r>
  </si>
  <si>
    <r>
      <t>R</t>
    </r>
    <r>
      <rPr>
        <b/>
        <i/>
        <vertAlign val="subscript"/>
        <sz val="11"/>
        <color theme="1"/>
        <rFont val="Calibri"/>
        <family val="2"/>
        <scheme val="minor"/>
      </rPr>
      <t>cart</t>
    </r>
    <r>
      <rPr>
        <b/>
        <i/>
        <sz val="11"/>
        <color theme="1"/>
        <rFont val="Calibri"/>
        <family val="2"/>
        <scheme val="minor"/>
      </rPr>
      <t>|X</t>
    </r>
    <r>
      <rPr>
        <b/>
        <i/>
        <vertAlign val="subscript"/>
        <sz val="11"/>
        <color theme="1"/>
        <rFont val="Calibri"/>
        <family val="2"/>
        <scheme val="minor"/>
      </rPr>
      <t>it</t>
    </r>
  </si>
  <si>
    <r>
      <t>AR</t>
    </r>
    <r>
      <rPr>
        <b/>
        <i/>
        <vertAlign val="subscript"/>
        <sz val="11"/>
        <color theme="1"/>
        <rFont val="Calibri"/>
        <family val="2"/>
        <scheme val="minor"/>
      </rPr>
      <t>cart</t>
    </r>
  </si>
  <si>
    <r>
      <t>CLOSE</t>
    </r>
    <r>
      <rPr>
        <b/>
        <i/>
        <vertAlign val="subscript"/>
        <sz val="11"/>
        <color theme="1"/>
        <rFont val="Calibri"/>
        <family val="2"/>
        <scheme val="minor"/>
      </rPr>
      <t>cart</t>
    </r>
  </si>
  <si>
    <r>
      <t>CLOSE</t>
    </r>
    <r>
      <rPr>
        <b/>
        <i/>
        <vertAlign val="subscript"/>
        <sz val="11"/>
        <color theme="1"/>
        <rFont val="Calibri"/>
        <family val="2"/>
        <scheme val="minor"/>
      </rPr>
      <t>ibov</t>
    </r>
  </si>
  <si>
    <t>DATE</t>
  </si>
  <si>
    <r>
      <t>R</t>
    </r>
    <r>
      <rPr>
        <b/>
        <i/>
        <vertAlign val="subscript"/>
        <sz val="11"/>
        <color theme="1"/>
        <rFont val="Calibri"/>
        <family val="2"/>
        <scheme val="minor"/>
      </rPr>
      <t>IBOV</t>
    </r>
  </si>
  <si>
    <t>2021-07-01</t>
  </si>
  <si>
    <t>2021-07-02</t>
  </si>
  <si>
    <t>2021-07-05</t>
  </si>
  <si>
    <t>2021-07-06</t>
  </si>
  <si>
    <t>2021-07-07</t>
  </si>
  <si>
    <t>2021-07-08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</si>
  <si>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</si>
  <si>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</si>
  <si>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</si>
  <si>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</si>
  <si>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</si>
  <si>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</si>
  <si>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</si>
  <si>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</si>
  <si>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</si>
  <si>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</si>
  <si>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</si>
  <si>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</si>
  <si>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</si>
  <si>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</si>
  <si>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</si>
  <si>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</si>
  <si>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</si>
  <si>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</si>
  <si>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</si>
  <si>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</si>
  <si>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</si>
  <si>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</si>
  <si>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</si>
  <si>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</si>
  <si>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</si>
  <si>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</si>
  <si>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</si>
  <si>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</si>
  <si>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</si>
  <si>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</si>
  <si>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</si>
  <si>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</si>
  <si>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</si>
  <si>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</si>
  <si>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</si>
  <si>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</si>
  <si>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</si>
  <si>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</si>
  <si>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</si>
  <si>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</si>
  <si>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</si>
  <si>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</si>
  <si>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</si>
  <si>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</si>
  <si>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</si>
  <si>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</si>
  <si>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</si>
  <si>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</si>
  <si>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</si>
  <si>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</si>
  <si>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</si>
  <si>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</si>
  <si>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</si>
  <si>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</si>
  <si>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</si>
  <si>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</si>
  <si>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</si>
  <si>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</si>
  <si>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</si>
  <si>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</si>
  <si>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</si>
  <si>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</si>
  <si>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</si>
  <si>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</si>
  <si>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</si>
  <si>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</si>
  <si>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</si>
  <si>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</si>
  <si>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</si>
  <si>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</si>
  <si>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</si>
  <si>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</si>
  <si>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</si>
  <si>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</si>
  <si>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</si>
  <si>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</si>
  <si>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</si>
  <si>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</si>
  <si>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</si>
  <si>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r>
      <t>CAR</t>
    </r>
    <r>
      <rPr>
        <b/>
        <i/>
        <vertAlign val="subscript"/>
        <sz val="11"/>
        <color theme="1"/>
        <rFont val="Calibri"/>
        <family val="2"/>
        <scheme val="minor"/>
      </rPr>
      <t>cart</t>
    </r>
  </si>
  <si>
    <r>
      <t>tCAR</t>
    </r>
    <r>
      <rPr>
        <b/>
        <i/>
        <vertAlign val="subscript"/>
        <sz val="11"/>
        <color theme="1"/>
        <rFont val="Calibri"/>
        <family val="2"/>
        <scheme val="minor"/>
      </rPr>
      <t>cart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</si>
</sst>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5" fillId="0" borderId="1" xfId="0" applyFont="1" applyFill="1" applyBorder="1" applyAlignment="1">
      <alignment horizontal="center"/>
    </xf>
    <xf numFmtId="9" fontId="0" fillId="0" borderId="0" xfId="1" applyFont="1"/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/>
    <xf numFmtId="10" fontId="0" fillId="0" borderId="0" xfId="1" applyNumberFormat="1" applyFont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59FA-43F0-46BD-821E-69E35FF4C7BC}">
  <dimension ref="A1:K240"/>
  <sheetViews>
    <sheetView showGridLines="0" tabSelected="1" workbookViewId="0">
      <selection activeCell="H1" sqref="H1"/>
    </sheetView>
  </sheetViews>
  <sheetFormatPr defaultRowHeight="14.4" x14ac:dyDescent="0.55000000000000004"/>
  <cols>
    <col min="11" max="11" width="15.3125" style="3" customWidth="1"/>
  </cols>
  <sheetData>
    <row r="1" spans="1:11" ht="16.8" x14ac:dyDescent="0.75">
      <c r="A1" s="8" t="s">
        <v>186</v>
      </c>
      <c r="B1" s="8" t="s">
        <v>184</v>
      </c>
      <c r="C1" s="8" t="s">
        <v>185</v>
      </c>
      <c r="D1" s="8" t="s">
        <v>181</v>
      </c>
      <c r="E1" s="8" t="s">
        <v>187</v>
      </c>
      <c r="F1" s="2" t="s">
        <v>0</v>
      </c>
      <c r="G1" s="8" t="s">
        <v>182</v>
      </c>
      <c r="H1" s="8" t="s">
        <v>183</v>
      </c>
      <c r="I1" s="8" t="s">
        <v>273</v>
      </c>
      <c r="J1" s="8" t="s">
        <v>274</v>
      </c>
      <c r="K1" s="1" t="s">
        <v>4</v>
      </c>
    </row>
    <row r="2" spans="1:11" x14ac:dyDescent="0.55000000000000004">
      <c r="A2" s="10" t="s">
        <v>231</v>
      </c>
      <c r="B2" s="10">
        <v>29.010497185325601</v>
      </c>
      <c r="C2" s="11">
        <v>119209</v>
      </c>
      <c r="F2" s="14"/>
    </row>
    <row r="3" spans="1:11" x14ac:dyDescent="0.55000000000000004">
      <c r="A3" s="10" t="s">
        <v>232</v>
      </c>
      <c r="B3" s="10">
        <v>28.460555370521501</v>
      </c>
      <c r="C3" s="11">
        <v>117712</v>
      </c>
      <c r="D3" s="15">
        <f>LN(B3)-LN(B2)</f>
        <v>-1.913862985378012E-2</v>
      </c>
      <c r="E3" s="15">
        <f>LN(C3)-LN(C2)</f>
        <v>-1.2637291946811402E-2</v>
      </c>
      <c r="F3" s="14"/>
    </row>
    <row r="4" spans="1:11" x14ac:dyDescent="0.55000000000000004">
      <c r="A4" s="10" t="s">
        <v>233</v>
      </c>
      <c r="B4" s="10">
        <v>28.517588166808999</v>
      </c>
      <c r="C4" s="11">
        <v>119564</v>
      </c>
      <c r="D4" s="15">
        <f t="shared" ref="D4:D67" si="0">LN(B4)-LN(B3)</f>
        <v>2.0019190445390578E-3</v>
      </c>
      <c r="E4" s="15">
        <f t="shared" ref="E4:E67" si="1">LN(C4)-LN(C3)</f>
        <v>1.5610829671542703E-2</v>
      </c>
      <c r="F4" s="14"/>
    </row>
    <row r="5" spans="1:11" x14ac:dyDescent="0.55000000000000004">
      <c r="A5" s="10" t="s">
        <v>234</v>
      </c>
      <c r="B5" s="10">
        <v>28.559178779220499</v>
      </c>
      <c r="C5" s="11">
        <v>119921</v>
      </c>
      <c r="D5" s="15">
        <f t="shared" si="0"/>
        <v>1.4573572400125023E-3</v>
      </c>
      <c r="E5" s="15">
        <f t="shared" si="1"/>
        <v>2.9813997907179868E-3</v>
      </c>
      <c r="F5" s="14"/>
    </row>
    <row r="6" spans="1:11" x14ac:dyDescent="0.55000000000000004">
      <c r="A6" s="10" t="s">
        <v>235</v>
      </c>
      <c r="B6" s="10">
        <v>29.1134328954696</v>
      </c>
      <c r="C6" s="11">
        <v>122038</v>
      </c>
      <c r="D6" s="15">
        <f t="shared" si="0"/>
        <v>1.9221296366787932E-2</v>
      </c>
      <c r="E6" s="15">
        <f t="shared" si="1"/>
        <v>1.7499278992527678E-2</v>
      </c>
      <c r="F6" s="14"/>
    </row>
    <row r="7" spans="1:11" x14ac:dyDescent="0.55000000000000004">
      <c r="A7" s="10" t="s">
        <v>236</v>
      </c>
      <c r="B7" s="10">
        <v>29.455648268699601</v>
      </c>
      <c r="C7" s="11">
        <v>121909</v>
      </c>
      <c r="D7" s="15">
        <f t="shared" si="0"/>
        <v>1.1686004318550047E-2</v>
      </c>
      <c r="E7" s="15">
        <f t="shared" si="1"/>
        <v>-1.0576068738217259E-3</v>
      </c>
      <c r="F7" s="14"/>
    </row>
    <row r="8" spans="1:11" x14ac:dyDescent="0.55000000000000004">
      <c r="A8" s="10" t="s">
        <v>237</v>
      </c>
      <c r="B8" s="10">
        <v>29.5204640146255</v>
      </c>
      <c r="C8" s="11">
        <v>122964</v>
      </c>
      <c r="D8" s="15">
        <f t="shared" si="0"/>
        <v>2.198034747023847E-3</v>
      </c>
      <c r="E8" s="15">
        <f t="shared" si="1"/>
        <v>8.6167648347057479E-3</v>
      </c>
      <c r="F8" s="14"/>
    </row>
    <row r="9" spans="1:11" x14ac:dyDescent="0.55000000000000004">
      <c r="A9" s="10" t="s">
        <v>238</v>
      </c>
      <c r="B9" s="10">
        <v>29.223610713195701</v>
      </c>
      <c r="C9" s="11">
        <v>119710</v>
      </c>
      <c r="D9" s="15">
        <f t="shared" si="0"/>
        <v>-1.0106749648379321E-2</v>
      </c>
      <c r="E9" s="15">
        <f t="shared" si="1"/>
        <v>-2.6819478342302361E-2</v>
      </c>
      <c r="F9" s="14"/>
    </row>
    <row r="10" spans="1:11" x14ac:dyDescent="0.55000000000000004">
      <c r="A10" s="10" t="s">
        <v>239</v>
      </c>
      <c r="B10" s="10">
        <v>30.058642179107601</v>
      </c>
      <c r="C10" s="11">
        <v>120706</v>
      </c>
      <c r="D10" s="15">
        <f t="shared" si="0"/>
        <v>2.8173244335933934E-2</v>
      </c>
      <c r="E10" s="15">
        <f t="shared" si="1"/>
        <v>8.2856856295592252E-3</v>
      </c>
      <c r="F10" s="14"/>
    </row>
    <row r="11" spans="1:11" x14ac:dyDescent="0.55000000000000004">
      <c r="A11" s="10" t="s">
        <v>240</v>
      </c>
      <c r="B11" s="10">
        <v>30.107607459259</v>
      </c>
      <c r="C11" s="11">
        <v>121881</v>
      </c>
      <c r="D11" s="15">
        <f t="shared" si="0"/>
        <v>1.6276663829311033E-3</v>
      </c>
      <c r="E11" s="15">
        <f t="shared" si="1"/>
        <v>9.6873219826090207E-3</v>
      </c>
      <c r="F11" s="14"/>
    </row>
    <row r="12" spans="1:11" x14ac:dyDescent="0.55000000000000004">
      <c r="A12" s="10" t="s">
        <v>241</v>
      </c>
      <c r="B12" s="10">
        <v>30.671823138999901</v>
      </c>
      <c r="C12" s="11">
        <v>122938</v>
      </c>
      <c r="D12" s="15">
        <f t="shared" si="0"/>
        <v>1.856654075111086E-2</v>
      </c>
      <c r="E12" s="15">
        <f t="shared" si="1"/>
        <v>8.6350043728309345E-3</v>
      </c>
      <c r="F12" s="14"/>
    </row>
    <row r="13" spans="1:11" x14ac:dyDescent="0.55000000000000004">
      <c r="A13" s="10" t="s">
        <v>242</v>
      </c>
      <c r="B13" s="10">
        <v>30.949537108230501</v>
      </c>
      <c r="C13" s="11">
        <v>122980</v>
      </c>
      <c r="D13" s="15">
        <f t="shared" si="0"/>
        <v>9.0136228204733548E-3</v>
      </c>
      <c r="E13" s="15">
        <f t="shared" si="1"/>
        <v>3.4157727704631213E-4</v>
      </c>
      <c r="F13" s="14"/>
    </row>
    <row r="14" spans="1:11" x14ac:dyDescent="0.55000000000000004">
      <c r="A14" s="10" t="s">
        <v>243</v>
      </c>
      <c r="B14" s="10">
        <v>31.430708198738099</v>
      </c>
      <c r="C14" s="11">
        <v>122636</v>
      </c>
      <c r="D14" s="15">
        <f t="shared" si="0"/>
        <v>1.5427340224195785E-2</v>
      </c>
      <c r="E14" s="15">
        <f t="shared" si="1"/>
        <v>-2.8011222797115209E-3</v>
      </c>
      <c r="F14" s="14"/>
    </row>
    <row r="15" spans="1:11" x14ac:dyDescent="0.55000000000000004">
      <c r="A15" s="10" t="s">
        <v>244</v>
      </c>
      <c r="B15" s="10">
        <v>31.679359124374301</v>
      </c>
      <c r="C15" s="11">
        <v>122701</v>
      </c>
      <c r="D15" s="15">
        <f t="shared" si="0"/>
        <v>7.8799539540743702E-3</v>
      </c>
      <c r="E15" s="15">
        <f t="shared" si="1"/>
        <v>5.2988339729331813E-4</v>
      </c>
      <c r="F15" s="14"/>
    </row>
    <row r="16" spans="1:11" x14ac:dyDescent="0.55000000000000004">
      <c r="A16" s="10" t="s">
        <v>245</v>
      </c>
      <c r="B16" s="10">
        <v>31.865606952857899</v>
      </c>
      <c r="C16" s="11">
        <v>122592</v>
      </c>
      <c r="D16" s="15">
        <f t="shared" si="0"/>
        <v>5.8619391371683705E-3</v>
      </c>
      <c r="E16" s="15">
        <f t="shared" si="1"/>
        <v>-8.8873312466652976E-4</v>
      </c>
      <c r="F16" s="14"/>
    </row>
    <row r="17" spans="1:8" x14ac:dyDescent="0.55000000000000004">
      <c r="A17" s="10" t="s">
        <v>246</v>
      </c>
      <c r="B17" s="10">
        <v>31.883833000564501</v>
      </c>
      <c r="C17" s="11">
        <v>124032</v>
      </c>
      <c r="D17" s="15">
        <f t="shared" si="0"/>
        <v>5.7180261400002763E-4</v>
      </c>
      <c r="E17" s="15">
        <f t="shared" si="1"/>
        <v>1.1677828310007854E-2</v>
      </c>
      <c r="F17" s="14"/>
    </row>
    <row r="18" spans="1:8" x14ac:dyDescent="0.55000000000000004">
      <c r="A18" s="10" t="s">
        <v>247</v>
      </c>
      <c r="B18" s="10">
        <v>31.5094801502227</v>
      </c>
      <c r="C18" s="11">
        <v>122988</v>
      </c>
      <c r="D18" s="15">
        <f t="shared" si="0"/>
        <v>-1.1810621129873411E-2</v>
      </c>
      <c r="E18" s="15">
        <f t="shared" si="1"/>
        <v>-8.4528071908209768E-3</v>
      </c>
      <c r="F18" s="14"/>
    </row>
    <row r="19" spans="1:8" x14ac:dyDescent="0.55000000000000004">
      <c r="A19" s="10" t="s">
        <v>248</v>
      </c>
      <c r="B19" s="10">
        <v>31.915424656867899</v>
      </c>
      <c r="C19" s="11">
        <v>123989</v>
      </c>
      <c r="D19" s="15">
        <f t="shared" si="0"/>
        <v>1.2800966787343881E-2</v>
      </c>
      <c r="E19" s="15">
        <f t="shared" si="1"/>
        <v>8.106062355254906E-3</v>
      </c>
      <c r="F19" s="14"/>
    </row>
    <row r="20" spans="1:8" x14ac:dyDescent="0.55000000000000004">
      <c r="A20" s="10" t="s">
        <v>249</v>
      </c>
      <c r="B20" s="10">
        <v>32.319627572059602</v>
      </c>
      <c r="C20" s="11">
        <v>124367</v>
      </c>
      <c r="D20" s="15">
        <f t="shared" si="0"/>
        <v>1.258528595444286E-2</v>
      </c>
      <c r="E20" s="15">
        <f t="shared" si="1"/>
        <v>3.0440198093124593E-3</v>
      </c>
      <c r="F20" s="14"/>
    </row>
    <row r="21" spans="1:8" x14ac:dyDescent="0.55000000000000004">
      <c r="A21" s="10" t="s">
        <v>250</v>
      </c>
      <c r="B21" s="10">
        <v>32.427385181617701</v>
      </c>
      <c r="C21" s="11">
        <v>125561</v>
      </c>
      <c r="D21" s="15">
        <f t="shared" si="0"/>
        <v>3.3285770096935785E-3</v>
      </c>
      <c r="E21" s="15">
        <f t="shared" si="1"/>
        <v>9.5548244598919752E-3</v>
      </c>
      <c r="F21" s="14"/>
    </row>
    <row r="22" spans="1:8" x14ac:dyDescent="0.55000000000000004">
      <c r="A22" s="10" t="s">
        <v>251</v>
      </c>
      <c r="B22" s="10">
        <v>32.436413624572701</v>
      </c>
      <c r="C22" s="11">
        <v>126216</v>
      </c>
      <c r="D22" s="15">
        <f t="shared" si="0"/>
        <v>2.7838156813109194E-4</v>
      </c>
      <c r="E22" s="15">
        <f t="shared" si="1"/>
        <v>5.2030286932680525E-3</v>
      </c>
      <c r="F22" s="14"/>
    </row>
    <row r="23" spans="1:8" x14ac:dyDescent="0.55000000000000004">
      <c r="A23" s="10" t="s">
        <v>252</v>
      </c>
      <c r="B23" s="10">
        <v>32.778707642936702</v>
      </c>
      <c r="C23" s="11">
        <v>128267</v>
      </c>
      <c r="D23" s="15">
        <f t="shared" si="0"/>
        <v>1.0497478346167988E-2</v>
      </c>
      <c r="E23" s="15">
        <f t="shared" si="1"/>
        <v>1.6119303917509598E-2</v>
      </c>
      <c r="F23" s="14"/>
    </row>
    <row r="24" spans="1:8" x14ac:dyDescent="0.55000000000000004">
      <c r="A24" s="10" t="s">
        <v>253</v>
      </c>
      <c r="B24" s="10">
        <v>33.729806249809201</v>
      </c>
      <c r="C24" s="11">
        <v>129601</v>
      </c>
      <c r="D24" s="15">
        <f t="shared" si="0"/>
        <v>2.8602757537951273E-2</v>
      </c>
      <c r="E24" s="15">
        <f t="shared" si="1"/>
        <v>1.0346471065124874E-2</v>
      </c>
      <c r="F24" s="14"/>
    </row>
    <row r="25" spans="1:8" x14ac:dyDescent="0.55000000000000004">
      <c r="A25" s="10" t="s">
        <v>254</v>
      </c>
      <c r="B25" s="10">
        <v>34.197971215820303</v>
      </c>
      <c r="C25" s="11">
        <v>130126</v>
      </c>
      <c r="D25" s="15">
        <f t="shared" si="0"/>
        <v>1.3784416227417662E-2</v>
      </c>
      <c r="E25" s="15">
        <f t="shared" si="1"/>
        <v>4.0427118861643407E-3</v>
      </c>
      <c r="F25" s="14"/>
    </row>
    <row r="26" spans="1:8" x14ac:dyDescent="0.55000000000000004">
      <c r="A26" s="10" t="s">
        <v>255</v>
      </c>
      <c r="B26" s="10">
        <v>34.773699535942001</v>
      </c>
      <c r="C26" s="11">
        <v>130776</v>
      </c>
      <c r="D26" s="15">
        <f t="shared" si="0"/>
        <v>1.6695019453938809E-2</v>
      </c>
      <c r="E26" s="15">
        <f t="shared" si="1"/>
        <v>4.982724124953819E-3</v>
      </c>
      <c r="F26" s="14"/>
    </row>
    <row r="27" spans="1:8" x14ac:dyDescent="0.55000000000000004">
      <c r="A27" s="10" t="s">
        <v>256</v>
      </c>
      <c r="B27" s="10">
        <v>34.683215990829403</v>
      </c>
      <c r="C27" s="11">
        <v>129787</v>
      </c>
      <c r="D27" s="15">
        <f t="shared" si="0"/>
        <v>-2.6054596756290849E-3</v>
      </c>
      <c r="E27" s="15">
        <f t="shared" si="1"/>
        <v>-7.5912907778761252E-3</v>
      </c>
      <c r="F27" s="14"/>
    </row>
    <row r="28" spans="1:8" x14ac:dyDescent="0.55000000000000004">
      <c r="A28" s="10" t="s">
        <v>257</v>
      </c>
      <c r="B28" s="10">
        <v>34.085219259452799</v>
      </c>
      <c r="C28" s="11">
        <v>129907</v>
      </c>
      <c r="D28" s="15">
        <f t="shared" si="0"/>
        <v>-1.7392043392773449E-2</v>
      </c>
      <c r="E28" s="15">
        <f t="shared" si="1"/>
        <v>9.2416465948907955E-4</v>
      </c>
      <c r="F28" s="14"/>
    </row>
    <row r="29" spans="1:8" x14ac:dyDescent="0.55000000000000004">
      <c r="A29" s="10" t="s">
        <v>258</v>
      </c>
      <c r="B29" s="10">
        <v>33.985318069076499</v>
      </c>
      <c r="C29" s="11">
        <v>130076</v>
      </c>
      <c r="D29" s="15">
        <f t="shared" si="0"/>
        <v>-2.9352276630207896E-3</v>
      </c>
      <c r="E29" s="15">
        <f t="shared" si="1"/>
        <v>1.3000851886779685E-3</v>
      </c>
      <c r="F29" s="14"/>
    </row>
    <row r="30" spans="1:8" x14ac:dyDescent="0.55000000000000004">
      <c r="A30" s="10" t="s">
        <v>259</v>
      </c>
      <c r="B30" s="10">
        <v>33.781665095519998</v>
      </c>
      <c r="C30" s="11">
        <v>129441</v>
      </c>
      <c r="D30" s="15">
        <f t="shared" si="0"/>
        <v>-6.0104073436981764E-3</v>
      </c>
      <c r="E30" s="15">
        <f t="shared" si="1"/>
        <v>-4.8937161517130789E-3</v>
      </c>
      <c r="F30" s="14"/>
    </row>
    <row r="31" spans="1:8" x14ac:dyDescent="0.55000000000000004">
      <c r="A31" s="10" t="s">
        <v>260</v>
      </c>
      <c r="B31" s="10">
        <v>33.9415567029953</v>
      </c>
      <c r="C31" s="11">
        <v>130208</v>
      </c>
      <c r="D31" s="15">
        <f t="shared" si="0"/>
        <v>4.7219225640757756E-3</v>
      </c>
      <c r="E31" s="15">
        <f t="shared" si="1"/>
        <v>5.9079929517960039E-3</v>
      </c>
      <c r="F31" s="14"/>
    </row>
    <row r="32" spans="1:8" x14ac:dyDescent="0.55000000000000004">
      <c r="A32" s="10" t="s">
        <v>261</v>
      </c>
      <c r="B32" s="10">
        <v>34.009146655273398</v>
      </c>
      <c r="C32" s="11">
        <v>130091</v>
      </c>
      <c r="D32" s="15">
        <f t="shared" si="0"/>
        <v>1.9893826326753405E-3</v>
      </c>
      <c r="E32" s="15">
        <f t="shared" si="1"/>
        <v>-8.9896624942475967E-4</v>
      </c>
      <c r="F32" s="14">
        <f t="shared" ref="F2:F65" si="2">F33-1</f>
        <v>-150</v>
      </c>
      <c r="H32" s="16"/>
    </row>
    <row r="33" spans="1:8" x14ac:dyDescent="0.55000000000000004">
      <c r="A33" s="10" t="s">
        <v>262</v>
      </c>
      <c r="B33" s="10">
        <v>34.241368052291797</v>
      </c>
      <c r="C33" s="11">
        <v>129259</v>
      </c>
      <c r="D33" s="15">
        <f t="shared" si="0"/>
        <v>6.8049975638992954E-3</v>
      </c>
      <c r="E33" s="15">
        <f t="shared" si="1"/>
        <v>-6.4160621103823701E-3</v>
      </c>
      <c r="F33" s="14">
        <f t="shared" si="2"/>
        <v>-149</v>
      </c>
      <c r="H33" s="16"/>
    </row>
    <row r="34" spans="1:8" x14ac:dyDescent="0.55000000000000004">
      <c r="A34" s="10" t="s">
        <v>263</v>
      </c>
      <c r="B34" s="10">
        <v>33.591975731277401</v>
      </c>
      <c r="C34" s="11">
        <v>128057</v>
      </c>
      <c r="D34" s="15">
        <f t="shared" si="0"/>
        <v>-1.9147284347404092E-2</v>
      </c>
      <c r="E34" s="15">
        <f t="shared" si="1"/>
        <v>-9.3426661620412688E-3</v>
      </c>
      <c r="F34" s="14">
        <f t="shared" si="2"/>
        <v>-148</v>
      </c>
      <c r="H34" s="16"/>
    </row>
    <row r="35" spans="1:8" x14ac:dyDescent="0.55000000000000004">
      <c r="A35" s="10" t="s">
        <v>264</v>
      </c>
      <c r="B35" s="10">
        <v>33.506182608604398</v>
      </c>
      <c r="C35" s="11">
        <v>128405</v>
      </c>
      <c r="D35" s="15">
        <f t="shared" si="0"/>
        <v>-2.5572436427259149E-3</v>
      </c>
      <c r="E35" s="15">
        <f t="shared" si="1"/>
        <v>2.7138540102242814E-3</v>
      </c>
      <c r="F35" s="14">
        <f t="shared" si="2"/>
        <v>-147</v>
      </c>
      <c r="H35" s="16"/>
    </row>
    <row r="36" spans="1:8" x14ac:dyDescent="0.55000000000000004">
      <c r="A36" s="10" t="s">
        <v>265</v>
      </c>
      <c r="B36" s="10">
        <v>33.3520699640274</v>
      </c>
      <c r="C36" s="11">
        <v>129265</v>
      </c>
      <c r="D36" s="15">
        <f t="shared" si="0"/>
        <v>-4.6101389611017396E-3</v>
      </c>
      <c r="E36" s="15">
        <f t="shared" si="1"/>
        <v>6.6752295057277422E-3</v>
      </c>
      <c r="F36" s="14">
        <f t="shared" si="2"/>
        <v>-146</v>
      </c>
      <c r="H36" s="16"/>
    </row>
    <row r="37" spans="1:8" x14ac:dyDescent="0.55000000000000004">
      <c r="A37" s="10" t="s">
        <v>266</v>
      </c>
      <c r="B37" s="10">
        <v>32.688960075187602</v>
      </c>
      <c r="C37" s="11">
        <v>128767</v>
      </c>
      <c r="D37" s="15">
        <f t="shared" si="0"/>
        <v>-2.0082429802646296E-2</v>
      </c>
      <c r="E37" s="15">
        <f t="shared" si="1"/>
        <v>-3.8599911509464846E-3</v>
      </c>
      <c r="F37" s="14">
        <f t="shared" si="2"/>
        <v>-145</v>
      </c>
      <c r="H37" s="16"/>
    </row>
    <row r="38" spans="1:8" x14ac:dyDescent="0.55000000000000004">
      <c r="A38" s="10" t="s">
        <v>267</v>
      </c>
      <c r="B38" s="10">
        <v>32.684212031745901</v>
      </c>
      <c r="C38" s="11">
        <v>128428</v>
      </c>
      <c r="D38" s="15">
        <f t="shared" si="0"/>
        <v>-1.4525969283774032E-4</v>
      </c>
      <c r="E38" s="15">
        <f t="shared" si="1"/>
        <v>-2.6361336442377592E-3</v>
      </c>
      <c r="F38" s="14">
        <f t="shared" si="2"/>
        <v>-144</v>
      </c>
      <c r="H38" s="16"/>
    </row>
    <row r="39" spans="1:8" x14ac:dyDescent="0.55000000000000004">
      <c r="A39" s="10" t="s">
        <v>268</v>
      </c>
      <c r="B39" s="10">
        <v>32.710355661010702</v>
      </c>
      <c r="C39" s="11">
        <v>129513</v>
      </c>
      <c r="D39" s="15">
        <f t="shared" si="0"/>
        <v>7.995658226671587E-4</v>
      </c>
      <c r="E39" s="15">
        <f t="shared" si="1"/>
        <v>8.412826183430866E-3</v>
      </c>
      <c r="F39" s="14">
        <f t="shared" si="2"/>
        <v>-143</v>
      </c>
      <c r="H39" s="16"/>
    </row>
    <row r="40" spans="1:8" x14ac:dyDescent="0.55000000000000004">
      <c r="A40" s="10" t="s">
        <v>269</v>
      </c>
      <c r="B40" s="10">
        <v>31.7907367132186</v>
      </c>
      <c r="C40" s="11">
        <v>127256</v>
      </c>
      <c r="D40" s="15">
        <f t="shared" si="0"/>
        <v>-2.8516765625489437E-2</v>
      </c>
      <c r="E40" s="15">
        <f t="shared" si="1"/>
        <v>-1.7580456605571726E-2</v>
      </c>
      <c r="F40" s="14">
        <f t="shared" si="2"/>
        <v>-142</v>
      </c>
      <c r="H40" s="16"/>
    </row>
    <row r="41" spans="1:8" x14ac:dyDescent="0.55000000000000004">
      <c r="A41" s="10" t="s">
        <v>270</v>
      </c>
      <c r="B41" s="10">
        <v>31.7497120515823</v>
      </c>
      <c r="C41" s="11">
        <v>127429</v>
      </c>
      <c r="D41" s="15">
        <f t="shared" si="0"/>
        <v>-1.2912929680011231E-3</v>
      </c>
      <c r="E41" s="15">
        <f t="shared" si="1"/>
        <v>1.3585411516814361E-3</v>
      </c>
      <c r="F41" s="14">
        <f t="shared" si="2"/>
        <v>-141</v>
      </c>
      <c r="H41" s="16"/>
    </row>
    <row r="42" spans="1:8" x14ac:dyDescent="0.55000000000000004">
      <c r="A42" s="10" t="s">
        <v>271</v>
      </c>
      <c r="B42" s="10">
        <v>31.601626549720699</v>
      </c>
      <c r="C42" s="11">
        <v>127327</v>
      </c>
      <c r="D42" s="15">
        <f t="shared" si="0"/>
        <v>-4.6750636954731029E-3</v>
      </c>
      <c r="E42" s="15">
        <f t="shared" si="1"/>
        <v>-8.0076626615621649E-4</v>
      </c>
      <c r="F42" s="14">
        <f t="shared" si="2"/>
        <v>-140</v>
      </c>
      <c r="H42" s="16"/>
    </row>
    <row r="43" spans="1:8" x14ac:dyDescent="0.55000000000000004">
      <c r="A43" s="10" t="s">
        <v>272</v>
      </c>
      <c r="B43" s="10">
        <v>31.318851156997599</v>
      </c>
      <c r="C43" s="11">
        <v>126802</v>
      </c>
      <c r="D43" s="15">
        <f t="shared" si="0"/>
        <v>-8.988402721814559E-3</v>
      </c>
      <c r="E43" s="15">
        <f t="shared" si="1"/>
        <v>-4.13176573218621E-3</v>
      </c>
      <c r="F43" s="14">
        <f t="shared" si="2"/>
        <v>-139</v>
      </c>
      <c r="H43" s="16"/>
    </row>
    <row r="44" spans="1:8" x14ac:dyDescent="0.55000000000000004">
      <c r="A44" s="10" t="s">
        <v>188</v>
      </c>
      <c r="B44" s="10">
        <v>30.975617726707402</v>
      </c>
      <c r="C44" s="11">
        <v>125666</v>
      </c>
      <c r="D44" s="15">
        <f t="shared" si="0"/>
        <v>-1.1019819571588485E-2</v>
      </c>
      <c r="E44" s="15">
        <f t="shared" si="1"/>
        <v>-8.9992210233553749E-3</v>
      </c>
      <c r="F44" s="14">
        <f t="shared" si="2"/>
        <v>-138</v>
      </c>
      <c r="H44" s="16"/>
    </row>
    <row r="45" spans="1:8" x14ac:dyDescent="0.55000000000000004">
      <c r="A45" s="10" t="s">
        <v>189</v>
      </c>
      <c r="B45" s="10">
        <v>31.514976295661899</v>
      </c>
      <c r="C45" s="11">
        <v>127622</v>
      </c>
      <c r="D45" s="15">
        <f t="shared" si="0"/>
        <v>1.7262500737095898E-2</v>
      </c>
      <c r="E45" s="15">
        <f t="shared" si="1"/>
        <v>1.5445176116200443E-2</v>
      </c>
      <c r="F45" s="14">
        <f t="shared" si="2"/>
        <v>-137</v>
      </c>
      <c r="H45" s="16"/>
    </row>
    <row r="46" spans="1:8" x14ac:dyDescent="0.55000000000000004">
      <c r="A46" s="10" t="s">
        <v>190</v>
      </c>
      <c r="B46" s="10">
        <v>31.2921833072662</v>
      </c>
      <c r="C46" s="11">
        <v>126920</v>
      </c>
      <c r="D46" s="15">
        <f t="shared" si="0"/>
        <v>-7.0945390391949914E-3</v>
      </c>
      <c r="E46" s="15">
        <f t="shared" si="1"/>
        <v>-5.5158031272473096E-3</v>
      </c>
      <c r="F46" s="14">
        <f t="shared" si="2"/>
        <v>-136</v>
      </c>
      <c r="H46" s="16"/>
    </row>
    <row r="47" spans="1:8" x14ac:dyDescent="0.55000000000000004">
      <c r="A47" s="10" t="s">
        <v>191</v>
      </c>
      <c r="B47" s="10">
        <v>30.798203119850101</v>
      </c>
      <c r="C47" s="11">
        <v>125095</v>
      </c>
      <c r="D47" s="15">
        <f t="shared" si="0"/>
        <v>-1.5911983752034953E-2</v>
      </c>
      <c r="E47" s="15">
        <f t="shared" si="1"/>
        <v>-1.4483518066452206E-2</v>
      </c>
      <c r="F47" s="14">
        <f t="shared" si="2"/>
        <v>-135</v>
      </c>
      <c r="H47" s="16"/>
    </row>
    <row r="48" spans="1:8" x14ac:dyDescent="0.55000000000000004">
      <c r="A48" s="10" t="s">
        <v>192</v>
      </c>
      <c r="B48" s="10">
        <v>31.1639642337799</v>
      </c>
      <c r="C48" s="11">
        <v>127019</v>
      </c>
      <c r="D48" s="15">
        <f t="shared" si="0"/>
        <v>1.180608677743944E-2</v>
      </c>
      <c r="E48" s="15">
        <f t="shared" si="1"/>
        <v>1.5263232919354053E-2</v>
      </c>
      <c r="F48" s="14">
        <f t="shared" si="2"/>
        <v>-134</v>
      </c>
      <c r="H48" s="16"/>
    </row>
    <row r="49" spans="1:8" x14ac:dyDescent="0.55000000000000004">
      <c r="A49" s="10" t="s">
        <v>193</v>
      </c>
      <c r="B49" s="10">
        <v>30.9746897510528</v>
      </c>
      <c r="C49" s="11">
        <v>125428</v>
      </c>
      <c r="D49" s="15">
        <f t="shared" si="0"/>
        <v>-6.0920234335184453E-3</v>
      </c>
      <c r="E49" s="15">
        <f t="shared" si="1"/>
        <v>-1.2604792807128007E-2</v>
      </c>
      <c r="F49" s="14">
        <f t="shared" si="2"/>
        <v>-133</v>
      </c>
      <c r="H49" s="16"/>
    </row>
    <row r="50" spans="1:8" x14ac:dyDescent="0.55000000000000004">
      <c r="A50" s="10" t="s">
        <v>194</v>
      </c>
      <c r="B50" s="10">
        <v>31.6702686559677</v>
      </c>
      <c r="C50" s="11">
        <v>127594</v>
      </c>
      <c r="D50" s="15">
        <f t="shared" si="0"/>
        <v>2.2207932137304098E-2</v>
      </c>
      <c r="E50" s="15">
        <f t="shared" si="1"/>
        <v>1.7121459100780001E-2</v>
      </c>
      <c r="F50" s="14">
        <f t="shared" si="2"/>
        <v>-132</v>
      </c>
      <c r="H50" s="16"/>
    </row>
    <row r="51" spans="1:8" x14ac:dyDescent="0.55000000000000004">
      <c r="A51" s="10" t="s">
        <v>195</v>
      </c>
      <c r="B51" s="10">
        <v>31.649368279266302</v>
      </c>
      <c r="C51" s="11">
        <v>128168</v>
      </c>
      <c r="D51" s="15">
        <f t="shared" si="0"/>
        <v>-6.6015468414093448E-4</v>
      </c>
      <c r="E51" s="15">
        <f t="shared" si="1"/>
        <v>4.4885554828635321E-3</v>
      </c>
      <c r="F51" s="14">
        <f t="shared" si="2"/>
        <v>-131</v>
      </c>
      <c r="H51" s="16"/>
    </row>
    <row r="52" spans="1:8" x14ac:dyDescent="0.55000000000000004">
      <c r="A52" s="10" t="s">
        <v>196</v>
      </c>
      <c r="B52" s="10">
        <v>31.911558312797499</v>
      </c>
      <c r="C52" s="11">
        <v>128407</v>
      </c>
      <c r="D52" s="15">
        <f t="shared" si="0"/>
        <v>8.2500849099313989E-3</v>
      </c>
      <c r="E52" s="15">
        <f t="shared" si="1"/>
        <v>1.863003559400056E-3</v>
      </c>
      <c r="F52" s="14">
        <f t="shared" si="2"/>
        <v>-130</v>
      </c>
      <c r="H52" s="16"/>
    </row>
    <row r="53" spans="1:8" x14ac:dyDescent="0.55000000000000004">
      <c r="A53" s="10" t="s">
        <v>197</v>
      </c>
      <c r="B53" s="10">
        <v>31.5980969276428</v>
      </c>
      <c r="C53" s="11">
        <v>127468</v>
      </c>
      <c r="D53" s="15">
        <f t="shared" si="0"/>
        <v>-9.8713787495099403E-3</v>
      </c>
      <c r="E53" s="15">
        <f t="shared" si="1"/>
        <v>-7.3395541983387602E-3</v>
      </c>
      <c r="F53" s="14">
        <f t="shared" si="2"/>
        <v>-129</v>
      </c>
      <c r="H53" s="16"/>
    </row>
    <row r="54" spans="1:8" x14ac:dyDescent="0.55000000000000004">
      <c r="A54" s="10" t="s">
        <v>198</v>
      </c>
      <c r="B54" s="10">
        <v>31.205466686248698</v>
      </c>
      <c r="C54" s="11">
        <v>125960</v>
      </c>
      <c r="D54" s="15">
        <f t="shared" si="0"/>
        <v>-1.2503601200521519E-2</v>
      </c>
      <c r="E54" s="15">
        <f t="shared" si="1"/>
        <v>-1.1900956472649327E-2</v>
      </c>
      <c r="F54" s="14">
        <f t="shared" si="2"/>
        <v>-128</v>
      </c>
      <c r="H54" s="16"/>
    </row>
    <row r="55" spans="1:8" x14ac:dyDescent="0.55000000000000004">
      <c r="A55" s="10" t="s">
        <v>199</v>
      </c>
      <c r="B55" s="10">
        <v>30.883701374244598</v>
      </c>
      <c r="C55" s="11">
        <v>124395</v>
      </c>
      <c r="D55" s="15">
        <f t="shared" si="0"/>
        <v>-1.0364712640895668E-2</v>
      </c>
      <c r="E55" s="15">
        <f t="shared" si="1"/>
        <v>-1.2502409661548697E-2</v>
      </c>
      <c r="F55" s="14">
        <f t="shared" si="2"/>
        <v>-127</v>
      </c>
      <c r="H55" s="16"/>
    </row>
    <row r="56" spans="1:8" x14ac:dyDescent="0.55000000000000004">
      <c r="A56" s="10" t="s">
        <v>200</v>
      </c>
      <c r="B56" s="10">
        <v>31.403745465087798</v>
      </c>
      <c r="C56" s="11">
        <v>125401</v>
      </c>
      <c r="D56" s="15">
        <f t="shared" si="0"/>
        <v>1.6698586999122966E-2</v>
      </c>
      <c r="E56" s="15">
        <f t="shared" si="1"/>
        <v>8.0546160774073172E-3</v>
      </c>
      <c r="F56" s="14">
        <f t="shared" si="2"/>
        <v>-126</v>
      </c>
      <c r="H56" s="16"/>
    </row>
    <row r="57" spans="1:8" x14ac:dyDescent="0.55000000000000004">
      <c r="A57" s="10" t="s">
        <v>201</v>
      </c>
      <c r="B57" s="10">
        <v>31.688082286453199</v>
      </c>
      <c r="C57" s="11">
        <v>125929</v>
      </c>
      <c r="D57" s="15">
        <f t="shared" si="0"/>
        <v>9.0134889581419131E-3</v>
      </c>
      <c r="E57" s="15">
        <f t="shared" si="1"/>
        <v>4.2016534179847298E-3</v>
      </c>
      <c r="F57" s="14">
        <f t="shared" si="2"/>
        <v>-125</v>
      </c>
      <c r="H57" s="16"/>
    </row>
    <row r="58" spans="1:8" x14ac:dyDescent="0.55000000000000004">
      <c r="A58" s="10" t="s">
        <v>202</v>
      </c>
      <c r="B58" s="10">
        <v>31.282602528571999</v>
      </c>
      <c r="C58" s="11">
        <v>126147</v>
      </c>
      <c r="D58" s="15">
        <f t="shared" si="0"/>
        <v>-1.2878543829015321E-2</v>
      </c>
      <c r="E58" s="15">
        <f t="shared" si="1"/>
        <v>1.7296375247788376E-3</v>
      </c>
      <c r="F58" s="14">
        <f t="shared" si="2"/>
        <v>-124</v>
      </c>
      <c r="H58" s="16"/>
    </row>
    <row r="59" spans="1:8" x14ac:dyDescent="0.55000000000000004">
      <c r="A59" s="10" t="s">
        <v>203</v>
      </c>
      <c r="B59" s="10">
        <v>31.143997485160799</v>
      </c>
      <c r="C59" s="11">
        <v>125053</v>
      </c>
      <c r="D59" s="15">
        <f t="shared" si="0"/>
        <v>-4.4405836980030422E-3</v>
      </c>
      <c r="E59" s="15">
        <f t="shared" si="1"/>
        <v>-8.7102461517449825E-3</v>
      </c>
      <c r="F59" s="14">
        <f t="shared" si="2"/>
        <v>-123</v>
      </c>
      <c r="H59" s="16"/>
    </row>
    <row r="60" spans="1:8" x14ac:dyDescent="0.55000000000000004">
      <c r="A60" s="10" t="s">
        <v>204</v>
      </c>
      <c r="B60" s="10">
        <v>31.637140364265399</v>
      </c>
      <c r="C60" s="11">
        <v>126004</v>
      </c>
      <c r="D60" s="15">
        <f t="shared" si="0"/>
        <v>1.5710228859338926E-2</v>
      </c>
      <c r="E60" s="15">
        <f t="shared" si="1"/>
        <v>7.5760050396276313E-3</v>
      </c>
      <c r="F60" s="14">
        <f t="shared" si="2"/>
        <v>-122</v>
      </c>
      <c r="H60" s="16"/>
    </row>
    <row r="61" spans="1:8" x14ac:dyDescent="0.55000000000000004">
      <c r="A61" s="10" t="s">
        <v>205</v>
      </c>
      <c r="B61" s="10">
        <v>31.662877609443601</v>
      </c>
      <c r="C61" s="11">
        <v>124612</v>
      </c>
      <c r="D61" s="15">
        <f t="shared" si="0"/>
        <v>8.1318291590859459E-4</v>
      </c>
      <c r="E61" s="15">
        <f t="shared" si="1"/>
        <v>-1.1108742577116359E-2</v>
      </c>
      <c r="F61" s="14">
        <f t="shared" si="2"/>
        <v>-121</v>
      </c>
      <c r="H61" s="16"/>
    </row>
    <row r="62" spans="1:8" x14ac:dyDescent="0.55000000000000004">
      <c r="A62" s="10" t="s">
        <v>206</v>
      </c>
      <c r="B62" s="10">
        <v>31.961741202545099</v>
      </c>
      <c r="C62" s="11">
        <v>126286</v>
      </c>
      <c r="D62" s="15">
        <f t="shared" si="0"/>
        <v>9.3946587597955045E-3</v>
      </c>
      <c r="E62" s="15">
        <f t="shared" si="1"/>
        <v>1.3344266120997261E-2</v>
      </c>
      <c r="F62" s="14">
        <f t="shared" si="2"/>
        <v>-120</v>
      </c>
      <c r="H62" s="16"/>
    </row>
    <row r="63" spans="1:8" x14ac:dyDescent="0.55000000000000004">
      <c r="A63" s="10" t="s">
        <v>207</v>
      </c>
      <c r="B63" s="10">
        <v>31.495341684341401</v>
      </c>
      <c r="C63" s="11">
        <v>125675</v>
      </c>
      <c r="D63" s="15">
        <f t="shared" si="0"/>
        <v>-1.4699948235408211E-2</v>
      </c>
      <c r="E63" s="15">
        <f t="shared" si="1"/>
        <v>-4.8499664445706969E-3</v>
      </c>
      <c r="F63" s="14">
        <f t="shared" si="2"/>
        <v>-119</v>
      </c>
      <c r="H63" s="16"/>
    </row>
    <row r="64" spans="1:8" x14ac:dyDescent="0.55000000000000004">
      <c r="A64" s="10" t="s">
        <v>208</v>
      </c>
      <c r="B64" s="10">
        <v>30.6494152614593</v>
      </c>
      <c r="C64" s="11">
        <v>121801</v>
      </c>
      <c r="D64" s="15">
        <f t="shared" si="0"/>
        <v>-2.7226067588347114E-2</v>
      </c>
      <c r="E64" s="15">
        <f t="shared" si="1"/>
        <v>-3.1310644155922773E-2</v>
      </c>
      <c r="F64" s="14">
        <f t="shared" si="2"/>
        <v>-118</v>
      </c>
      <c r="H64" s="16"/>
    </row>
    <row r="65" spans="1:8" x14ac:dyDescent="0.55000000000000004">
      <c r="A65" s="10" t="s">
        <v>209</v>
      </c>
      <c r="B65" s="10">
        <v>31.045464121818501</v>
      </c>
      <c r="C65" s="11">
        <v>122516</v>
      </c>
      <c r="D65" s="15">
        <f t="shared" si="0"/>
        <v>1.2839130404416643E-2</v>
      </c>
      <c r="E65" s="15">
        <f t="shared" si="1"/>
        <v>5.8530682779256438E-3</v>
      </c>
      <c r="F65" s="14">
        <f t="shared" si="2"/>
        <v>-117</v>
      </c>
      <c r="H65" s="16"/>
    </row>
    <row r="66" spans="1:8" x14ac:dyDescent="0.55000000000000004">
      <c r="A66" s="10" t="s">
        <v>210</v>
      </c>
      <c r="B66" s="10">
        <v>31.011409373664801</v>
      </c>
      <c r="C66" s="11">
        <v>123577</v>
      </c>
      <c r="D66" s="15">
        <f t="shared" si="0"/>
        <v>-1.0975335898817384E-3</v>
      </c>
      <c r="E66" s="15">
        <f t="shared" si="1"/>
        <v>8.6228098647502804E-3</v>
      </c>
      <c r="F66" s="14">
        <f t="shared" ref="F66:F129" si="3">F67-1</f>
        <v>-116</v>
      </c>
      <c r="H66" s="16"/>
    </row>
    <row r="67" spans="1:8" x14ac:dyDescent="0.55000000000000004">
      <c r="A67" s="10" t="s">
        <v>211</v>
      </c>
      <c r="B67" s="10">
        <v>30.556466775131199</v>
      </c>
      <c r="C67" s="11">
        <v>121801</v>
      </c>
      <c r="D67" s="15">
        <f t="shared" si="0"/>
        <v>-1.4778839467960214E-2</v>
      </c>
      <c r="E67" s="15">
        <f t="shared" si="1"/>
        <v>-1.4475878142675924E-2</v>
      </c>
      <c r="F67" s="14">
        <f t="shared" si="3"/>
        <v>-115</v>
      </c>
      <c r="H67" s="16"/>
    </row>
    <row r="68" spans="1:8" x14ac:dyDescent="0.55000000000000004">
      <c r="A68" s="10" t="s">
        <v>212</v>
      </c>
      <c r="B68" s="10">
        <v>30.1065510944366</v>
      </c>
      <c r="C68" s="11">
        <v>121633</v>
      </c>
      <c r="D68" s="15">
        <f t="shared" ref="D68:D131" si="4">LN(B68)-LN(B67)</f>
        <v>-1.4833549210079511E-2</v>
      </c>
      <c r="E68" s="15">
        <f t="shared" ref="E68:E131" si="5">LN(C68)-LN(C67)</f>
        <v>-1.3802511290226249E-3</v>
      </c>
      <c r="F68" s="14">
        <f t="shared" si="3"/>
        <v>-114</v>
      </c>
      <c r="H68" s="16"/>
    </row>
    <row r="69" spans="1:8" x14ac:dyDescent="0.55000000000000004">
      <c r="A69" s="10" t="s">
        <v>213</v>
      </c>
      <c r="B69" s="10">
        <v>30.916452566909701</v>
      </c>
      <c r="C69" s="11">
        <v>122810</v>
      </c>
      <c r="D69" s="15">
        <f t="shared" si="4"/>
        <v>2.654569532875195E-2</v>
      </c>
      <c r="E69" s="15">
        <f t="shared" si="5"/>
        <v>9.6301313285991341E-3</v>
      </c>
      <c r="F69" s="14">
        <f t="shared" si="3"/>
        <v>-113</v>
      </c>
      <c r="H69" s="16"/>
    </row>
    <row r="70" spans="1:8" x14ac:dyDescent="0.55000000000000004">
      <c r="A70" s="10" t="s">
        <v>214</v>
      </c>
      <c r="B70" s="10">
        <v>30.9285988513946</v>
      </c>
      <c r="C70" s="11">
        <v>123019</v>
      </c>
      <c r="D70" s="15">
        <f t="shared" si="4"/>
        <v>3.927973010782182E-4</v>
      </c>
      <c r="E70" s="15">
        <f t="shared" si="5"/>
        <v>1.7003693653396823E-3</v>
      </c>
      <c r="F70" s="14">
        <f t="shared" si="3"/>
        <v>-112</v>
      </c>
      <c r="H70" s="16"/>
    </row>
    <row r="71" spans="1:8" x14ac:dyDescent="0.55000000000000004">
      <c r="A71" s="10" t="s">
        <v>215</v>
      </c>
      <c r="B71" s="10">
        <v>30.266260525894101</v>
      </c>
      <c r="C71" s="11">
        <v>122202</v>
      </c>
      <c r="D71" s="15">
        <f t="shared" si="4"/>
        <v>-2.1647706935896682E-2</v>
      </c>
      <c r="E71" s="15">
        <f t="shared" si="5"/>
        <v>-6.6634017719575667E-3</v>
      </c>
      <c r="F71" s="14">
        <f t="shared" si="3"/>
        <v>-111</v>
      </c>
      <c r="H71" s="16"/>
    </row>
    <row r="72" spans="1:8" x14ac:dyDescent="0.55000000000000004">
      <c r="A72" s="10" t="s">
        <v>216</v>
      </c>
      <c r="B72" s="10">
        <v>29.934343716812101</v>
      </c>
      <c r="C72" s="11">
        <v>122056</v>
      </c>
      <c r="D72" s="15">
        <f t="shared" si="4"/>
        <v>-1.1027137571536727E-2</v>
      </c>
      <c r="E72" s="15">
        <f t="shared" si="5"/>
        <v>-1.1954574047745581E-3</v>
      </c>
      <c r="F72" s="14">
        <f t="shared" si="3"/>
        <v>-110</v>
      </c>
      <c r="H72" s="16"/>
    </row>
    <row r="73" spans="1:8" x14ac:dyDescent="0.55000000000000004">
      <c r="A73" s="10" t="s">
        <v>217</v>
      </c>
      <c r="B73" s="10">
        <v>29.262597680473299</v>
      </c>
      <c r="C73" s="11">
        <v>120701</v>
      </c>
      <c r="D73" s="15">
        <f t="shared" si="4"/>
        <v>-2.2696269641286904E-2</v>
      </c>
      <c r="E73" s="15">
        <f t="shared" si="5"/>
        <v>-1.1163542737593346E-2</v>
      </c>
      <c r="F73" s="14">
        <f t="shared" si="3"/>
        <v>-109</v>
      </c>
      <c r="H73" s="16"/>
    </row>
    <row r="74" spans="1:8" x14ac:dyDescent="0.55000000000000004">
      <c r="A74" s="10" t="s">
        <v>218</v>
      </c>
      <c r="B74" s="10">
        <v>29.150106081390302</v>
      </c>
      <c r="C74" s="11">
        <v>121194</v>
      </c>
      <c r="D74" s="15">
        <f t="shared" si="4"/>
        <v>-3.8516189426536229E-3</v>
      </c>
      <c r="E74" s="15">
        <f t="shared" si="5"/>
        <v>4.0761543860003968E-3</v>
      </c>
      <c r="F74" s="14">
        <f t="shared" si="3"/>
        <v>-108</v>
      </c>
      <c r="H74" s="16"/>
    </row>
    <row r="75" spans="1:8" x14ac:dyDescent="0.55000000000000004">
      <c r="A75" s="10" t="s">
        <v>219</v>
      </c>
      <c r="B75" s="10">
        <v>28.832704398155201</v>
      </c>
      <c r="C75" s="11">
        <v>119180</v>
      </c>
      <c r="D75" s="15">
        <f t="shared" si="4"/>
        <v>-1.0948239694558826E-2</v>
      </c>
      <c r="E75" s="15">
        <f t="shared" si="5"/>
        <v>-1.6757612140475331E-2</v>
      </c>
      <c r="F75" s="14">
        <f t="shared" si="3"/>
        <v>-107</v>
      </c>
      <c r="H75" s="16"/>
    </row>
    <row r="76" spans="1:8" x14ac:dyDescent="0.55000000000000004">
      <c r="A76" s="10" t="s">
        <v>220</v>
      </c>
      <c r="B76" s="10">
        <v>28.702121041107102</v>
      </c>
      <c r="C76" s="11">
        <v>117904</v>
      </c>
      <c r="D76" s="15">
        <f t="shared" si="4"/>
        <v>-4.5392883449308918E-3</v>
      </c>
      <c r="E76" s="15">
        <f t="shared" si="5"/>
        <v>-1.0764221294190079E-2</v>
      </c>
      <c r="F76" s="14">
        <f t="shared" si="3"/>
        <v>-106</v>
      </c>
      <c r="H76" s="16"/>
    </row>
    <row r="77" spans="1:8" x14ac:dyDescent="0.55000000000000004">
      <c r="A77" s="10" t="s">
        <v>221</v>
      </c>
      <c r="B77" s="10">
        <v>28.703035496711699</v>
      </c>
      <c r="C77" s="11">
        <v>116643</v>
      </c>
      <c r="D77" s="15">
        <f t="shared" si="4"/>
        <v>3.1859702501524367E-5</v>
      </c>
      <c r="E77" s="15">
        <f t="shared" si="5"/>
        <v>-1.0752745930442842E-2</v>
      </c>
      <c r="F77" s="14">
        <f t="shared" si="3"/>
        <v>-105</v>
      </c>
      <c r="H77" s="16"/>
    </row>
    <row r="78" spans="1:8" x14ac:dyDescent="0.55000000000000004">
      <c r="A78" s="10" t="s">
        <v>222</v>
      </c>
      <c r="B78" s="10">
        <v>28.991602921295101</v>
      </c>
      <c r="C78" s="11">
        <v>117165</v>
      </c>
      <c r="D78" s="15">
        <f t="shared" si="4"/>
        <v>1.0003350010745482E-2</v>
      </c>
      <c r="E78" s="15">
        <f t="shared" si="5"/>
        <v>4.4652096361712523E-3</v>
      </c>
      <c r="F78" s="14">
        <f t="shared" si="3"/>
        <v>-104</v>
      </c>
      <c r="H78" s="16"/>
    </row>
    <row r="79" spans="1:8" x14ac:dyDescent="0.55000000000000004">
      <c r="A79" s="10" t="s">
        <v>223</v>
      </c>
      <c r="B79" s="10">
        <v>29.000105363273601</v>
      </c>
      <c r="C79" s="11">
        <v>118053</v>
      </c>
      <c r="D79" s="15">
        <f t="shared" si="4"/>
        <v>2.9322957681143791E-4</v>
      </c>
      <c r="E79" s="15">
        <f t="shared" si="5"/>
        <v>7.5504784388567003E-3</v>
      </c>
      <c r="F79" s="14">
        <f t="shared" si="3"/>
        <v>-103</v>
      </c>
      <c r="H79" s="16"/>
    </row>
    <row r="80" spans="1:8" x14ac:dyDescent="0.55000000000000004">
      <c r="A80" s="10" t="s">
        <v>224</v>
      </c>
      <c r="B80" s="10">
        <v>29.155828466606099</v>
      </c>
      <c r="C80" s="11">
        <v>117472</v>
      </c>
      <c r="D80" s="15">
        <f t="shared" si="4"/>
        <v>5.3553770099155074E-3</v>
      </c>
      <c r="E80" s="15">
        <f t="shared" si="5"/>
        <v>-4.933668854803841E-3</v>
      </c>
      <c r="F80" s="14">
        <f t="shared" si="3"/>
        <v>-102</v>
      </c>
      <c r="H80" s="16"/>
    </row>
    <row r="81" spans="1:8" x14ac:dyDescent="0.55000000000000004">
      <c r="A81" s="10" t="s">
        <v>225</v>
      </c>
      <c r="B81" s="10">
        <v>29.790209269904999</v>
      </c>
      <c r="C81" s="11">
        <v>120211</v>
      </c>
      <c r="D81" s="15">
        <f t="shared" si="4"/>
        <v>2.1524951331757691E-2</v>
      </c>
      <c r="E81" s="15">
        <f t="shared" si="5"/>
        <v>2.3048524742614873E-2</v>
      </c>
      <c r="F81" s="14">
        <f t="shared" si="3"/>
        <v>-101</v>
      </c>
      <c r="H81" s="16"/>
    </row>
    <row r="82" spans="1:8" x14ac:dyDescent="0.55000000000000004">
      <c r="A82" s="10" t="s">
        <v>226</v>
      </c>
      <c r="B82" s="10">
        <v>29.7391290264129</v>
      </c>
      <c r="C82" s="11">
        <v>120818</v>
      </c>
      <c r="D82" s="15">
        <f t="shared" si="4"/>
        <v>-1.7161372019396381E-3</v>
      </c>
      <c r="E82" s="15">
        <f t="shared" si="5"/>
        <v>5.0367489658089681E-3</v>
      </c>
      <c r="F82" s="14">
        <f t="shared" si="3"/>
        <v>-100</v>
      </c>
      <c r="H82" s="16"/>
    </row>
    <row r="83" spans="1:8" x14ac:dyDescent="0.55000000000000004">
      <c r="A83" s="10" t="s">
        <v>227</v>
      </c>
      <c r="B83" s="10">
        <v>29.248445915222099</v>
      </c>
      <c r="C83" s="11">
        <v>118724</v>
      </c>
      <c r="D83" s="15">
        <f t="shared" si="4"/>
        <v>-1.6637213173098075E-2</v>
      </c>
      <c r="E83" s="15">
        <f t="shared" si="5"/>
        <v>-1.7483809448991749E-2</v>
      </c>
      <c r="F83" s="14">
        <f t="shared" si="3"/>
        <v>-99</v>
      </c>
      <c r="H83" s="16"/>
    </row>
    <row r="84" spans="1:8" x14ac:dyDescent="0.55000000000000004">
      <c r="A84" s="10" t="s">
        <v>228</v>
      </c>
      <c r="B84" s="10">
        <v>29.825536306381199</v>
      </c>
      <c r="C84" s="11">
        <v>120678</v>
      </c>
      <c r="D84" s="15">
        <f t="shared" si="4"/>
        <v>1.9538508432518586E-2</v>
      </c>
      <c r="E84" s="15">
        <f t="shared" si="5"/>
        <v>1.6324369825282403E-2</v>
      </c>
      <c r="F84" s="14">
        <f t="shared" si="3"/>
        <v>-98</v>
      </c>
      <c r="H84" s="16"/>
    </row>
    <row r="85" spans="1:8" x14ac:dyDescent="0.55000000000000004">
      <c r="A85" s="10" t="s">
        <v>229</v>
      </c>
      <c r="B85" s="10">
        <v>29.509388829803399</v>
      </c>
      <c r="C85" s="11">
        <v>119740</v>
      </c>
      <c r="D85" s="15">
        <f t="shared" si="4"/>
        <v>-1.0656471468215134E-2</v>
      </c>
      <c r="E85" s="15">
        <f t="shared" si="5"/>
        <v>-7.8031159019325003E-3</v>
      </c>
      <c r="F85" s="14">
        <f t="shared" si="3"/>
        <v>-97</v>
      </c>
      <c r="H85" s="16"/>
    </row>
    <row r="86" spans="1:8" x14ac:dyDescent="0.55000000000000004">
      <c r="A86" s="10" t="s">
        <v>230</v>
      </c>
      <c r="B86" s="10">
        <v>29.616916251182499</v>
      </c>
      <c r="C86" s="11">
        <v>118781</v>
      </c>
      <c r="D86" s="15">
        <f t="shared" si="4"/>
        <v>3.6372149341921123E-3</v>
      </c>
      <c r="E86" s="15">
        <f t="shared" si="5"/>
        <v>-8.04126401918559E-3</v>
      </c>
      <c r="F86" s="14">
        <f t="shared" si="3"/>
        <v>-96</v>
      </c>
      <c r="H86" s="16"/>
    </row>
    <row r="87" spans="1:8" x14ac:dyDescent="0.55000000000000004">
      <c r="A87" s="10" t="s">
        <v>158</v>
      </c>
      <c r="B87" s="10">
        <v>29.557734166336001</v>
      </c>
      <c r="C87" s="11">
        <v>119396</v>
      </c>
      <c r="D87" s="15">
        <f t="shared" si="4"/>
        <v>-2.000251937654518E-3</v>
      </c>
      <c r="E87" s="15">
        <f t="shared" si="5"/>
        <v>5.1642380817948919E-3</v>
      </c>
      <c r="F87" s="14">
        <f t="shared" si="3"/>
        <v>-95</v>
      </c>
      <c r="H87" s="16"/>
    </row>
    <row r="88" spans="1:8" x14ac:dyDescent="0.55000000000000004">
      <c r="A88" s="10" t="s">
        <v>157</v>
      </c>
      <c r="B88" s="10">
        <v>28.486365407943701</v>
      </c>
      <c r="C88" s="11">
        <v>116677</v>
      </c>
      <c r="D88" s="15">
        <f t="shared" si="4"/>
        <v>-3.6919875060909213E-2</v>
      </c>
      <c r="E88" s="15">
        <f t="shared" si="5"/>
        <v>-2.3036266238111835E-2</v>
      </c>
      <c r="F88" s="14">
        <f t="shared" si="3"/>
        <v>-94</v>
      </c>
      <c r="H88" s="16"/>
    </row>
    <row r="89" spans="1:8" x14ac:dyDescent="0.55000000000000004">
      <c r="A89" s="10" t="s">
        <v>156</v>
      </c>
      <c r="B89" s="10">
        <v>28.3918352930068</v>
      </c>
      <c r="C89" s="11">
        <v>116933</v>
      </c>
      <c r="D89" s="15">
        <f t="shared" si="4"/>
        <v>-3.3239519115522143E-3</v>
      </c>
      <c r="E89" s="15">
        <f t="shared" si="5"/>
        <v>2.1916878770138482E-3</v>
      </c>
      <c r="F89" s="14">
        <f t="shared" si="3"/>
        <v>-93</v>
      </c>
      <c r="H89" s="16"/>
    </row>
    <row r="90" spans="1:8" x14ac:dyDescent="0.55000000000000004">
      <c r="A90" s="10" t="s">
        <v>155</v>
      </c>
      <c r="B90" s="10">
        <v>28.8794487707138</v>
      </c>
      <c r="C90" s="11">
        <v>117869</v>
      </c>
      <c r="D90" s="15">
        <f t="shared" si="4"/>
        <v>1.7028612804607324E-2</v>
      </c>
      <c r="E90" s="15">
        <f t="shared" si="5"/>
        <v>7.9727170808059356E-3</v>
      </c>
      <c r="F90" s="14">
        <f t="shared" si="3"/>
        <v>-92</v>
      </c>
      <c r="H90" s="16"/>
    </row>
    <row r="91" spans="1:8" x14ac:dyDescent="0.55000000000000004">
      <c r="A91" s="10" t="s">
        <v>154</v>
      </c>
      <c r="B91" s="10">
        <v>27.604836646079999</v>
      </c>
      <c r="C91" s="11">
        <v>113413</v>
      </c>
      <c r="D91" s="15">
        <f t="shared" si="4"/>
        <v>-4.5139228785598728E-2</v>
      </c>
      <c r="E91" s="15">
        <f t="shared" si="5"/>
        <v>-3.8537815108384166E-2</v>
      </c>
      <c r="F91" s="14">
        <f t="shared" si="3"/>
        <v>-91</v>
      </c>
      <c r="H91" s="16"/>
    </row>
    <row r="92" spans="1:8" x14ac:dyDescent="0.55000000000000004">
      <c r="A92" s="10" t="s">
        <v>153</v>
      </c>
      <c r="B92" s="10">
        <v>28.1654067293167</v>
      </c>
      <c r="C92" s="11">
        <v>115361</v>
      </c>
      <c r="D92" s="15">
        <f t="shared" si="4"/>
        <v>2.0103515020757357E-2</v>
      </c>
      <c r="E92" s="15">
        <f t="shared" si="5"/>
        <v>1.70303188438794E-2</v>
      </c>
      <c r="F92" s="14">
        <f t="shared" si="3"/>
        <v>-90</v>
      </c>
      <c r="H92" s="16"/>
    </row>
    <row r="93" spans="1:8" x14ac:dyDescent="0.55000000000000004">
      <c r="A93" s="10" t="s">
        <v>152</v>
      </c>
      <c r="B93" s="10">
        <v>28.087353881454401</v>
      </c>
      <c r="C93" s="11">
        <v>114286</v>
      </c>
      <c r="D93" s="15">
        <f t="shared" si="4"/>
        <v>-2.7750779554858163E-3</v>
      </c>
      <c r="E93" s="15">
        <f t="shared" si="5"/>
        <v>-9.3622634055297027E-3</v>
      </c>
      <c r="F93" s="14">
        <f t="shared" si="3"/>
        <v>-89</v>
      </c>
      <c r="H93" s="16"/>
    </row>
    <row r="94" spans="1:8" x14ac:dyDescent="0.55000000000000004">
      <c r="A94" s="10" t="s">
        <v>151</v>
      </c>
      <c r="B94" s="10">
        <v>28.7005083108902</v>
      </c>
      <c r="C94" s="11">
        <v>116404</v>
      </c>
      <c r="D94" s="15">
        <f t="shared" si="4"/>
        <v>2.1595398554077327E-2</v>
      </c>
      <c r="E94" s="15">
        <f t="shared" si="5"/>
        <v>1.8362820358579057E-2</v>
      </c>
      <c r="F94" s="14">
        <f t="shared" si="3"/>
        <v>-88</v>
      </c>
      <c r="H94" s="16"/>
    </row>
    <row r="95" spans="1:8" x14ac:dyDescent="0.55000000000000004">
      <c r="A95" s="10" t="s">
        <v>150</v>
      </c>
      <c r="B95" s="10">
        <v>28.406442454528801</v>
      </c>
      <c r="C95" s="11">
        <v>116181</v>
      </c>
      <c r="D95" s="15">
        <f t="shared" si="4"/>
        <v>-1.0298867357854569E-2</v>
      </c>
      <c r="E95" s="15">
        <f t="shared" si="5"/>
        <v>-1.9175791072765236E-3</v>
      </c>
      <c r="F95" s="14">
        <f t="shared" si="3"/>
        <v>-87</v>
      </c>
      <c r="H95" s="16"/>
    </row>
    <row r="96" spans="1:8" x14ac:dyDescent="0.55000000000000004">
      <c r="A96" s="10" t="s">
        <v>149</v>
      </c>
      <c r="B96" s="10">
        <v>28.186741948318399</v>
      </c>
      <c r="C96" s="11">
        <v>115063</v>
      </c>
      <c r="D96" s="15">
        <f t="shared" si="4"/>
        <v>-7.7642427164974492E-3</v>
      </c>
      <c r="E96" s="15">
        <f t="shared" si="5"/>
        <v>-9.6695154125150395E-3</v>
      </c>
      <c r="F96" s="14">
        <f t="shared" si="3"/>
        <v>-86</v>
      </c>
      <c r="H96" s="16"/>
    </row>
    <row r="97" spans="1:8" x14ac:dyDescent="0.55000000000000004">
      <c r="A97" s="10" t="s">
        <v>148</v>
      </c>
      <c r="B97" s="10">
        <v>28.489067548942501</v>
      </c>
      <c r="C97" s="11">
        <v>113794</v>
      </c>
      <c r="D97" s="15">
        <f t="shared" si="4"/>
        <v>1.0668695194136379E-2</v>
      </c>
      <c r="E97" s="15">
        <f t="shared" si="5"/>
        <v>-1.1090008223337833E-2</v>
      </c>
      <c r="F97" s="14">
        <f t="shared" si="3"/>
        <v>-85</v>
      </c>
      <c r="H97" s="16"/>
    </row>
    <row r="98" spans="1:8" x14ac:dyDescent="0.55000000000000004">
      <c r="A98" s="10" t="s">
        <v>147</v>
      </c>
      <c r="B98" s="10">
        <v>27.942034298133802</v>
      </c>
      <c r="C98" s="11">
        <v>111439</v>
      </c>
      <c r="D98" s="15">
        <f t="shared" si="4"/>
        <v>-1.9388258205841336E-2</v>
      </c>
      <c r="E98" s="15">
        <f t="shared" si="5"/>
        <v>-2.0912440232271123E-2</v>
      </c>
      <c r="F98" s="14">
        <f t="shared" si="3"/>
        <v>-84</v>
      </c>
      <c r="H98" s="16"/>
    </row>
    <row r="99" spans="1:8" x14ac:dyDescent="0.55000000000000004">
      <c r="A99" s="10" t="s">
        <v>146</v>
      </c>
      <c r="B99" s="10">
        <v>27.009898036766</v>
      </c>
      <c r="C99" s="11">
        <v>108844</v>
      </c>
      <c r="D99" s="15">
        <f t="shared" si="4"/>
        <v>-3.3928767924041203E-2</v>
      </c>
      <c r="E99" s="15">
        <f t="shared" si="5"/>
        <v>-2.3561691558516173E-2</v>
      </c>
      <c r="F99" s="14">
        <f t="shared" si="3"/>
        <v>-83</v>
      </c>
      <c r="H99" s="16"/>
    </row>
    <row r="100" spans="1:8" x14ac:dyDescent="0.55000000000000004">
      <c r="A100" s="10" t="s">
        <v>145</v>
      </c>
      <c r="B100" s="10">
        <v>27.622805241775499</v>
      </c>
      <c r="C100" s="11">
        <v>110250</v>
      </c>
      <c r="D100" s="15">
        <f t="shared" si="4"/>
        <v>2.2438315640736839E-2</v>
      </c>
      <c r="E100" s="15">
        <f t="shared" si="5"/>
        <v>1.2834849892804812E-2</v>
      </c>
      <c r="F100" s="14">
        <f t="shared" si="3"/>
        <v>-82</v>
      </c>
      <c r="H100" s="16"/>
    </row>
    <row r="101" spans="1:8" x14ac:dyDescent="0.55000000000000004">
      <c r="A101" s="10" t="s">
        <v>144</v>
      </c>
      <c r="B101" s="10">
        <v>28.324331349563501</v>
      </c>
      <c r="C101" s="11">
        <v>112282</v>
      </c>
      <c r="D101" s="15">
        <f t="shared" si="4"/>
        <v>2.5079491844998358E-2</v>
      </c>
      <c r="E101" s="15">
        <f t="shared" si="5"/>
        <v>1.8263049619411831E-2</v>
      </c>
      <c r="F101" s="14">
        <f t="shared" si="3"/>
        <v>-81</v>
      </c>
      <c r="H101" s="16"/>
    </row>
    <row r="102" spans="1:8" x14ac:dyDescent="0.55000000000000004">
      <c r="A102" s="10" t="s">
        <v>143</v>
      </c>
      <c r="B102" s="10">
        <v>28.419525550460801</v>
      </c>
      <c r="C102" s="11">
        <v>114064</v>
      </c>
      <c r="D102" s="15">
        <f t="shared" si="4"/>
        <v>3.3552280511881527E-3</v>
      </c>
      <c r="E102" s="15">
        <f t="shared" si="5"/>
        <v>1.5746130428905047E-2</v>
      </c>
      <c r="F102" s="14">
        <f t="shared" si="3"/>
        <v>-80</v>
      </c>
      <c r="H102" s="16"/>
    </row>
    <row r="103" spans="1:8" x14ac:dyDescent="0.55000000000000004">
      <c r="A103" s="10" t="s">
        <v>142</v>
      </c>
      <c r="B103" s="10">
        <v>28.164553482055599</v>
      </c>
      <c r="C103" s="11">
        <v>113283</v>
      </c>
      <c r="D103" s="15">
        <f t="shared" si="4"/>
        <v>-9.0122097415665792E-3</v>
      </c>
      <c r="E103" s="15">
        <f t="shared" si="5"/>
        <v>-6.8705817296859095E-3</v>
      </c>
      <c r="F103" s="14">
        <f t="shared" si="3"/>
        <v>-79</v>
      </c>
      <c r="H103" s="16"/>
    </row>
    <row r="104" spans="1:8" x14ac:dyDescent="0.55000000000000004">
      <c r="A104" s="10" t="s">
        <v>141</v>
      </c>
      <c r="B104" s="10">
        <v>28.712986561965899</v>
      </c>
      <c r="C104" s="11">
        <v>113583</v>
      </c>
      <c r="D104" s="15">
        <f t="shared" si="4"/>
        <v>1.9285295294740212E-2</v>
      </c>
      <c r="E104" s="15">
        <f t="shared" si="5"/>
        <v>2.6447345557780721E-3</v>
      </c>
      <c r="F104" s="14">
        <f t="shared" si="3"/>
        <v>-78</v>
      </c>
      <c r="H104" s="16"/>
    </row>
    <row r="105" spans="1:8" x14ac:dyDescent="0.55000000000000004">
      <c r="A105" s="10" t="s">
        <v>140</v>
      </c>
      <c r="B105" s="10">
        <v>28.013608030128399</v>
      </c>
      <c r="C105" s="11">
        <v>110124</v>
      </c>
      <c r="D105" s="15">
        <f t="shared" si="4"/>
        <v>-2.4659120678630853E-2</v>
      </c>
      <c r="E105" s="15">
        <f t="shared" si="5"/>
        <v>-3.0926843576487784E-2</v>
      </c>
      <c r="F105" s="14">
        <f t="shared" si="3"/>
        <v>-77</v>
      </c>
      <c r="H105" s="16"/>
    </row>
    <row r="106" spans="1:8" x14ac:dyDescent="0.55000000000000004">
      <c r="A106" s="10" t="s">
        <v>139</v>
      </c>
      <c r="B106" s="10">
        <v>28.216843008613498</v>
      </c>
      <c r="C106" s="11">
        <v>111107</v>
      </c>
      <c r="D106" s="15">
        <f t="shared" si="4"/>
        <v>7.2286762674891314E-3</v>
      </c>
      <c r="E106" s="15">
        <f t="shared" si="5"/>
        <v>8.8866973365231416E-3</v>
      </c>
      <c r="F106" s="14">
        <f t="shared" si="3"/>
        <v>-76</v>
      </c>
      <c r="H106" s="16"/>
    </row>
    <row r="107" spans="1:8" x14ac:dyDescent="0.55000000000000004">
      <c r="A107" s="10" t="s">
        <v>138</v>
      </c>
      <c r="B107" s="10">
        <v>27.6715596982955</v>
      </c>
      <c r="C107" s="11">
        <v>110979</v>
      </c>
      <c r="D107" s="15">
        <f t="shared" si="4"/>
        <v>-1.9513909402327556E-2</v>
      </c>
      <c r="E107" s="15">
        <f t="shared" si="5"/>
        <v>-1.1527067367875787E-3</v>
      </c>
      <c r="F107" s="14">
        <f t="shared" si="3"/>
        <v>-75</v>
      </c>
      <c r="H107" s="16"/>
    </row>
    <row r="108" spans="1:8" x14ac:dyDescent="0.55000000000000004">
      <c r="A108" s="10" t="s">
        <v>137</v>
      </c>
      <c r="B108" s="10">
        <v>28.383656480216899</v>
      </c>
      <c r="C108" s="11">
        <v>112900</v>
      </c>
      <c r="D108" s="15">
        <f t="shared" si="4"/>
        <v>2.5408343412456347E-2</v>
      </c>
      <c r="E108" s="15">
        <f t="shared" si="5"/>
        <v>1.7161476931002895E-2</v>
      </c>
      <c r="F108" s="14">
        <f t="shared" si="3"/>
        <v>-74</v>
      </c>
      <c r="H108" s="16"/>
    </row>
    <row r="109" spans="1:8" x14ac:dyDescent="0.55000000000000004">
      <c r="A109" s="10" t="s">
        <v>136</v>
      </c>
      <c r="B109" s="10">
        <v>27.705715355491598</v>
      </c>
      <c r="C109" s="11">
        <v>110393</v>
      </c>
      <c r="D109" s="15">
        <f t="shared" si="4"/>
        <v>-2.4174781035323001E-2</v>
      </c>
      <c r="E109" s="15">
        <f t="shared" si="5"/>
        <v>-2.2455745119954074E-2</v>
      </c>
      <c r="F109" s="14">
        <f t="shared" si="3"/>
        <v>-73</v>
      </c>
      <c r="H109" s="16"/>
    </row>
    <row r="110" spans="1:8" x14ac:dyDescent="0.55000000000000004">
      <c r="A110" s="10" t="s">
        <v>135</v>
      </c>
      <c r="B110" s="10">
        <v>28.653078074645901</v>
      </c>
      <c r="C110" s="11">
        <v>110458</v>
      </c>
      <c r="D110" s="15">
        <f t="shared" si="4"/>
        <v>3.3622152116965065E-2</v>
      </c>
      <c r="E110" s="15">
        <f t="shared" si="5"/>
        <v>5.8863217170568305E-4</v>
      </c>
      <c r="F110" s="14">
        <f t="shared" si="3"/>
        <v>-72</v>
      </c>
      <c r="H110" s="16"/>
    </row>
    <row r="111" spans="1:8" x14ac:dyDescent="0.55000000000000004">
      <c r="A111" s="10" t="s">
        <v>134</v>
      </c>
      <c r="B111" s="10">
        <v>28.738150354576099</v>
      </c>
      <c r="C111" s="11">
        <v>110560</v>
      </c>
      <c r="D111" s="15">
        <f t="shared" si="4"/>
        <v>2.9646461512622402E-3</v>
      </c>
      <c r="E111" s="15">
        <f t="shared" si="5"/>
        <v>9.2300181199256315E-4</v>
      </c>
      <c r="F111" s="14">
        <f t="shared" si="3"/>
        <v>-71</v>
      </c>
      <c r="H111" s="16"/>
    </row>
    <row r="112" spans="1:8" x14ac:dyDescent="0.55000000000000004">
      <c r="A112" s="10" t="s">
        <v>133</v>
      </c>
      <c r="B112" s="10">
        <v>28.474409673499999</v>
      </c>
      <c r="C112" s="11">
        <v>110585</v>
      </c>
      <c r="D112" s="15">
        <f t="shared" si="4"/>
        <v>-9.2197429790816798E-3</v>
      </c>
      <c r="E112" s="15">
        <f t="shared" si="5"/>
        <v>2.2609600132561525E-4</v>
      </c>
      <c r="F112" s="14">
        <f t="shared" si="3"/>
        <v>-70</v>
      </c>
      <c r="H112" s="16"/>
    </row>
    <row r="113" spans="1:8" x14ac:dyDescent="0.55000000000000004">
      <c r="A113" s="10" t="s">
        <v>132</v>
      </c>
      <c r="B113" s="10">
        <v>29.178107172965898</v>
      </c>
      <c r="C113" s="11">
        <v>112833</v>
      </c>
      <c r="D113" s="15">
        <f t="shared" si="4"/>
        <v>2.4412895995008288E-2</v>
      </c>
      <c r="E113" s="15">
        <f t="shared" si="5"/>
        <v>2.0124393449421518E-2</v>
      </c>
      <c r="F113" s="14">
        <f t="shared" si="3"/>
        <v>-69</v>
      </c>
      <c r="H113" s="16"/>
    </row>
    <row r="114" spans="1:8" x14ac:dyDescent="0.55000000000000004">
      <c r="A114" s="10" t="s">
        <v>131</v>
      </c>
      <c r="B114" s="10">
        <v>28.6909545566558</v>
      </c>
      <c r="C114" s="11">
        <v>112180</v>
      </c>
      <c r="D114" s="15">
        <f t="shared" si="4"/>
        <v>-1.6836772870986394E-2</v>
      </c>
      <c r="E114" s="15">
        <f t="shared" si="5"/>
        <v>-5.8041253899165923E-3</v>
      </c>
      <c r="F114" s="14">
        <f t="shared" si="3"/>
        <v>-68</v>
      </c>
      <c r="H114" s="16"/>
    </row>
    <row r="115" spans="1:8" x14ac:dyDescent="0.55000000000000004">
      <c r="A115" s="10" t="s">
        <v>130</v>
      </c>
      <c r="B115" s="10">
        <v>28.829783072853001</v>
      </c>
      <c r="C115" s="11">
        <v>113456</v>
      </c>
      <c r="D115" s="15">
        <f t="shared" si="4"/>
        <v>4.8270864208599384E-3</v>
      </c>
      <c r="E115" s="15">
        <f t="shared" si="5"/>
        <v>1.1310372481450059E-2</v>
      </c>
      <c r="F115" s="14">
        <f t="shared" si="3"/>
        <v>-67</v>
      </c>
      <c r="H115" s="16"/>
    </row>
    <row r="116" spans="1:8" x14ac:dyDescent="0.55000000000000004">
      <c r="A116" s="10" t="s">
        <v>129</v>
      </c>
      <c r="B116" s="10">
        <v>28.714946587181</v>
      </c>
      <c r="C116" s="11">
        <v>113185</v>
      </c>
      <c r="D116" s="15">
        <f t="shared" si="4"/>
        <v>-3.9912130543924285E-3</v>
      </c>
      <c r="E116" s="15">
        <f t="shared" si="5"/>
        <v>-2.3914484065503672E-3</v>
      </c>
      <c r="F116" s="14">
        <f t="shared" si="3"/>
        <v>-66</v>
      </c>
      <c r="H116" s="16"/>
    </row>
    <row r="117" spans="1:8" x14ac:dyDescent="0.55000000000000004">
      <c r="A117" s="10" t="s">
        <v>128</v>
      </c>
      <c r="B117" s="10">
        <v>29.712676002883899</v>
      </c>
      <c r="C117" s="11">
        <v>114648</v>
      </c>
      <c r="D117" s="15">
        <f t="shared" si="4"/>
        <v>3.4155981985851458E-2</v>
      </c>
      <c r="E117" s="15">
        <f t="shared" si="5"/>
        <v>1.2842916600680709E-2</v>
      </c>
      <c r="F117" s="14">
        <f t="shared" si="3"/>
        <v>-65</v>
      </c>
      <c r="H117" s="16"/>
    </row>
    <row r="118" spans="1:8" x14ac:dyDescent="0.55000000000000004">
      <c r="A118" s="10" t="s">
        <v>127</v>
      </c>
      <c r="B118" s="10">
        <v>30.111455330276399</v>
      </c>
      <c r="C118" s="11">
        <v>114428</v>
      </c>
      <c r="D118" s="15">
        <f t="shared" si="4"/>
        <v>1.3331918912209417E-2</v>
      </c>
      <c r="E118" s="15">
        <f t="shared" si="5"/>
        <v>-1.920760512996722E-3</v>
      </c>
      <c r="F118" s="14">
        <f t="shared" si="3"/>
        <v>-64</v>
      </c>
      <c r="H118" s="16"/>
    </row>
    <row r="119" spans="1:8" x14ac:dyDescent="0.55000000000000004">
      <c r="A119" s="10" t="s">
        <v>126</v>
      </c>
      <c r="B119" s="10">
        <v>28.6562852830886</v>
      </c>
      <c r="C119" s="11">
        <v>110673</v>
      </c>
      <c r="D119" s="15">
        <f t="shared" si="4"/>
        <v>-4.9532874402136606E-2</v>
      </c>
      <c r="E119" s="15">
        <f t="shared" si="5"/>
        <v>-3.3365896716244237E-2</v>
      </c>
      <c r="F119" s="14">
        <f t="shared" si="3"/>
        <v>-63</v>
      </c>
      <c r="H119" s="16"/>
    </row>
    <row r="120" spans="1:8" x14ac:dyDescent="0.55000000000000004">
      <c r="A120" s="10" t="s">
        <v>125</v>
      </c>
      <c r="B120" s="10">
        <v>29.251683670234598</v>
      </c>
      <c r="C120" s="11">
        <v>110786</v>
      </c>
      <c r="D120" s="15">
        <f t="shared" si="4"/>
        <v>2.0564332688015163E-2</v>
      </c>
      <c r="E120" s="15">
        <f t="shared" si="5"/>
        <v>1.0205050127272131E-3</v>
      </c>
      <c r="F120" s="14">
        <f t="shared" si="3"/>
        <v>-62</v>
      </c>
      <c r="H120" s="16"/>
    </row>
    <row r="121" spans="1:8" x14ac:dyDescent="0.55000000000000004">
      <c r="A121" s="10" t="s">
        <v>124</v>
      </c>
      <c r="B121" s="10">
        <v>27.928121586227402</v>
      </c>
      <c r="C121" s="11">
        <v>107735</v>
      </c>
      <c r="D121" s="15">
        <f t="shared" si="4"/>
        <v>-4.6303010043423409E-2</v>
      </c>
      <c r="E121" s="15">
        <f t="shared" si="5"/>
        <v>-2.792590438306064E-2</v>
      </c>
      <c r="F121" s="14">
        <f t="shared" si="3"/>
        <v>-61</v>
      </c>
      <c r="H121" s="16"/>
    </row>
    <row r="122" spans="1:8" x14ac:dyDescent="0.55000000000000004">
      <c r="A122" s="10" t="s">
        <v>123</v>
      </c>
      <c r="B122" s="10">
        <v>27.136039915084801</v>
      </c>
      <c r="C122" s="11">
        <v>106296</v>
      </c>
      <c r="D122" s="15">
        <f t="shared" si="4"/>
        <v>-2.877139281762231E-2</v>
      </c>
      <c r="E122" s="15">
        <f t="shared" si="5"/>
        <v>-1.3446852867190273E-2</v>
      </c>
      <c r="F122" s="14">
        <f t="shared" si="3"/>
        <v>-60</v>
      </c>
      <c r="H122" s="16"/>
    </row>
    <row r="123" spans="1:8" x14ac:dyDescent="0.55000000000000004">
      <c r="A123" s="10" t="s">
        <v>122</v>
      </c>
      <c r="B123" s="10">
        <v>27.686328224372801</v>
      </c>
      <c r="C123" s="11">
        <v>108715</v>
      </c>
      <c r="D123" s="15">
        <f t="shared" si="4"/>
        <v>2.0075994906658678E-2</v>
      </c>
      <c r="E123" s="15">
        <f t="shared" si="5"/>
        <v>2.2502123798016527E-2</v>
      </c>
      <c r="F123" s="14">
        <f t="shared" si="3"/>
        <v>-59</v>
      </c>
      <c r="H123" s="16"/>
    </row>
    <row r="124" spans="1:8" x14ac:dyDescent="0.55000000000000004">
      <c r="A124" s="10" t="s">
        <v>121</v>
      </c>
      <c r="B124" s="10">
        <v>27.268561414527799</v>
      </c>
      <c r="C124" s="11">
        <v>106420</v>
      </c>
      <c r="D124" s="15">
        <f t="shared" si="4"/>
        <v>-1.5204283385762185E-2</v>
      </c>
      <c r="E124" s="15">
        <f t="shared" si="5"/>
        <v>-2.1336249918800121E-2</v>
      </c>
      <c r="F124" s="14">
        <f t="shared" si="3"/>
        <v>-58</v>
      </c>
      <c r="H124" s="16"/>
    </row>
    <row r="125" spans="1:8" x14ac:dyDescent="0.55000000000000004">
      <c r="A125" s="10" t="s">
        <v>120</v>
      </c>
      <c r="B125" s="10">
        <v>27.3223448947906</v>
      </c>
      <c r="C125" s="11">
        <v>106363</v>
      </c>
      <c r="D125" s="15">
        <f t="shared" si="4"/>
        <v>1.9704196651173511E-3</v>
      </c>
      <c r="E125" s="15">
        <f t="shared" si="5"/>
        <v>-5.3575709867104138E-4</v>
      </c>
      <c r="F125" s="14">
        <f t="shared" si="3"/>
        <v>-57</v>
      </c>
      <c r="H125" s="16"/>
    </row>
    <row r="126" spans="1:8" x14ac:dyDescent="0.55000000000000004">
      <c r="A126" s="10" t="s">
        <v>119</v>
      </c>
      <c r="B126" s="10">
        <v>27.1151027784347</v>
      </c>
      <c r="C126" s="11">
        <v>105705</v>
      </c>
      <c r="D126" s="15">
        <f t="shared" si="4"/>
        <v>-7.6139909718198062E-3</v>
      </c>
      <c r="E126" s="15">
        <f t="shared" si="5"/>
        <v>-6.2055766224560216E-3</v>
      </c>
      <c r="F126" s="14">
        <f t="shared" si="3"/>
        <v>-56</v>
      </c>
      <c r="H126" s="16"/>
    </row>
    <row r="127" spans="1:8" x14ac:dyDescent="0.55000000000000004">
      <c r="A127" s="10" t="s">
        <v>118</v>
      </c>
      <c r="B127" s="10">
        <v>26.749253866577099</v>
      </c>
      <c r="C127" s="11">
        <v>103501</v>
      </c>
      <c r="D127" s="15">
        <f t="shared" si="4"/>
        <v>-1.3584290635199281E-2</v>
      </c>
      <c r="E127" s="15">
        <f t="shared" si="5"/>
        <v>-2.107092095259766E-2</v>
      </c>
      <c r="F127" s="14">
        <f t="shared" si="3"/>
        <v>-55</v>
      </c>
      <c r="H127" s="16"/>
    </row>
    <row r="128" spans="1:8" x14ac:dyDescent="0.55000000000000004">
      <c r="A128" s="10" t="s">
        <v>117</v>
      </c>
      <c r="B128" s="10">
        <v>27.462417709732001</v>
      </c>
      <c r="C128" s="11">
        <v>105551</v>
      </c>
      <c r="D128" s="15">
        <f t="shared" si="4"/>
        <v>2.6311861132012559E-2</v>
      </c>
      <c r="E128" s="15">
        <f t="shared" si="5"/>
        <v>1.9612973937803702E-2</v>
      </c>
      <c r="F128" s="14">
        <f t="shared" si="3"/>
        <v>-54</v>
      </c>
      <c r="H128" s="16"/>
    </row>
    <row r="129" spans="1:8" x14ac:dyDescent="0.55000000000000004">
      <c r="A129" s="10" t="s">
        <v>116</v>
      </c>
      <c r="B129" s="10">
        <v>27.6400590438842</v>
      </c>
      <c r="C129" s="11">
        <v>105617</v>
      </c>
      <c r="D129" s="15">
        <f t="shared" si="4"/>
        <v>6.4476938256716743E-3</v>
      </c>
      <c r="E129" s="15">
        <f t="shared" si="5"/>
        <v>6.2509473167438045E-4</v>
      </c>
      <c r="F129" s="14">
        <f t="shared" si="3"/>
        <v>-53</v>
      </c>
      <c r="H129" s="16"/>
    </row>
    <row r="130" spans="1:8" x14ac:dyDescent="0.55000000000000004">
      <c r="A130" s="10" t="s">
        <v>115</v>
      </c>
      <c r="B130" s="10">
        <v>26.940689502143801</v>
      </c>
      <c r="C130" s="11">
        <v>103412</v>
      </c>
      <c r="D130" s="15">
        <f t="shared" si="4"/>
        <v>-2.5628370425776037E-2</v>
      </c>
      <c r="E130" s="15">
        <f t="shared" si="5"/>
        <v>-2.1098333664802738E-2</v>
      </c>
      <c r="F130" s="14">
        <f t="shared" ref="F130:F181" si="6">F131-1</f>
        <v>-52</v>
      </c>
      <c r="H130" s="16"/>
    </row>
    <row r="131" spans="1:8" x14ac:dyDescent="0.55000000000000004">
      <c r="A131" s="10" t="s">
        <v>114</v>
      </c>
      <c r="B131" s="10">
        <v>27.631241763305599</v>
      </c>
      <c r="C131" s="11">
        <v>104824</v>
      </c>
      <c r="D131" s="15">
        <f t="shared" si="4"/>
        <v>2.5309315852258596E-2</v>
      </c>
      <c r="E131" s="15">
        <f t="shared" si="5"/>
        <v>1.3561743803110815E-2</v>
      </c>
      <c r="F131" s="14">
        <f t="shared" si="6"/>
        <v>-51</v>
      </c>
      <c r="H131" s="16"/>
    </row>
    <row r="132" spans="1:8" x14ac:dyDescent="0.55000000000000004">
      <c r="A132" s="10" t="s">
        <v>113</v>
      </c>
      <c r="B132" s="10">
        <v>27.632278604698101</v>
      </c>
      <c r="C132" s="11">
        <v>104781</v>
      </c>
      <c r="D132" s="15">
        <f t="shared" ref="D132:D195" si="7">LN(B132)-LN(B131)</f>
        <v>3.7523537614436719E-5</v>
      </c>
      <c r="E132" s="15">
        <f t="shared" ref="E132:E195" si="8">LN(C132)-LN(C131)</f>
        <v>-4.1029556168226122E-4</v>
      </c>
      <c r="F132" s="14">
        <f t="shared" si="6"/>
        <v>-50</v>
      </c>
      <c r="H132" s="16"/>
    </row>
    <row r="133" spans="1:8" x14ac:dyDescent="0.55000000000000004">
      <c r="A133" s="10" t="s">
        <v>112</v>
      </c>
      <c r="B133" s="10">
        <v>27.3833314401626</v>
      </c>
      <c r="C133" s="11">
        <v>105535</v>
      </c>
      <c r="D133" s="15">
        <f t="shared" si="7"/>
        <v>-9.0501173572561378E-3</v>
      </c>
      <c r="E133" s="15">
        <f t="shared" si="8"/>
        <v>7.1701937119801329E-3</v>
      </c>
      <c r="F133" s="14">
        <f t="shared" si="6"/>
        <v>-49</v>
      </c>
      <c r="H133" s="16"/>
    </row>
    <row r="134" spans="1:8" x14ac:dyDescent="0.55000000000000004">
      <c r="A134" s="10" t="s">
        <v>111</v>
      </c>
      <c r="B134" s="10">
        <v>28.6366116666793</v>
      </c>
      <c r="C134" s="11">
        <v>105968</v>
      </c>
      <c r="D134" s="15">
        <f t="shared" si="7"/>
        <v>4.4751540686566393E-2</v>
      </c>
      <c r="E134" s="15">
        <f t="shared" si="8"/>
        <v>4.0945102900415975E-3</v>
      </c>
      <c r="F134" s="14">
        <f t="shared" si="6"/>
        <v>-48</v>
      </c>
      <c r="H134" s="16"/>
    </row>
    <row r="135" spans="1:8" x14ac:dyDescent="0.55000000000000004">
      <c r="A135" s="10" t="s">
        <v>110</v>
      </c>
      <c r="B135" s="10">
        <v>28.224424485015799</v>
      </c>
      <c r="C135" s="11">
        <v>107595</v>
      </c>
      <c r="D135" s="15">
        <f t="shared" si="7"/>
        <v>-1.4498307794318599E-2</v>
      </c>
      <c r="E135" s="15">
        <f t="shared" si="8"/>
        <v>1.5237016503883538E-2</v>
      </c>
      <c r="F135" s="14">
        <f t="shared" si="6"/>
        <v>-47</v>
      </c>
      <c r="H135" s="16"/>
    </row>
    <row r="136" spans="1:8" x14ac:dyDescent="0.55000000000000004">
      <c r="A136" s="10" t="s">
        <v>109</v>
      </c>
      <c r="B136" s="10">
        <v>28.014166767501798</v>
      </c>
      <c r="C136" s="11">
        <v>106335</v>
      </c>
      <c r="D136" s="15">
        <f t="shared" si="7"/>
        <v>-7.4773813666966227E-3</v>
      </c>
      <c r="E136" s="15">
        <f t="shared" si="8"/>
        <v>-1.1779690271415788E-2</v>
      </c>
      <c r="F136" s="14">
        <f t="shared" si="6"/>
        <v>-46</v>
      </c>
      <c r="H136" s="16"/>
    </row>
    <row r="137" spans="1:8" x14ac:dyDescent="0.55000000000000004">
      <c r="A137" s="10" t="s">
        <v>108</v>
      </c>
      <c r="B137" s="10">
        <v>27.534787820053101</v>
      </c>
      <c r="C137" s="11">
        <v>104404</v>
      </c>
      <c r="D137" s="15">
        <f t="shared" si="7"/>
        <v>-1.7260121347101975E-2</v>
      </c>
      <c r="E137" s="15">
        <f t="shared" si="8"/>
        <v>-1.8326499084276193E-2</v>
      </c>
      <c r="F137" s="14">
        <f t="shared" si="6"/>
        <v>-45</v>
      </c>
      <c r="H137" s="16"/>
    </row>
    <row r="138" spans="1:8" x14ac:dyDescent="0.55000000000000004">
      <c r="A138" s="10" t="s">
        <v>107</v>
      </c>
      <c r="B138" s="10">
        <v>27.061756757926901</v>
      </c>
      <c r="C138" s="11">
        <v>102948</v>
      </c>
      <c r="D138" s="15">
        <f t="shared" si="7"/>
        <v>-1.7328675382492165E-2</v>
      </c>
      <c r="E138" s="15">
        <f t="shared" si="8"/>
        <v>-1.4043982511985575E-2</v>
      </c>
      <c r="F138" s="14">
        <f t="shared" si="6"/>
        <v>-44</v>
      </c>
      <c r="H138" s="16"/>
    </row>
    <row r="139" spans="1:8" x14ac:dyDescent="0.55000000000000004">
      <c r="A139" s="10" t="s">
        <v>106</v>
      </c>
      <c r="B139" s="10">
        <v>26.8808699386596</v>
      </c>
      <c r="C139" s="11">
        <v>102426</v>
      </c>
      <c r="D139" s="15">
        <f t="shared" si="7"/>
        <v>-6.7066625545737502E-3</v>
      </c>
      <c r="E139" s="15">
        <f t="shared" si="8"/>
        <v>-5.0834197521592017E-3</v>
      </c>
      <c r="F139" s="14">
        <f t="shared" si="6"/>
        <v>-43</v>
      </c>
      <c r="H139" s="16"/>
    </row>
    <row r="140" spans="1:8" x14ac:dyDescent="0.55000000000000004">
      <c r="A140" s="10" t="s">
        <v>105</v>
      </c>
      <c r="B140" s="10">
        <v>26.8506494209289</v>
      </c>
      <c r="C140" s="11">
        <v>103035</v>
      </c>
      <c r="D140" s="15">
        <f t="shared" si="7"/>
        <v>-1.124871259085225E-3</v>
      </c>
      <c r="E140" s="15">
        <f t="shared" si="8"/>
        <v>5.9281497072838363E-3</v>
      </c>
      <c r="F140" s="14">
        <f t="shared" si="6"/>
        <v>-42</v>
      </c>
      <c r="H140" s="16"/>
    </row>
    <row r="141" spans="1:8" x14ac:dyDescent="0.55000000000000004">
      <c r="A141" s="10" t="s">
        <v>104</v>
      </c>
      <c r="B141" s="10">
        <v>26.532961482810901</v>
      </c>
      <c r="C141" s="11">
        <v>102122</v>
      </c>
      <c r="D141" s="15">
        <f t="shared" si="7"/>
        <v>-1.1902218044488766E-2</v>
      </c>
      <c r="E141" s="15">
        <f t="shared" si="8"/>
        <v>-8.9005593502573532E-3</v>
      </c>
      <c r="F141" s="14">
        <f t="shared" si="6"/>
        <v>-41</v>
      </c>
      <c r="H141" s="16"/>
    </row>
    <row r="142" spans="1:8" x14ac:dyDescent="0.55000000000000004">
      <c r="A142" s="10" t="s">
        <v>103</v>
      </c>
      <c r="B142" s="10">
        <v>27.1815665109634</v>
      </c>
      <c r="C142" s="11">
        <v>103654</v>
      </c>
      <c r="D142" s="15">
        <f t="shared" si="7"/>
        <v>2.4151252138365997E-2</v>
      </c>
      <c r="E142" s="15">
        <f t="shared" si="8"/>
        <v>1.4890252566873485E-2</v>
      </c>
      <c r="F142" s="14">
        <f t="shared" si="6"/>
        <v>-40</v>
      </c>
      <c r="H142" s="16"/>
    </row>
    <row r="143" spans="1:8" x14ac:dyDescent="0.55000000000000004">
      <c r="A143" s="10" t="s">
        <v>102</v>
      </c>
      <c r="B143" s="10">
        <v>27.7211819263458</v>
      </c>
      <c r="C143" s="11">
        <v>104514</v>
      </c>
      <c r="D143" s="15">
        <f t="shared" si="7"/>
        <v>1.9657769692825511E-2</v>
      </c>
      <c r="E143" s="15">
        <f t="shared" si="8"/>
        <v>8.2626041728097732E-3</v>
      </c>
      <c r="F143" s="14">
        <f t="shared" si="6"/>
        <v>-39</v>
      </c>
      <c r="H143" s="16"/>
    </row>
    <row r="144" spans="1:8" x14ac:dyDescent="0.55000000000000004">
      <c r="A144" s="10" t="s">
        <v>101</v>
      </c>
      <c r="B144" s="10">
        <v>29.103251586341798</v>
      </c>
      <c r="C144" s="11">
        <v>105811</v>
      </c>
      <c r="D144" s="15">
        <f t="shared" si="7"/>
        <v>4.8653094849152367E-2</v>
      </c>
      <c r="E144" s="15">
        <f t="shared" si="8"/>
        <v>1.2333450050592276E-2</v>
      </c>
      <c r="F144" s="14">
        <f t="shared" si="6"/>
        <v>-38</v>
      </c>
      <c r="H144" s="16"/>
    </row>
    <row r="145" spans="1:8" x14ac:dyDescent="0.55000000000000004">
      <c r="A145" s="10" t="s">
        <v>100</v>
      </c>
      <c r="B145" s="10">
        <v>28.0899761177062</v>
      </c>
      <c r="C145" s="11">
        <v>102224</v>
      </c>
      <c r="D145" s="15">
        <f t="shared" si="7"/>
        <v>-3.5437115387909834E-2</v>
      </c>
      <c r="E145" s="15">
        <f t="shared" si="8"/>
        <v>-3.4487999913984879E-2</v>
      </c>
      <c r="F145" s="14">
        <f t="shared" si="6"/>
        <v>-37</v>
      </c>
      <c r="H145" s="16"/>
    </row>
    <row r="146" spans="1:8" x14ac:dyDescent="0.55000000000000004">
      <c r="A146" s="10" t="s">
        <v>99</v>
      </c>
      <c r="B146" s="10">
        <v>28.239273775291402</v>
      </c>
      <c r="C146" s="11">
        <v>102814</v>
      </c>
      <c r="D146" s="15">
        <f t="shared" si="7"/>
        <v>5.3009052124415312E-3</v>
      </c>
      <c r="E146" s="15">
        <f t="shared" si="8"/>
        <v>5.7550466589297855E-3</v>
      </c>
      <c r="F146" s="14">
        <f t="shared" si="6"/>
        <v>-36</v>
      </c>
      <c r="H146" s="16"/>
    </row>
    <row r="147" spans="1:8" x14ac:dyDescent="0.55000000000000004">
      <c r="A147" s="10" t="s">
        <v>98</v>
      </c>
      <c r="B147" s="10">
        <v>28.802658073616001</v>
      </c>
      <c r="C147" s="11">
        <v>101915</v>
      </c>
      <c r="D147" s="15">
        <f t="shared" si="7"/>
        <v>1.975398098385428E-2</v>
      </c>
      <c r="E147" s="15">
        <f t="shared" si="8"/>
        <v>-8.7823979832233334E-3</v>
      </c>
      <c r="F147" s="14">
        <f t="shared" si="6"/>
        <v>-35</v>
      </c>
      <c r="H147" s="16"/>
    </row>
    <row r="148" spans="1:8" x14ac:dyDescent="0.55000000000000004">
      <c r="A148" s="10" t="s">
        <v>97</v>
      </c>
      <c r="B148" s="10">
        <v>28.4143663715362</v>
      </c>
      <c r="C148" s="11">
        <v>100775</v>
      </c>
      <c r="D148" s="15">
        <f t="shared" si="7"/>
        <v>-1.3572801689087921E-2</v>
      </c>
      <c r="E148" s="15">
        <f t="shared" si="8"/>
        <v>-1.1248823532463703E-2</v>
      </c>
      <c r="F148" s="14">
        <f t="shared" si="6"/>
        <v>-34</v>
      </c>
      <c r="H148" s="16"/>
    </row>
    <row r="149" spans="1:8" x14ac:dyDescent="0.55000000000000004">
      <c r="A149" s="10" t="s">
        <v>96</v>
      </c>
      <c r="B149" s="10">
        <v>29.1491777589797</v>
      </c>
      <c r="C149" s="11">
        <v>104466</v>
      </c>
      <c r="D149" s="15">
        <f t="shared" si="7"/>
        <v>2.5531829742811318E-2</v>
      </c>
      <c r="E149" s="15">
        <f t="shared" si="8"/>
        <v>3.5971350609285579E-2</v>
      </c>
      <c r="F149" s="14">
        <f t="shared" si="6"/>
        <v>-33</v>
      </c>
      <c r="H149" s="16"/>
    </row>
    <row r="150" spans="1:8" x14ac:dyDescent="0.55000000000000004">
      <c r="A150" s="10" t="s">
        <v>95</v>
      </c>
      <c r="B150" s="10">
        <v>29.209137566184999</v>
      </c>
      <c r="C150" s="11">
        <v>105070</v>
      </c>
      <c r="D150" s="15">
        <f t="shared" si="7"/>
        <v>2.0548855109963071E-3</v>
      </c>
      <c r="E150" s="15">
        <f t="shared" si="8"/>
        <v>5.7651350881684493E-3</v>
      </c>
      <c r="F150" s="14">
        <f t="shared" si="6"/>
        <v>-32</v>
      </c>
      <c r="H150" s="16"/>
    </row>
    <row r="151" spans="1:8" x14ac:dyDescent="0.55000000000000004">
      <c r="A151" s="10" t="s">
        <v>94</v>
      </c>
      <c r="B151" s="10">
        <v>29.910161832618702</v>
      </c>
      <c r="C151" s="11">
        <v>106859</v>
      </c>
      <c r="D151" s="15">
        <f t="shared" si="7"/>
        <v>2.3716692609252465E-2</v>
      </c>
      <c r="E151" s="15">
        <f t="shared" si="8"/>
        <v>1.6883413746599629E-2</v>
      </c>
      <c r="F151" s="14">
        <f t="shared" si="6"/>
        <v>-31</v>
      </c>
      <c r="H151" s="16"/>
    </row>
    <row r="152" spans="1:8" x14ac:dyDescent="0.55000000000000004">
      <c r="A152" s="10" t="s">
        <v>93</v>
      </c>
      <c r="B152" s="10">
        <v>29.5294887014389</v>
      </c>
      <c r="C152" s="11">
        <v>107558</v>
      </c>
      <c r="D152" s="15">
        <f t="shared" si="7"/>
        <v>-1.2808902220467377E-2</v>
      </c>
      <c r="E152" s="15">
        <f t="shared" si="8"/>
        <v>6.5200285075412978E-3</v>
      </c>
      <c r="F152" s="14">
        <f t="shared" si="6"/>
        <v>-30</v>
      </c>
      <c r="H152" s="16"/>
    </row>
    <row r="153" spans="1:8" x14ac:dyDescent="0.55000000000000004">
      <c r="A153" s="10" t="s">
        <v>92</v>
      </c>
      <c r="B153" s="10">
        <v>29.7107458436965</v>
      </c>
      <c r="C153" s="11">
        <v>108096</v>
      </c>
      <c r="D153" s="15">
        <f t="shared" si="7"/>
        <v>6.1194122298848797E-3</v>
      </c>
      <c r="E153" s="15">
        <f t="shared" si="8"/>
        <v>4.989484230510044E-3</v>
      </c>
      <c r="F153" s="14">
        <f t="shared" si="6"/>
        <v>-29</v>
      </c>
      <c r="H153" s="16"/>
    </row>
    <row r="154" spans="1:8" x14ac:dyDescent="0.55000000000000004">
      <c r="A154" s="10" t="s">
        <v>91</v>
      </c>
      <c r="B154" s="10">
        <v>29.0650284030914</v>
      </c>
      <c r="C154" s="11">
        <v>106291</v>
      </c>
      <c r="D154" s="15">
        <f t="shared" si="7"/>
        <v>-2.197311490977194E-2</v>
      </c>
      <c r="E154" s="15">
        <f t="shared" si="8"/>
        <v>-1.6839105461315285E-2</v>
      </c>
      <c r="F154" s="14">
        <f t="shared" si="6"/>
        <v>-28</v>
      </c>
      <c r="H154" s="16"/>
    </row>
    <row r="155" spans="1:8" x14ac:dyDescent="0.55000000000000004">
      <c r="A155" s="10" t="s">
        <v>90</v>
      </c>
      <c r="B155" s="10">
        <v>29.638054957389802</v>
      </c>
      <c r="C155" s="11">
        <v>107758</v>
      </c>
      <c r="D155" s="15">
        <f t="shared" si="7"/>
        <v>1.9523497674891033E-2</v>
      </c>
      <c r="E155" s="15">
        <f t="shared" si="8"/>
        <v>1.3707356443418917E-2</v>
      </c>
      <c r="F155" s="14">
        <f t="shared" si="6"/>
        <v>-27</v>
      </c>
      <c r="H155" s="16"/>
    </row>
    <row r="156" spans="1:8" x14ac:dyDescent="0.55000000000000004">
      <c r="A156" s="10" t="s">
        <v>89</v>
      </c>
      <c r="B156" s="10">
        <v>29.432486639022802</v>
      </c>
      <c r="C156" s="11">
        <v>107383</v>
      </c>
      <c r="D156" s="15">
        <f t="shared" si="7"/>
        <v>-6.9601240374130846E-3</v>
      </c>
      <c r="E156" s="15">
        <f t="shared" si="8"/>
        <v>-3.4860893997468168E-3</v>
      </c>
      <c r="F156" s="14">
        <f t="shared" si="6"/>
        <v>-26</v>
      </c>
      <c r="H156" s="16"/>
    </row>
    <row r="157" spans="1:8" x14ac:dyDescent="0.55000000000000004">
      <c r="A157" s="10" t="s">
        <v>88</v>
      </c>
      <c r="B157" s="10">
        <v>29.153772938919001</v>
      </c>
      <c r="C157" s="11">
        <v>106760</v>
      </c>
      <c r="D157" s="15">
        <f t="shared" si="7"/>
        <v>-9.5147157291428641E-3</v>
      </c>
      <c r="E157" s="15">
        <f t="shared" si="8"/>
        <v>-5.8185582313683426E-3</v>
      </c>
      <c r="F157" s="14">
        <f t="shared" si="6"/>
        <v>-25</v>
      </c>
      <c r="H157" s="16"/>
    </row>
    <row r="158" spans="1:8" x14ac:dyDescent="0.55000000000000004">
      <c r="A158" s="10" t="s">
        <v>87</v>
      </c>
      <c r="B158" s="10">
        <v>28.859546156692499</v>
      </c>
      <c r="C158" s="11">
        <v>107431</v>
      </c>
      <c r="D158" s="15">
        <f t="shared" si="7"/>
        <v>-1.0143508752036734E-2</v>
      </c>
      <c r="E158" s="15">
        <f t="shared" si="8"/>
        <v>6.2654564856607919E-3</v>
      </c>
      <c r="F158" s="14">
        <f t="shared" si="6"/>
        <v>-24</v>
      </c>
      <c r="H158" s="16"/>
    </row>
    <row r="159" spans="1:8" x14ac:dyDescent="0.55000000000000004">
      <c r="A159" s="10" t="s">
        <v>86</v>
      </c>
      <c r="B159" s="10">
        <v>28.774631885910001</v>
      </c>
      <c r="C159" s="11">
        <v>108326</v>
      </c>
      <c r="D159" s="15">
        <f t="shared" si="7"/>
        <v>-2.9466658537624646E-3</v>
      </c>
      <c r="E159" s="15">
        <f t="shared" si="8"/>
        <v>8.2964180407234522E-3</v>
      </c>
      <c r="F159" s="14">
        <f t="shared" si="6"/>
        <v>-23</v>
      </c>
      <c r="H159" s="16"/>
    </row>
    <row r="160" spans="1:8" x14ac:dyDescent="0.55000000000000004">
      <c r="A160" s="10" t="s">
        <v>85</v>
      </c>
      <c r="B160" s="10">
        <v>28.0089118883132</v>
      </c>
      <c r="C160" s="11">
        <v>107201</v>
      </c>
      <c r="D160" s="15">
        <f t="shared" si="7"/>
        <v>-2.6971420422189585E-2</v>
      </c>
      <c r="E160" s="15">
        <f t="shared" si="8"/>
        <v>-1.0439622111306335E-2</v>
      </c>
      <c r="F160" s="14">
        <f t="shared" si="6"/>
        <v>-22</v>
      </c>
      <c r="H160" s="16"/>
    </row>
    <row r="161" spans="1:8" x14ac:dyDescent="0.55000000000000004">
      <c r="A161" s="10" t="s">
        <v>84</v>
      </c>
      <c r="B161" s="10">
        <v>27.136197165107699</v>
      </c>
      <c r="C161" s="11">
        <v>105020</v>
      </c>
      <c r="D161" s="15">
        <f t="shared" si="7"/>
        <v>-3.1654215863469393E-2</v>
      </c>
      <c r="E161" s="15">
        <f t="shared" si="8"/>
        <v>-2.0554768741687823E-2</v>
      </c>
      <c r="F161" s="14">
        <f t="shared" si="6"/>
        <v>-21</v>
      </c>
      <c r="H161" s="16"/>
    </row>
    <row r="162" spans="1:8" x14ac:dyDescent="0.55000000000000004">
      <c r="A162" s="10" t="s">
        <v>83</v>
      </c>
      <c r="B162" s="10">
        <v>27.129203970527598</v>
      </c>
      <c r="C162" s="11">
        <v>105500</v>
      </c>
      <c r="D162" s="15">
        <f t="shared" si="7"/>
        <v>-2.5774045607196427E-4</v>
      </c>
      <c r="E162" s="15">
        <f t="shared" si="8"/>
        <v>4.5601447064083089E-3</v>
      </c>
      <c r="F162" s="14">
        <f t="shared" si="6"/>
        <v>-20</v>
      </c>
      <c r="H162" s="16"/>
    </row>
    <row r="163" spans="1:8" x14ac:dyDescent="0.55000000000000004">
      <c r="A163" s="10" t="s">
        <v>82</v>
      </c>
      <c r="B163" s="10">
        <v>27.075695022773701</v>
      </c>
      <c r="C163" s="11">
        <v>105244</v>
      </c>
      <c r="D163" s="15">
        <f t="shared" si="7"/>
        <v>-1.9743221047887616E-3</v>
      </c>
      <c r="E163" s="15">
        <f t="shared" si="8"/>
        <v>-2.4294891044895905E-3</v>
      </c>
      <c r="F163" s="14">
        <f t="shared" si="6"/>
        <v>-19</v>
      </c>
      <c r="H163" s="16"/>
    </row>
    <row r="164" spans="1:8" x14ac:dyDescent="0.55000000000000004">
      <c r="A164" s="10" t="s">
        <v>81</v>
      </c>
      <c r="B164" s="10">
        <v>26.946960367202699</v>
      </c>
      <c r="C164" s="11">
        <v>104891</v>
      </c>
      <c r="D164" s="15">
        <f t="shared" si="7"/>
        <v>-4.7659597003826271E-3</v>
      </c>
      <c r="E164" s="15">
        <f t="shared" si="8"/>
        <v>-3.3597480862539442E-3</v>
      </c>
      <c r="F164" s="14">
        <f t="shared" si="6"/>
        <v>-18</v>
      </c>
      <c r="H164" s="16"/>
    </row>
    <row r="165" spans="1:8" x14ac:dyDescent="0.55000000000000004">
      <c r="A165" s="10" t="s">
        <v>80</v>
      </c>
      <c r="B165" s="10">
        <v>27.0144923681259</v>
      </c>
      <c r="C165" s="11">
        <v>105554</v>
      </c>
      <c r="D165" s="15">
        <f t="shared" si="7"/>
        <v>2.5029732431800511E-3</v>
      </c>
      <c r="E165" s="15">
        <f t="shared" si="8"/>
        <v>6.3009545822954038E-3</v>
      </c>
      <c r="F165" s="14">
        <f t="shared" si="6"/>
        <v>-17</v>
      </c>
      <c r="H165" s="16"/>
    </row>
    <row r="166" spans="1:8" x14ac:dyDescent="0.55000000000000004">
      <c r="A166" s="10" t="s">
        <v>79</v>
      </c>
      <c r="B166" s="10">
        <v>26.751669243049601</v>
      </c>
      <c r="C166" s="11">
        <v>104864</v>
      </c>
      <c r="D166" s="15">
        <f t="shared" si="7"/>
        <v>-9.7766033738126978E-3</v>
      </c>
      <c r="E166" s="15">
        <f t="shared" si="8"/>
        <v>-6.5583977912702096E-3</v>
      </c>
      <c r="F166" s="14">
        <f t="shared" si="6"/>
        <v>-16</v>
      </c>
      <c r="H166" s="16"/>
    </row>
    <row r="167" spans="1:8" x14ac:dyDescent="0.55000000000000004">
      <c r="A167" s="10" t="s">
        <v>78</v>
      </c>
      <c r="B167" s="10">
        <v>26.6311101961135</v>
      </c>
      <c r="C167" s="11">
        <v>104107</v>
      </c>
      <c r="D167" s="15">
        <f t="shared" si="7"/>
        <v>-4.5167843700335553E-3</v>
      </c>
      <c r="E167" s="15">
        <f t="shared" si="8"/>
        <v>-7.2450561206487407E-3</v>
      </c>
      <c r="F167" s="14">
        <f t="shared" si="6"/>
        <v>-15</v>
      </c>
      <c r="H167" s="16"/>
    </row>
    <row r="168" spans="1:8" x14ac:dyDescent="0.55000000000000004">
      <c r="A168" s="10" t="s">
        <v>77</v>
      </c>
      <c r="B168" s="10">
        <v>26.576029178237899</v>
      </c>
      <c r="C168" s="11">
        <v>104822</v>
      </c>
      <c r="D168" s="15">
        <f t="shared" si="7"/>
        <v>-2.0704378472382601E-3</v>
      </c>
      <c r="E168" s="15">
        <f t="shared" si="8"/>
        <v>6.8444571244192787E-3</v>
      </c>
      <c r="F168" s="14">
        <f t="shared" si="6"/>
        <v>-14</v>
      </c>
      <c r="H168" s="16"/>
    </row>
    <row r="169" spans="1:8" x14ac:dyDescent="0.55000000000000004">
      <c r="A169" s="10" t="s">
        <v>76</v>
      </c>
      <c r="B169" s="10">
        <v>26.4506759090423</v>
      </c>
      <c r="C169" s="11">
        <v>103922</v>
      </c>
      <c r="D169" s="15">
        <f t="shared" si="7"/>
        <v>-4.7279385922700534E-3</v>
      </c>
      <c r="E169" s="15">
        <f t="shared" si="8"/>
        <v>-8.6230557695063936E-3</v>
      </c>
      <c r="F169" s="14">
        <f t="shared" si="6"/>
        <v>-13</v>
      </c>
      <c r="H169" s="16"/>
    </row>
    <row r="170" spans="1:8" x14ac:dyDescent="0.55000000000000004">
      <c r="A170" s="10" t="s">
        <v>75</v>
      </c>
      <c r="B170" s="10">
        <v>26.4187242807388</v>
      </c>
      <c r="C170" s="11">
        <v>103514</v>
      </c>
      <c r="D170" s="15">
        <f t="shared" si="7"/>
        <v>-1.2087003854324152E-3</v>
      </c>
      <c r="E170" s="15">
        <f t="shared" si="8"/>
        <v>-3.9337484923400723E-3</v>
      </c>
      <c r="F170" s="14">
        <f t="shared" si="6"/>
        <v>-12</v>
      </c>
      <c r="H170" s="16"/>
    </row>
    <row r="171" spans="1:8" x14ac:dyDescent="0.55000000000000004">
      <c r="A171" s="10" t="s">
        <v>74</v>
      </c>
      <c r="B171" s="10">
        <v>25.898353498077299</v>
      </c>
      <c r="C171" s="11">
        <v>101006</v>
      </c>
      <c r="D171" s="15">
        <f t="shared" si="7"/>
        <v>-1.9893616627541189E-2</v>
      </c>
      <c r="E171" s="15">
        <f t="shared" si="8"/>
        <v>-2.4526948240936264E-2</v>
      </c>
      <c r="F171" s="14">
        <f t="shared" si="6"/>
        <v>-11</v>
      </c>
      <c r="H171" s="16"/>
    </row>
    <row r="172" spans="1:8" x14ac:dyDescent="0.55000000000000004">
      <c r="A172" s="10" t="s">
        <v>73</v>
      </c>
      <c r="B172" s="10">
        <v>26.034576043128901</v>
      </c>
      <c r="C172" s="11">
        <v>101561</v>
      </c>
      <c r="D172" s="15">
        <f t="shared" si="7"/>
        <v>5.2461071877605292E-3</v>
      </c>
      <c r="E172" s="15">
        <f t="shared" si="8"/>
        <v>5.4796821668290363E-3</v>
      </c>
      <c r="F172" s="14">
        <f t="shared" si="6"/>
        <v>-10</v>
      </c>
      <c r="H172" s="16"/>
    </row>
    <row r="173" spans="1:8" x14ac:dyDescent="0.55000000000000004">
      <c r="A173" s="10" t="s">
        <v>72</v>
      </c>
      <c r="B173" s="10">
        <v>26.111469431877101</v>
      </c>
      <c r="C173" s="11">
        <v>102719</v>
      </c>
      <c r="D173" s="15">
        <f t="shared" si="7"/>
        <v>2.9491572670421462E-3</v>
      </c>
      <c r="E173" s="15">
        <f t="shared" si="8"/>
        <v>1.1337501507551195E-2</v>
      </c>
      <c r="F173" s="14">
        <f t="shared" si="6"/>
        <v>-9</v>
      </c>
      <c r="H173" s="16"/>
    </row>
    <row r="174" spans="1:8" x14ac:dyDescent="0.55000000000000004">
      <c r="A174" s="10" t="s">
        <v>71</v>
      </c>
      <c r="B174" s="10">
        <v>26.227603333473201</v>
      </c>
      <c r="C174" s="11">
        <v>101945</v>
      </c>
      <c r="D174" s="15">
        <f t="shared" si="7"/>
        <v>4.4377588693218506E-3</v>
      </c>
      <c r="E174" s="15">
        <f t="shared" si="8"/>
        <v>-7.5636525228333085E-3</v>
      </c>
      <c r="F174" s="14">
        <f t="shared" si="6"/>
        <v>-8</v>
      </c>
      <c r="H174" s="16"/>
    </row>
    <row r="175" spans="1:8" x14ac:dyDescent="0.55000000000000004">
      <c r="A175" s="10" t="s">
        <v>70</v>
      </c>
      <c r="B175" s="10">
        <v>26.484519805145201</v>
      </c>
      <c r="C175" s="11">
        <v>103779</v>
      </c>
      <c r="D175" s="15">
        <f t="shared" si="7"/>
        <v>9.7479855027802209E-3</v>
      </c>
      <c r="E175" s="15">
        <f t="shared" si="8"/>
        <v>1.7830185956260181E-2</v>
      </c>
      <c r="F175" s="14">
        <f t="shared" si="6"/>
        <v>-7</v>
      </c>
      <c r="H175" s="16"/>
    </row>
    <row r="176" spans="1:8" x14ac:dyDescent="0.55000000000000004">
      <c r="A176" s="10" t="s">
        <v>69</v>
      </c>
      <c r="B176" s="10">
        <v>26.692311055755599</v>
      </c>
      <c r="C176" s="11">
        <v>105686</v>
      </c>
      <c r="D176" s="15">
        <f t="shared" si="7"/>
        <v>7.815144484613068E-3</v>
      </c>
      <c r="E176" s="15">
        <f t="shared" si="8"/>
        <v>1.8208795647547404E-2</v>
      </c>
      <c r="F176" s="14">
        <f t="shared" si="6"/>
        <v>-6</v>
      </c>
      <c r="H176" s="16"/>
    </row>
    <row r="177" spans="1:11" x14ac:dyDescent="0.55000000000000004">
      <c r="A177" s="10" t="s">
        <v>68</v>
      </c>
      <c r="B177" s="10">
        <v>27.029415609169</v>
      </c>
      <c r="C177" s="11">
        <v>105530</v>
      </c>
      <c r="D177" s="15">
        <f t="shared" si="7"/>
        <v>1.2550191478651662E-2</v>
      </c>
      <c r="E177" s="15">
        <f t="shared" si="8"/>
        <v>-1.4771610897472698E-3</v>
      </c>
      <c r="F177" s="14">
        <f t="shared" si="6"/>
        <v>-5</v>
      </c>
      <c r="H177" s="16"/>
    </row>
    <row r="178" spans="1:11" x14ac:dyDescent="0.55000000000000004">
      <c r="A178" s="10" t="s">
        <v>67</v>
      </c>
      <c r="B178" s="10">
        <v>27.650907973861599</v>
      </c>
      <c r="C178" s="11">
        <v>106928</v>
      </c>
      <c r="D178" s="15">
        <f t="shared" si="7"/>
        <v>2.2732825571427639E-2</v>
      </c>
      <c r="E178" s="15">
        <f t="shared" si="8"/>
        <v>1.3160438085716208E-2</v>
      </c>
      <c r="F178" s="14">
        <f t="shared" si="6"/>
        <v>-4</v>
      </c>
      <c r="H178" s="16"/>
    </row>
    <row r="179" spans="1:11" x14ac:dyDescent="0.55000000000000004">
      <c r="A179" s="10" t="s">
        <v>66</v>
      </c>
      <c r="B179" s="10">
        <v>27.7276925043106</v>
      </c>
      <c r="C179" s="11">
        <v>106374</v>
      </c>
      <c r="D179" s="15">
        <f t="shared" si="7"/>
        <v>2.7730776506382782E-3</v>
      </c>
      <c r="E179" s="15">
        <f t="shared" si="8"/>
        <v>-5.1945246244162746E-3</v>
      </c>
      <c r="F179" s="14">
        <f t="shared" si="6"/>
        <v>-3</v>
      </c>
      <c r="H179" s="16"/>
    </row>
    <row r="180" spans="1:11" x14ac:dyDescent="0.55000000000000004">
      <c r="A180" s="10" t="s">
        <v>65</v>
      </c>
      <c r="B180" s="10">
        <v>27.8064209491729</v>
      </c>
      <c r="C180" s="11">
        <v>106668</v>
      </c>
      <c r="D180" s="15">
        <f t="shared" si="7"/>
        <v>2.8353202278088574E-3</v>
      </c>
      <c r="E180" s="15">
        <f t="shared" si="8"/>
        <v>2.7600209032403455E-3</v>
      </c>
      <c r="F180" s="14">
        <f t="shared" si="6"/>
        <v>-2</v>
      </c>
      <c r="H180" s="16"/>
    </row>
    <row r="181" spans="1:11" x14ac:dyDescent="0.55000000000000004">
      <c r="A181" s="10" t="s">
        <v>64</v>
      </c>
      <c r="B181" s="10">
        <v>28.159097231674199</v>
      </c>
      <c r="C181" s="11">
        <v>108013</v>
      </c>
      <c r="D181" s="15">
        <f t="shared" si="7"/>
        <v>1.2603508819683196E-2</v>
      </c>
      <c r="E181" s="15">
        <f t="shared" si="8"/>
        <v>1.2530383203118944E-2</v>
      </c>
      <c r="F181" s="14">
        <v>-1</v>
      </c>
      <c r="H181" s="16"/>
    </row>
    <row r="182" spans="1:11" x14ac:dyDescent="0.55000000000000004">
      <c r="A182" s="10" t="s">
        <v>63</v>
      </c>
      <c r="B182" s="10">
        <v>28.579012626266401</v>
      </c>
      <c r="C182" s="11">
        <v>109102</v>
      </c>
      <c r="D182" s="15">
        <f t="shared" si="7"/>
        <v>1.4802151946915476E-2</v>
      </c>
      <c r="E182" s="15">
        <f t="shared" si="8"/>
        <v>1.0031634226024266E-2</v>
      </c>
      <c r="F182" s="12">
        <f t="shared" ref="F182:F206" si="9">F183-1</f>
        <v>-25</v>
      </c>
      <c r="G182">
        <f>'Resultado regressão'!$B$17+'Resultado regressão'!$B$18*Carteira!E182</f>
        <v>1.0719825521900869E-2</v>
      </c>
      <c r="H182" s="16">
        <f>D182-G182</f>
        <v>4.0823264250146075E-3</v>
      </c>
      <c r="I182" s="17">
        <f>H182</f>
        <v>4.0823264250146075E-3</v>
      </c>
      <c r="J182">
        <f>I182/'Resultado regressão'!$B$7</f>
        <v>0.38393991992283111</v>
      </c>
      <c r="K182" s="18" t="str">
        <f>IF(ABS(J182)&gt;_xlfn.T.INV.2T(0.05,'Resultado regressão'!$B$8-2),"Rejeita H0","Não Rejeita H0")</f>
        <v>Não Rejeita H0</v>
      </c>
    </row>
    <row r="183" spans="1:11" x14ac:dyDescent="0.55000000000000004">
      <c r="A183" s="10" t="s">
        <v>62</v>
      </c>
      <c r="B183" s="10">
        <v>28.514720400810202</v>
      </c>
      <c r="C183" s="11">
        <v>108942</v>
      </c>
      <c r="D183" s="15">
        <f t="shared" si="7"/>
        <v>-2.2521649653284292E-3</v>
      </c>
      <c r="E183" s="15">
        <f t="shared" si="8"/>
        <v>-1.4675939600969912E-3</v>
      </c>
      <c r="F183" s="12">
        <f t="shared" si="9"/>
        <v>-24</v>
      </c>
      <c r="G183">
        <f>'Resultado regressão'!$B$17+'Resultado regressão'!$B$18*Carteira!E183</f>
        <v>-1.4803629926182155E-3</v>
      </c>
      <c r="H183" s="16">
        <f t="shared" ref="H183:H232" si="10">D183-G183</f>
        <v>-7.7180197271021372E-4</v>
      </c>
      <c r="I183" s="17">
        <f>H183+I182</f>
        <v>3.310524452304394E-3</v>
      </c>
      <c r="J183">
        <f>I183/'Resultado regressão'!$B$7</f>
        <v>0.3113524889464897</v>
      </c>
      <c r="K183" s="18" t="str">
        <f>IF(ABS(J183)&gt;_xlfn.T.INV.2T(0.05,'Resultado regressão'!$B$8-2),"Rejeita H0","Não Rejeita H0")</f>
        <v>Não Rejeita H0</v>
      </c>
    </row>
    <row r="184" spans="1:11" x14ac:dyDescent="0.55000000000000004">
      <c r="A184" s="10" t="s">
        <v>61</v>
      </c>
      <c r="B184" s="10">
        <v>28.6992473804473</v>
      </c>
      <c r="C184" s="11">
        <v>107937</v>
      </c>
      <c r="D184" s="15">
        <f t="shared" si="7"/>
        <v>6.4504395206883558E-3</v>
      </c>
      <c r="E184" s="15">
        <f t="shared" si="8"/>
        <v>-9.267906930782388E-3</v>
      </c>
      <c r="F184" s="12">
        <f t="shared" si="9"/>
        <v>-23</v>
      </c>
      <c r="G184">
        <f>'Resultado regressão'!$B$17+'Resultado regressão'!$B$18*Carteira!E184</f>
        <v>-9.7561609135141496E-3</v>
      </c>
      <c r="H184" s="16">
        <f t="shared" si="10"/>
        <v>1.6206600434202505E-2</v>
      </c>
      <c r="I184" s="17">
        <f t="shared" ref="I184:I240" si="11">H184+I183</f>
        <v>1.9517124886506899E-2</v>
      </c>
      <c r="J184">
        <f>I184/'Resultado regressão'!$B$7</f>
        <v>1.8355718249606998</v>
      </c>
      <c r="K184" s="18" t="str">
        <f>IF(ABS(J184)&gt;_xlfn.T.INV.2T(0.05,'Resultado regressão'!$B$8-2),"Rejeita H0","Não Rejeita H0")</f>
        <v>Não Rejeita H0</v>
      </c>
    </row>
    <row r="185" spans="1:11" x14ac:dyDescent="0.55000000000000004">
      <c r="A185" s="10" t="s">
        <v>60</v>
      </c>
      <c r="B185" s="10">
        <v>29.532220904159502</v>
      </c>
      <c r="C185" s="11">
        <v>110204</v>
      </c>
      <c r="D185" s="15">
        <f t="shared" si="7"/>
        <v>2.8611002587527246E-2</v>
      </c>
      <c r="E185" s="15">
        <f t="shared" si="8"/>
        <v>2.0785470114921267E-2</v>
      </c>
      <c r="F185" s="12">
        <f t="shared" si="9"/>
        <v>-22</v>
      </c>
      <c r="G185">
        <f>'Resultado regressão'!$B$17+'Resultado regressão'!$B$18*Carteira!E185</f>
        <v>2.212918473933877E-2</v>
      </c>
      <c r="H185" s="16">
        <f t="shared" si="10"/>
        <v>6.4818178481884751E-3</v>
      </c>
      <c r="I185" s="17">
        <f t="shared" si="11"/>
        <v>2.5998942734695375E-2</v>
      </c>
      <c r="J185">
        <f>I185/'Resultado regressão'!$B$7</f>
        <v>2.4451822202340163</v>
      </c>
      <c r="K185" s="19" t="str">
        <f>IF(ABS(J185)&gt;_xlfn.T.INV.2T(0.05,'Resultado regressão'!$B$8-2),"Rejeita H0","Não Rejeita H0")</f>
        <v>Rejeita H0</v>
      </c>
    </row>
    <row r="186" spans="1:11" x14ac:dyDescent="0.55000000000000004">
      <c r="A186" s="10" t="s">
        <v>59</v>
      </c>
      <c r="B186" s="10">
        <v>29.4259752115249</v>
      </c>
      <c r="C186" s="11">
        <v>111289</v>
      </c>
      <c r="D186" s="15">
        <f t="shared" si="7"/>
        <v>-3.6041064564926728E-3</v>
      </c>
      <c r="E186" s="15">
        <f t="shared" si="8"/>
        <v>9.7972277109477091E-3</v>
      </c>
      <c r="F186" s="12">
        <f t="shared" si="9"/>
        <v>-21</v>
      </c>
      <c r="G186">
        <f>'Resultado regressão'!$B$17+'Resultado regressão'!$B$18*Carteira!E186</f>
        <v>1.0471130250646313E-2</v>
      </c>
      <c r="H186" s="16">
        <f t="shared" si="10"/>
        <v>-1.4075236707138986E-2</v>
      </c>
      <c r="I186" s="17">
        <f t="shared" si="11"/>
        <v>1.1923706027556389E-2</v>
      </c>
      <c r="J186">
        <f>I186/'Resultado regressão'!$B$7</f>
        <v>1.1214161389328383</v>
      </c>
      <c r="K186" s="18" t="str">
        <f>IF(ABS(J186)&gt;_xlfn.T.INV.2T(0.05,'Resultado regressão'!$B$8-2),"Rejeita H0","Não Rejeita H0")</f>
        <v>Não Rejeita H0</v>
      </c>
    </row>
    <row r="187" spans="1:11" x14ac:dyDescent="0.55000000000000004">
      <c r="A187" s="10" t="s">
        <v>58</v>
      </c>
      <c r="B187" s="10">
        <v>29.931781789779599</v>
      </c>
      <c r="C187" s="11">
        <v>112612</v>
      </c>
      <c r="D187" s="15">
        <f t="shared" si="7"/>
        <v>1.7043057118106386E-2</v>
      </c>
      <c r="E187" s="15">
        <f t="shared" si="8"/>
        <v>1.1817860551589732E-2</v>
      </c>
      <c r="F187" s="12">
        <f t="shared" si="9"/>
        <v>-20</v>
      </c>
      <c r="G187">
        <f>'Resultado regressão'!$B$17+'Resultado regressão'!$B$18*Carteira!E187</f>
        <v>1.2614935136978962E-2</v>
      </c>
      <c r="H187" s="16">
        <f t="shared" si="10"/>
        <v>4.4281219811274242E-3</v>
      </c>
      <c r="I187" s="17">
        <f t="shared" si="11"/>
        <v>1.6351828008683813E-2</v>
      </c>
      <c r="J187">
        <f>I187/'Resultado regressão'!$B$7</f>
        <v>1.5378778869265717</v>
      </c>
      <c r="K187" s="18" t="str">
        <f>IF(ABS(J187)&gt;_xlfn.T.INV.2T(0.05,'Resultado regressão'!$B$8-2),"Rejeita H0","Não Rejeita H0")</f>
        <v>Não Rejeita H0</v>
      </c>
    </row>
    <row r="188" spans="1:11" x14ac:dyDescent="0.55000000000000004">
      <c r="A188" s="10" t="s">
        <v>57</v>
      </c>
      <c r="B188" s="10">
        <v>29.9576511672973</v>
      </c>
      <c r="C188" s="11">
        <v>111910</v>
      </c>
      <c r="D188" s="15">
        <f t="shared" si="7"/>
        <v>8.6390462722096828E-4</v>
      </c>
      <c r="E188" s="15">
        <f t="shared" si="8"/>
        <v>-6.2533051333257816E-3</v>
      </c>
      <c r="F188" s="12">
        <f t="shared" si="9"/>
        <v>-19</v>
      </c>
      <c r="G188">
        <f>'Resultado regressão'!$B$17+'Resultado regressão'!$B$18*Carteira!E188</f>
        <v>-6.557797542521308E-3</v>
      </c>
      <c r="H188" s="16">
        <f t="shared" si="10"/>
        <v>7.4217021697422763E-3</v>
      </c>
      <c r="I188" s="17">
        <f t="shared" si="11"/>
        <v>2.3773530178426087E-2</v>
      </c>
      <c r="J188">
        <f>I188/'Resultado regressão'!$B$7</f>
        <v>2.235883739491817</v>
      </c>
      <c r="K188" s="19" t="str">
        <f>IF(ABS(J188)&gt;_xlfn.T.INV.2T(0.05,'Resultado regressão'!$B$8-2),"Rejeita H0","Não Rejeita H0")</f>
        <v>Rejeita H0</v>
      </c>
    </row>
    <row r="189" spans="1:11" x14ac:dyDescent="0.55000000000000004">
      <c r="A189" s="10" t="s">
        <v>56</v>
      </c>
      <c r="B189" s="10">
        <v>30.234756994819602</v>
      </c>
      <c r="C189" s="11">
        <v>112144</v>
      </c>
      <c r="D189" s="15">
        <f t="shared" si="7"/>
        <v>9.2073998580817218E-3</v>
      </c>
      <c r="E189" s="15">
        <f t="shared" si="8"/>
        <v>2.0887829280340497E-3</v>
      </c>
      <c r="F189" s="12">
        <f t="shared" si="9"/>
        <v>-18</v>
      </c>
      <c r="G189">
        <f>'Resultado regressão'!$B$17+'Resultado regressão'!$B$18*Carteira!E189</f>
        <v>2.2928005416304755E-3</v>
      </c>
      <c r="H189" s="16">
        <f t="shared" si="10"/>
        <v>6.9145993164512459E-3</v>
      </c>
      <c r="I189" s="17">
        <f t="shared" si="11"/>
        <v>3.0688129494877335E-2</v>
      </c>
      <c r="J189">
        <f>I189/'Resultado regressão'!$B$7</f>
        <v>2.8861969264994567</v>
      </c>
      <c r="K189" s="19" t="str">
        <f>IF(ABS(J189)&gt;_xlfn.T.INV.2T(0.05,'Resultado regressão'!$B$8-2),"Rejeita H0","Não Rejeita H0")</f>
        <v>Rejeita H0</v>
      </c>
    </row>
    <row r="190" spans="1:11" x14ac:dyDescent="0.55000000000000004">
      <c r="A190" s="10" t="s">
        <v>55</v>
      </c>
      <c r="B190" s="10">
        <v>30.241865388297999</v>
      </c>
      <c r="C190" s="11">
        <v>113228</v>
      </c>
      <c r="D190" s="15">
        <f t="shared" si="7"/>
        <v>2.3507905140940366E-4</v>
      </c>
      <c r="E190" s="15">
        <f t="shared" si="8"/>
        <v>9.6197252485108464E-3</v>
      </c>
      <c r="F190" s="12">
        <f t="shared" si="9"/>
        <v>-17</v>
      </c>
      <c r="G190">
        <f>'Resultado regressão'!$B$17+'Resultado regressão'!$B$18*Carteira!E190</f>
        <v>1.0282807741650905E-2</v>
      </c>
      <c r="H190" s="16">
        <f t="shared" si="10"/>
        <v>-1.0047728690241502E-2</v>
      </c>
      <c r="I190" s="17">
        <f t="shared" si="11"/>
        <v>2.0640400804635833E-2</v>
      </c>
      <c r="J190">
        <f>I190/'Resultado regressão'!$B$7</f>
        <v>1.9412151325156866</v>
      </c>
      <c r="K190" s="18" t="str">
        <f>IF(ABS(J190)&gt;_xlfn.T.INV.2T(0.05,'Resultado regressão'!$B$8-2),"Rejeita H0","Não Rejeita H0")</f>
        <v>Não Rejeita H0</v>
      </c>
    </row>
    <row r="191" spans="1:11" x14ac:dyDescent="0.55000000000000004">
      <c r="A191" s="10" t="s">
        <v>54</v>
      </c>
      <c r="B191" s="10">
        <v>29.656245619201599</v>
      </c>
      <c r="C191" s="11">
        <v>111894</v>
      </c>
      <c r="D191" s="15">
        <f t="shared" si="7"/>
        <v>-1.9554487438826484E-2</v>
      </c>
      <c r="E191" s="15">
        <f t="shared" si="8"/>
        <v>-1.1851490429116041E-2</v>
      </c>
      <c r="F191" s="12">
        <f t="shared" si="9"/>
        <v>-16</v>
      </c>
      <c r="G191">
        <f>'Resultado regressão'!$B$17+'Resultado regressão'!$B$18*Carteira!E191</f>
        <v>-1.2497232332612858E-2</v>
      </c>
      <c r="H191" s="16">
        <f t="shared" si="10"/>
        <v>-7.0572551062136266E-3</v>
      </c>
      <c r="I191" s="17">
        <f t="shared" si="11"/>
        <v>1.3583145698422207E-2</v>
      </c>
      <c r="J191">
        <f>I191/'Resultado regressão'!$B$7</f>
        <v>1.2774852691339373</v>
      </c>
      <c r="K191" s="18" t="str">
        <f>IF(ABS(J191)&gt;_xlfn.T.INV.2T(0.05,'Resultado regressão'!$B$8-2),"Rejeita H0","Não Rejeita H0")</f>
        <v>Não Rejeita H0</v>
      </c>
    </row>
    <row r="192" spans="1:11" x14ac:dyDescent="0.55000000000000004">
      <c r="A192" s="10" t="s">
        <v>53</v>
      </c>
      <c r="B192" s="10">
        <v>29.789841540145801</v>
      </c>
      <c r="C192" s="11">
        <v>111696</v>
      </c>
      <c r="D192" s="15">
        <f t="shared" si="7"/>
        <v>4.4946993903347554E-3</v>
      </c>
      <c r="E192" s="15">
        <f t="shared" si="8"/>
        <v>-1.771099349319627E-3</v>
      </c>
      <c r="F192" s="12">
        <f t="shared" si="9"/>
        <v>-15</v>
      </c>
      <c r="G192">
        <f>'Resultado regressão'!$B$17+'Resultado regressão'!$B$18*Carteira!E192</f>
        <v>-1.8023692093621954E-3</v>
      </c>
      <c r="H192" s="16">
        <f t="shared" si="10"/>
        <v>6.2970685996969512E-3</v>
      </c>
      <c r="I192" s="17">
        <f t="shared" si="11"/>
        <v>1.9880214298119158E-2</v>
      </c>
      <c r="J192">
        <f>I192/'Resultado regressão'!$B$7</f>
        <v>1.869720127939372</v>
      </c>
      <c r="K192" s="18" t="str">
        <f>IF(ABS(J192)&gt;_xlfn.T.INV.2T(0.05,'Resultado regressão'!$B$8-2),"Rejeita H0","Não Rejeita H0")</f>
        <v>Não Rejeita H0</v>
      </c>
    </row>
    <row r="193" spans="1:11" x14ac:dyDescent="0.55000000000000004">
      <c r="A193" s="10" t="s">
        <v>52</v>
      </c>
      <c r="B193" s="10">
        <v>29.721109721565199</v>
      </c>
      <c r="C193" s="11">
        <v>112245</v>
      </c>
      <c r="D193" s="15">
        <f t="shared" si="7"/>
        <v>-2.3098891106183572E-3</v>
      </c>
      <c r="E193" s="15">
        <f t="shared" si="8"/>
        <v>4.9030869723871717E-3</v>
      </c>
      <c r="F193" s="12">
        <f t="shared" si="9"/>
        <v>-14</v>
      </c>
      <c r="G193">
        <f>'Resultado regressão'!$B$17+'Resultado regressão'!$B$18*Carteira!E193</f>
        <v>5.2786565767095513E-3</v>
      </c>
      <c r="H193" s="16">
        <f t="shared" si="10"/>
        <v>-7.5885456873279085E-3</v>
      </c>
      <c r="I193" s="17">
        <f t="shared" si="11"/>
        <v>1.229166861079125E-2</v>
      </c>
      <c r="J193">
        <f>I193/'Resultado regressão'!$B$7</f>
        <v>1.1560227602642732</v>
      </c>
      <c r="K193" s="18" t="str">
        <f>IF(ABS(J193)&gt;_xlfn.T.INV.2T(0.05,'Resultado regressão'!$B$8-2),"Rejeita H0","Não Rejeita H0")</f>
        <v>Não Rejeita H0</v>
      </c>
    </row>
    <row r="194" spans="1:11" x14ac:dyDescent="0.55000000000000004">
      <c r="A194" s="10" t="s">
        <v>51</v>
      </c>
      <c r="B194" s="10">
        <v>29.407677349471999</v>
      </c>
      <c r="C194" s="11">
        <v>111996</v>
      </c>
      <c r="D194" s="15">
        <f t="shared" si="7"/>
        <v>-1.0601783779895069E-2</v>
      </c>
      <c r="E194" s="15">
        <f t="shared" si="8"/>
        <v>-2.2208258288216598E-3</v>
      </c>
      <c r="F194" s="12">
        <f t="shared" si="9"/>
        <v>-13</v>
      </c>
      <c r="G194">
        <f>'Resultado regressão'!$B$17+'Resultado regressão'!$B$18*Carteira!E194</f>
        <v>-2.279509739238619E-3</v>
      </c>
      <c r="H194" s="16">
        <f t="shared" si="10"/>
        <v>-8.3222740406564497E-3</v>
      </c>
      <c r="I194" s="17">
        <f t="shared" si="11"/>
        <v>3.9693945701347998E-3</v>
      </c>
      <c r="J194">
        <f>I194/'Resultado regressão'!$B$7</f>
        <v>0.37331875865223646</v>
      </c>
      <c r="K194" s="18" t="str">
        <f>IF(ABS(J194)&gt;_xlfn.T.INV.2T(0.05,'Resultado regressão'!$B$8-2),"Rejeita H0","Não Rejeita H0")</f>
        <v>Não Rejeita H0</v>
      </c>
    </row>
    <row r="195" spans="1:11" x14ac:dyDescent="0.55000000000000004">
      <c r="A195" s="10" t="s">
        <v>50</v>
      </c>
      <c r="B195" s="10">
        <v>29.642440504837001</v>
      </c>
      <c r="C195" s="11">
        <v>112234</v>
      </c>
      <c r="D195" s="15">
        <f t="shared" si="7"/>
        <v>7.9513606673708992E-3</v>
      </c>
      <c r="E195" s="15">
        <f t="shared" si="8"/>
        <v>2.122821115607465E-3</v>
      </c>
      <c r="F195" s="12">
        <f t="shared" si="9"/>
        <v>-12</v>
      </c>
      <c r="G195">
        <f>'Resultado regressão'!$B$17+'Resultado regressão'!$B$18*Carteira!E195</f>
        <v>2.3289136005564155E-3</v>
      </c>
      <c r="H195" s="16">
        <f t="shared" si="10"/>
        <v>5.6224470668144837E-3</v>
      </c>
      <c r="I195" s="17">
        <f t="shared" si="11"/>
        <v>9.5918416369492835E-3</v>
      </c>
      <c r="J195">
        <f>I195/'Resultado regressão'!$B$7</f>
        <v>0.90210593827993735</v>
      </c>
      <c r="K195" s="18" t="str">
        <f>IF(ABS(J195)&gt;_xlfn.T.INV.2T(0.05,'Resultado regressão'!$B$8-2),"Rejeita H0","Não Rejeita H0")</f>
        <v>Não Rejeita H0</v>
      </c>
    </row>
    <row r="196" spans="1:11" x14ac:dyDescent="0.55000000000000004">
      <c r="A196" s="10" t="s">
        <v>49</v>
      </c>
      <c r="B196" s="10">
        <v>29.448598184013299</v>
      </c>
      <c r="C196" s="11">
        <v>112461</v>
      </c>
      <c r="D196" s="15">
        <f t="shared" ref="D196:D240" si="12">LN(B196)-LN(B195)</f>
        <v>-6.5608261571918902E-3</v>
      </c>
      <c r="E196" s="15">
        <f t="shared" ref="E196:E240" si="13">LN(C196)-LN(C195)</f>
        <v>2.0205173878107274E-3</v>
      </c>
      <c r="F196" s="12">
        <f t="shared" si="9"/>
        <v>-11</v>
      </c>
      <c r="G196">
        <f>'Resultado regressão'!$B$17+'Resultado regressão'!$B$18*Carteira!E196</f>
        <v>2.2203737277356776E-3</v>
      </c>
      <c r="H196" s="16">
        <f t="shared" si="10"/>
        <v>-8.7811998849275687E-3</v>
      </c>
      <c r="I196" s="17">
        <f t="shared" si="11"/>
        <v>8.1064175202171483E-4</v>
      </c>
      <c r="J196">
        <f>I196/'Resultado regressão'!$B$7</f>
        <v>7.6240284816569276E-2</v>
      </c>
      <c r="K196" s="18" t="str">
        <f>IF(ABS(J196)&gt;_xlfn.T.INV.2T(0.05,'Resultado regressão'!$B$8-2),"Rejeita H0","Não Rejeita H0")</f>
        <v>Não Rejeita H0</v>
      </c>
    </row>
    <row r="197" spans="1:11" x14ac:dyDescent="0.55000000000000004">
      <c r="A197" s="10" t="s">
        <v>48</v>
      </c>
      <c r="B197" s="10">
        <v>29.716998213195801</v>
      </c>
      <c r="C197" s="11">
        <v>113368</v>
      </c>
      <c r="D197" s="15">
        <f t="shared" si="12"/>
        <v>9.0729033997409836E-3</v>
      </c>
      <c r="E197" s="15">
        <f t="shared" si="13"/>
        <v>8.0326696475410131E-3</v>
      </c>
      <c r="F197" s="12">
        <f t="shared" si="9"/>
        <v>-10</v>
      </c>
      <c r="G197">
        <f>'Resultado regressão'!$B$17+'Resultado regressão'!$B$18*Carteira!E197</f>
        <v>8.5990097335181207E-3</v>
      </c>
      <c r="H197" s="16">
        <f t="shared" si="10"/>
        <v>4.7389366622286287E-4</v>
      </c>
      <c r="I197" s="17">
        <f t="shared" si="11"/>
        <v>1.2845354182445777E-3</v>
      </c>
      <c r="J197">
        <f>I197/'Resultado regressão'!$B$7</f>
        <v>0.12080964976167941</v>
      </c>
      <c r="K197" s="18" t="str">
        <f>IF(ABS(J197)&gt;_xlfn.T.INV.2T(0.05,'Resultado regressão'!$B$8-2),"Rejeita H0","Não Rejeita H0")</f>
        <v>Não Rejeita H0</v>
      </c>
    </row>
    <row r="198" spans="1:11" x14ac:dyDescent="0.55000000000000004">
      <c r="A198" s="10" t="s">
        <v>47</v>
      </c>
      <c r="B198" s="10">
        <v>30.532763200759799</v>
      </c>
      <c r="C198" s="11">
        <v>113572</v>
      </c>
      <c r="D198" s="15">
        <f t="shared" si="12"/>
        <v>2.7081097872741378E-2</v>
      </c>
      <c r="E198" s="15">
        <f t="shared" si="13"/>
        <v>1.7978325103324977E-3</v>
      </c>
      <c r="F198" s="12">
        <f t="shared" si="9"/>
        <v>-9</v>
      </c>
      <c r="G198">
        <f>'Resultado regressão'!$B$17+'Resultado regressão'!$B$18*Carteira!E198</f>
        <v>1.9841146118546689E-3</v>
      </c>
      <c r="H198" s="16">
        <f t="shared" si="10"/>
        <v>2.5096983260886708E-2</v>
      </c>
      <c r="I198" s="17">
        <f t="shared" si="11"/>
        <v>2.6381518679131286E-2</v>
      </c>
      <c r="J198">
        <f>I198/'Resultado regressão'!$B$7</f>
        <v>2.4811632178757228</v>
      </c>
      <c r="K198" s="19" t="str">
        <f>IF(ABS(J198)&gt;_xlfn.T.INV.2T(0.05,'Resultado regressão'!$B$8-2),"Rejeita H0","Não Rejeita H0")</f>
        <v>Rejeita H0</v>
      </c>
    </row>
    <row r="199" spans="1:11" x14ac:dyDescent="0.55000000000000004">
      <c r="A199" s="10" t="s">
        <v>46</v>
      </c>
      <c r="B199" s="10">
        <v>30.694000735855099</v>
      </c>
      <c r="C199" s="11">
        <v>113899</v>
      </c>
      <c r="D199" s="15">
        <f t="shared" si="12"/>
        <v>5.266909353366156E-3</v>
      </c>
      <c r="E199" s="15">
        <f t="shared" si="13"/>
        <v>2.8750937504380403E-3</v>
      </c>
      <c r="F199" s="12">
        <f t="shared" si="9"/>
        <v>-8</v>
      </c>
      <c r="G199">
        <f>'Resultado regressão'!$B$17+'Resultado regressão'!$B$18*Carteira!E199</f>
        <v>3.1270426411057648E-3</v>
      </c>
      <c r="H199" s="16">
        <f t="shared" si="10"/>
        <v>2.1398667122603911E-3</v>
      </c>
      <c r="I199" s="17">
        <f t="shared" si="11"/>
        <v>2.8521385391391676E-2</v>
      </c>
      <c r="J199">
        <f>I199/'Resultado regressão'!$B$7</f>
        <v>2.6824161723471049</v>
      </c>
      <c r="K199" s="19" t="str">
        <f>IF(ABS(J199)&gt;_xlfn.T.INV.2T(0.05,'Resultado regressão'!$B$8-2),"Rejeita H0","Não Rejeita H0")</f>
        <v>Rejeita H0</v>
      </c>
    </row>
    <row r="200" spans="1:11" x14ac:dyDescent="0.55000000000000004">
      <c r="A200" s="10" t="s">
        <v>45</v>
      </c>
      <c r="B200" s="10">
        <v>32.125610772705002</v>
      </c>
      <c r="C200" s="11">
        <v>114828</v>
      </c>
      <c r="D200" s="15">
        <f t="shared" si="12"/>
        <v>4.5586335687763491E-2</v>
      </c>
      <c r="E200" s="15">
        <f t="shared" si="13"/>
        <v>8.123265801785351E-3</v>
      </c>
      <c r="F200" s="12">
        <f t="shared" si="9"/>
        <v>-7</v>
      </c>
      <c r="G200">
        <f>'Resultado regressão'!$B$17+'Resultado regressão'!$B$18*Carteira!E200</f>
        <v>8.695128372315581E-3</v>
      </c>
      <c r="H200" s="16">
        <f t="shared" si="10"/>
        <v>3.6891207315447913E-2</v>
      </c>
      <c r="I200" s="17">
        <f t="shared" si="11"/>
        <v>6.5412592706839592E-2</v>
      </c>
      <c r="J200">
        <f>I200/'Resultado regressão'!$B$7</f>
        <v>6.1520081911918378</v>
      </c>
      <c r="K200" s="19" t="str">
        <f>IF(ABS(J200)&gt;_xlfn.T.INV.2T(0.05,'Resultado regressão'!$B$8-2),"Rejeita H0","Não Rejeita H0")</f>
        <v>Rejeita H0</v>
      </c>
    </row>
    <row r="201" spans="1:11" x14ac:dyDescent="0.55000000000000004">
      <c r="A201" s="10" t="s">
        <v>44</v>
      </c>
      <c r="B201" s="10">
        <v>32.351606423950102</v>
      </c>
      <c r="C201" s="11">
        <v>115181</v>
      </c>
      <c r="D201" s="15">
        <f t="shared" si="12"/>
        <v>7.0101219176788021E-3</v>
      </c>
      <c r="E201" s="15">
        <f t="shared" si="13"/>
        <v>3.0694475185697456E-3</v>
      </c>
      <c r="F201" s="12">
        <f t="shared" si="9"/>
        <v>-6</v>
      </c>
      <c r="G201">
        <f>'Resultado regressão'!$B$17+'Resultado regressão'!$B$18*Carteira!E201</f>
        <v>3.3332436635861908E-3</v>
      </c>
      <c r="H201" s="16">
        <f t="shared" si="10"/>
        <v>3.6768782540926113E-3</v>
      </c>
      <c r="I201" s="17">
        <f t="shared" si="11"/>
        <v>6.9089470960932209E-2</v>
      </c>
      <c r="J201">
        <f>I201/'Resultado regressão'!$B$7</f>
        <v>6.4978159967098073</v>
      </c>
      <c r="K201" s="19" t="str">
        <f>IF(ABS(J201)&gt;_xlfn.T.INV.2T(0.05,'Resultado regressão'!$B$8-2),"Rejeita H0","Não Rejeita H0")</f>
        <v>Rejeita H0</v>
      </c>
    </row>
    <row r="202" spans="1:11" x14ac:dyDescent="0.55000000000000004">
      <c r="A202" s="10" t="s">
        <v>43</v>
      </c>
      <c r="B202" s="10">
        <v>32.289697236823997</v>
      </c>
      <c r="C202" s="11">
        <v>113528</v>
      </c>
      <c r="D202" s="15">
        <f t="shared" si="12"/>
        <v>-1.9154689818705606E-3</v>
      </c>
      <c r="E202" s="15">
        <f t="shared" si="13"/>
        <v>-1.4455301571459245E-2</v>
      </c>
      <c r="F202" s="12">
        <f t="shared" si="9"/>
        <v>-5</v>
      </c>
      <c r="G202">
        <f>'Resultado regressão'!$B$17+'Resultado regressão'!$B$18*Carteira!E202</f>
        <v>-1.5259764415516722E-2</v>
      </c>
      <c r="H202" s="16">
        <f t="shared" si="10"/>
        <v>1.3344295433646161E-2</v>
      </c>
      <c r="I202" s="17">
        <f t="shared" si="11"/>
        <v>8.2433766394578376E-2</v>
      </c>
      <c r="J202">
        <f>I202/'Resultado regressão'!$B$7</f>
        <v>7.7528375669661296</v>
      </c>
      <c r="K202" s="19" t="str">
        <f>IF(ABS(J202)&gt;_xlfn.T.INV.2T(0.05,'Resultado regressão'!$B$8-2),"Rejeita H0","Não Rejeita H0")</f>
        <v>Rejeita H0</v>
      </c>
    </row>
    <row r="203" spans="1:11" x14ac:dyDescent="0.55000000000000004">
      <c r="A203" s="10" t="s">
        <v>42</v>
      </c>
      <c r="B203" s="10">
        <v>32.838216287040702</v>
      </c>
      <c r="C203" s="11">
        <v>112880</v>
      </c>
      <c r="D203" s="15">
        <f t="shared" si="12"/>
        <v>1.684475950417319E-2</v>
      </c>
      <c r="E203" s="15">
        <f t="shared" si="13"/>
        <v>-5.7241949876782883E-3</v>
      </c>
      <c r="F203" s="12">
        <f t="shared" si="9"/>
        <v>-4</v>
      </c>
      <c r="G203">
        <f>'Resultado regressão'!$B$17+'Resultado regressão'!$B$18*Carteira!E203</f>
        <v>-5.9964343434124254E-3</v>
      </c>
      <c r="H203" s="16">
        <f t="shared" si="10"/>
        <v>2.2841193847585615E-2</v>
      </c>
      <c r="I203" s="17">
        <f t="shared" si="11"/>
        <v>0.10527496024216398</v>
      </c>
      <c r="J203">
        <f>I203/'Resultado regressão'!$B$7</f>
        <v>9.9010357323670011</v>
      </c>
      <c r="K203" s="19" t="str">
        <f>IF(ABS(J203)&gt;_xlfn.T.INV.2T(0.05,'Resultado regressão'!$B$8-2),"Rejeita H0","Não Rejeita H0")</f>
        <v>Rejeita H0</v>
      </c>
    </row>
    <row r="204" spans="1:11" x14ac:dyDescent="0.55000000000000004">
      <c r="A204" s="10" t="s">
        <v>41</v>
      </c>
      <c r="B204" s="10">
        <v>32.069345091819699</v>
      </c>
      <c r="C204" s="11">
        <v>111725</v>
      </c>
      <c r="D204" s="15">
        <f t="shared" si="12"/>
        <v>-2.3692375567245794E-2</v>
      </c>
      <c r="E204" s="15">
        <f t="shared" si="13"/>
        <v>-1.0284812725043224E-2</v>
      </c>
      <c r="F204" s="12">
        <f t="shared" si="9"/>
        <v>-3</v>
      </c>
      <c r="G204">
        <f>'Resultado regressão'!$B$17+'Resultado regressão'!$B$18*Carteira!E204</f>
        <v>-1.0835054400162466E-2</v>
      </c>
      <c r="H204" s="16">
        <f t="shared" si="10"/>
        <v>-1.2857321167083328E-2</v>
      </c>
      <c r="I204" s="17">
        <f t="shared" si="11"/>
        <v>9.241763907508066E-2</v>
      </c>
      <c r="J204">
        <f>I204/'Resultado regressão'!$B$7</f>
        <v>8.6918137482885403</v>
      </c>
      <c r="K204" s="19" t="str">
        <f>IF(ABS(J204)&gt;_xlfn.T.INV.2T(0.05,'Resultado regressão'!$B$8-2),"Rejeita H0","Não Rejeita H0")</f>
        <v>Rejeita H0</v>
      </c>
    </row>
    <row r="205" spans="1:11" x14ac:dyDescent="0.55000000000000004">
      <c r="A205" s="10" t="s">
        <v>40</v>
      </c>
      <c r="B205" s="10">
        <v>32.538907570075899</v>
      </c>
      <c r="C205" s="11">
        <v>112892</v>
      </c>
      <c r="D205" s="15">
        <f t="shared" si="12"/>
        <v>1.4535937030872859E-2</v>
      </c>
      <c r="E205" s="15">
        <f t="shared" si="13"/>
        <v>1.039111465806819E-2</v>
      </c>
      <c r="F205" s="12">
        <f t="shared" si="9"/>
        <v>-2</v>
      </c>
      <c r="G205">
        <f>'Resultado regressão'!$B$17+'Resultado regressão'!$B$18*Carteira!E205</f>
        <v>1.1101218861282541E-2</v>
      </c>
      <c r="H205" s="16">
        <f t="shared" si="10"/>
        <v>3.4347181695903173E-3</v>
      </c>
      <c r="I205" s="17">
        <f t="shared" si="11"/>
        <v>9.5852357244670977E-2</v>
      </c>
      <c r="J205">
        <f>I205/'Resultado regressão'!$B$7</f>
        <v>9.0148465687189354</v>
      </c>
      <c r="K205" s="19" t="str">
        <f>IF(ABS(J205)&gt;_xlfn.T.INV.2T(0.05,'Resultado regressão'!$B$8-2),"Rejeita H0","Não Rejeita H0")</f>
        <v>Rejeita H0</v>
      </c>
    </row>
    <row r="206" spans="1:11" x14ac:dyDescent="0.55000000000000004">
      <c r="A206" s="10" t="s">
        <v>39</v>
      </c>
      <c r="B206" s="10">
        <v>32.611198439597999</v>
      </c>
      <c r="C206" s="11">
        <v>111757</v>
      </c>
      <c r="D206" s="15">
        <f t="shared" si="12"/>
        <v>2.2192104854013017E-3</v>
      </c>
      <c r="E206" s="15">
        <f t="shared" si="13"/>
        <v>-1.0104738124667278E-2</v>
      </c>
      <c r="F206" s="12">
        <f>F207-1</f>
        <v>-1</v>
      </c>
      <c r="G206">
        <f>'Resultado regressão'!$B$17+'Resultado regressão'!$B$18*Carteira!E206</f>
        <v>-1.0644002962996032E-2</v>
      </c>
      <c r="H206" s="16">
        <f t="shared" si="10"/>
        <v>1.2863213448397333E-2</v>
      </c>
      <c r="I206" s="17">
        <f t="shared" si="11"/>
        <v>0.10871557069306831</v>
      </c>
      <c r="J206">
        <f>I206/'Resultado regressão'!$B$7</f>
        <v>10.224622717697587</v>
      </c>
      <c r="K206" s="19" t="str">
        <f>IF(ABS(J206)&gt;_xlfn.T.INV.2T(0.05,'Resultado regressão'!$B$8-2),"Rejeita H0","Não Rejeita H0")</f>
        <v>Rejeita H0</v>
      </c>
    </row>
    <row r="207" spans="1:11" x14ac:dyDescent="0.55000000000000004">
      <c r="A207" s="10" t="s">
        <v>38</v>
      </c>
      <c r="B207" s="10">
        <v>31.870818903922999</v>
      </c>
      <c r="C207" s="11">
        <v>111592</v>
      </c>
      <c r="D207" s="15">
        <f t="shared" si="12"/>
        <v>-2.296491657037647E-2</v>
      </c>
      <c r="E207" s="15">
        <f t="shared" si="13"/>
        <v>-1.4775085629814555E-3</v>
      </c>
      <c r="F207" s="13">
        <v>0</v>
      </c>
      <c r="G207">
        <f>'Resultado regressão'!$B$17+'Resultado regressão'!$B$18*Carteira!E207</f>
        <v>-1.4908819615680664E-3</v>
      </c>
      <c r="H207" s="16">
        <f t="shared" si="10"/>
        <v>-2.1474034608808402E-2</v>
      </c>
      <c r="I207" s="17">
        <f t="shared" si="11"/>
        <v>8.7241536084259913E-2</v>
      </c>
      <c r="J207">
        <f>I207/'Resultado regressão'!$B$7</f>
        <v>8.2050049140829486</v>
      </c>
      <c r="K207" s="19" t="str">
        <f>IF(ABS(J207)&gt;_xlfn.T.INV.2T(0.05,'Resultado regressão'!$B$8-2),"Rejeita H0","Não Rejeita H0")</f>
        <v>Rejeita H0</v>
      </c>
    </row>
    <row r="208" spans="1:11" x14ac:dyDescent="0.55000000000000004">
      <c r="A208" s="10" t="s">
        <v>37</v>
      </c>
      <c r="B208" s="10">
        <v>32.190455282592701</v>
      </c>
      <c r="C208" s="11">
        <v>113142</v>
      </c>
      <c r="D208" s="15">
        <f t="shared" si="12"/>
        <v>9.9791655808671997E-3</v>
      </c>
      <c r="E208" s="15">
        <f t="shared" si="13"/>
        <v>1.3794304182907169E-2</v>
      </c>
      <c r="F208" s="12">
        <f>F207+1</f>
        <v>1</v>
      </c>
      <c r="G208">
        <f>'Resultado regressão'!$B$17+'Resultado regressão'!$B$18*Carteira!E208</f>
        <v>1.4711857165145689E-2</v>
      </c>
      <c r="H208" s="16">
        <f t="shared" si="10"/>
        <v>-4.7326915842784891E-3</v>
      </c>
      <c r="I208" s="17">
        <f t="shared" si="11"/>
        <v>8.2508844499981429E-2</v>
      </c>
      <c r="J208">
        <f>I208/'Resultado regressão'!$B$7</f>
        <v>7.7598986098067453</v>
      </c>
      <c r="K208" s="19" t="str">
        <f>IF(ABS(J208)&gt;_xlfn.T.INV.2T(0.05,'Resultado regressão'!$B$8-2),"Rejeita H0","Não Rejeita H0")</f>
        <v>Rejeita H0</v>
      </c>
    </row>
    <row r="209" spans="1:11" x14ac:dyDescent="0.55000000000000004">
      <c r="A209" s="10" t="s">
        <v>36</v>
      </c>
      <c r="B209" s="10">
        <v>32.406758763122497</v>
      </c>
      <c r="C209" s="11">
        <v>115174</v>
      </c>
      <c r="D209" s="15">
        <f t="shared" si="12"/>
        <v>6.6970160295398706E-3</v>
      </c>
      <c r="E209" s="15">
        <f t="shared" si="13"/>
        <v>1.7800361371682172E-2</v>
      </c>
      <c r="F209" s="12">
        <f t="shared" ref="F209:F232" si="14">F208+1</f>
        <v>2</v>
      </c>
      <c r="G209">
        <f>'Resultado regressão'!$B$17+'Resultado regressão'!$B$18*Carteira!E209</f>
        <v>1.8962112235480548E-2</v>
      </c>
      <c r="H209" s="16">
        <f t="shared" si="10"/>
        <v>-1.2265096205940677E-2</v>
      </c>
      <c r="I209" s="17">
        <f t="shared" si="11"/>
        <v>7.0243748294040759E-2</v>
      </c>
      <c r="J209">
        <f>I209/'Resultado regressão'!$B$7</f>
        <v>6.6063749654700894</v>
      </c>
      <c r="K209" s="19" t="str">
        <f>IF(ABS(J209)&gt;_xlfn.T.INV.2T(0.05,'Resultado regressão'!$B$8-2),"Rejeita H0","Não Rejeita H0")</f>
        <v>Rejeita H0</v>
      </c>
    </row>
    <row r="210" spans="1:11" x14ac:dyDescent="0.55000000000000004">
      <c r="A210" s="10" t="s">
        <v>35</v>
      </c>
      <c r="B210" s="10">
        <v>31.739757312965299</v>
      </c>
      <c r="C210" s="11">
        <v>115166</v>
      </c>
      <c r="D210" s="15">
        <f t="shared" si="12"/>
        <v>-2.0796935868932831E-2</v>
      </c>
      <c r="E210" s="15">
        <f t="shared" si="13"/>
        <v>-6.946253367523525E-5</v>
      </c>
      <c r="F210" s="12">
        <f t="shared" si="14"/>
        <v>3</v>
      </c>
      <c r="G210">
        <f>'Resultado regressão'!$B$17+'Resultado regressão'!$B$18*Carteira!E210</f>
        <v>2.9945592395716898E-6</v>
      </c>
      <c r="H210" s="16">
        <f t="shared" si="10"/>
        <v>-2.0799930428172402E-2</v>
      </c>
      <c r="I210" s="17">
        <f t="shared" si="11"/>
        <v>4.9443817865868357E-2</v>
      </c>
      <c r="J210">
        <f>I210/'Resultado regressão'!$B$7</f>
        <v>4.6501561844194308</v>
      </c>
      <c r="K210" s="19" t="str">
        <f>IF(ABS(J210)&gt;_xlfn.T.INV.2T(0.05,'Resultado regressão'!$B$8-2),"Rejeita H0","Não Rejeita H0")</f>
        <v>Rejeita H0</v>
      </c>
    </row>
    <row r="211" spans="1:11" x14ac:dyDescent="0.55000000000000004">
      <c r="A211" s="10" t="s">
        <v>34</v>
      </c>
      <c r="B211" s="10">
        <v>30.907580054283098</v>
      </c>
      <c r="C211" s="11">
        <v>114474</v>
      </c>
      <c r="D211" s="15">
        <f t="shared" si="12"/>
        <v>-2.6568605954262914E-2</v>
      </c>
      <c r="E211" s="15">
        <f t="shared" si="13"/>
        <v>-6.0268428376186733E-3</v>
      </c>
      <c r="F211" s="12">
        <f t="shared" si="14"/>
        <v>4</v>
      </c>
      <c r="G211">
        <f>'Resultado regressão'!$B$17+'Resultado regressão'!$B$18*Carteira!E211</f>
        <v>-6.3175307477122359E-3</v>
      </c>
      <c r="H211" s="16">
        <f t="shared" si="10"/>
        <v>-2.025107520655068E-2</v>
      </c>
      <c r="I211" s="17">
        <f t="shared" si="11"/>
        <v>2.9192742659317678E-2</v>
      </c>
      <c r="J211">
        <f>I211/'Resultado regressão'!$B$7</f>
        <v>2.7455568497088367</v>
      </c>
      <c r="K211" s="19" t="str">
        <f>IF(ABS(J211)&gt;_xlfn.T.INV.2T(0.05,'Resultado regressão'!$B$8-2),"Rejeita H0","Não Rejeita H0")</f>
        <v>Rejeita H0</v>
      </c>
    </row>
    <row r="212" spans="1:11" x14ac:dyDescent="0.55000000000000004">
      <c r="A212" s="10" t="s">
        <v>33</v>
      </c>
      <c r="B212" s="10">
        <v>29.657912532043401</v>
      </c>
      <c r="C212" s="11">
        <v>111593</v>
      </c>
      <c r="D212" s="15">
        <f t="shared" si="12"/>
        <v>-4.1272508691546861E-2</v>
      </c>
      <c r="E212" s="15">
        <f t="shared" si="13"/>
        <v>-2.5489399007588176E-2</v>
      </c>
      <c r="F212" s="12">
        <f t="shared" si="14"/>
        <v>5</v>
      </c>
      <c r="G212">
        <f>'Resultado regressão'!$B$17+'Resultado regressão'!$B$18*Carteira!E212</f>
        <v>-2.6966469129039931E-2</v>
      </c>
      <c r="H212" s="16">
        <f t="shared" si="10"/>
        <v>-1.4306039562506929E-2</v>
      </c>
      <c r="I212" s="17">
        <f t="shared" si="11"/>
        <v>1.4886703096810748E-2</v>
      </c>
      <c r="J212">
        <f>I212/'Resultado regressão'!$B$7</f>
        <v>1.4000839227068984</v>
      </c>
      <c r="K212" s="18" t="str">
        <f>IF(ABS(J212)&gt;_xlfn.T.INV.2T(0.05,'Resultado regressão'!$B$8-2),"Rejeita H0","Não Rejeita H0")</f>
        <v>Não Rejeita H0</v>
      </c>
    </row>
    <row r="213" spans="1:11" x14ac:dyDescent="0.55000000000000004">
      <c r="A213" s="10" t="s">
        <v>32</v>
      </c>
      <c r="B213" s="10">
        <v>29.9985516050338</v>
      </c>
      <c r="C213" s="11">
        <v>111203</v>
      </c>
      <c r="D213" s="15">
        <f t="shared" si="12"/>
        <v>1.1420146335569203E-2</v>
      </c>
      <c r="E213" s="15">
        <f t="shared" si="13"/>
        <v>-3.5009640958048038E-3</v>
      </c>
      <c r="F213" s="12">
        <f t="shared" si="14"/>
        <v>6</v>
      </c>
      <c r="G213">
        <f>'Resultado regressão'!$B$17+'Resultado regressão'!$B$18*Carteira!E213</f>
        <v>-3.6376816033898006E-3</v>
      </c>
      <c r="H213" s="16">
        <f t="shared" si="10"/>
        <v>1.5057827938959004E-2</v>
      </c>
      <c r="I213" s="17">
        <f t="shared" si="11"/>
        <v>2.9944531035769752E-2</v>
      </c>
      <c r="J213">
        <f>I213/'Resultado regressão'!$B$7</f>
        <v>2.8162620160780087</v>
      </c>
      <c r="K213" s="19" t="str">
        <f>IF(ABS(J213)&gt;_xlfn.T.INV.2T(0.05,'Resultado regressão'!$B$8-2),"Rejeita H0","Não Rejeita H0")</f>
        <v>Rejeita H0</v>
      </c>
    </row>
    <row r="214" spans="1:11" x14ac:dyDescent="0.55000000000000004">
      <c r="A214" s="10" t="s">
        <v>31</v>
      </c>
      <c r="B214" s="10">
        <v>31.6671734006881</v>
      </c>
      <c r="C214" s="11">
        <v>113900</v>
      </c>
      <c r="D214" s="15">
        <f t="shared" si="12"/>
        <v>5.4131504266950792E-2</v>
      </c>
      <c r="E214" s="15">
        <f t="shared" si="13"/>
        <v>2.3963510583300263E-2</v>
      </c>
      <c r="F214" s="12">
        <f t="shared" si="14"/>
        <v>7</v>
      </c>
      <c r="G214">
        <f>'Resultado regressão'!$B$17+'Resultado regressão'!$B$18*Carteira!E214</f>
        <v>2.5500949538978988E-2</v>
      </c>
      <c r="H214" s="16">
        <f t="shared" si="10"/>
        <v>2.8630554727971803E-2</v>
      </c>
      <c r="I214" s="17">
        <f t="shared" si="11"/>
        <v>5.8575085763741555E-2</v>
      </c>
      <c r="J214">
        <f>I214/'Resultado regressão'!$B$7</f>
        <v>5.5089454875043273</v>
      </c>
      <c r="K214" s="19" t="str">
        <f>IF(ABS(J214)&gt;_xlfn.T.INV.2T(0.05,'Resultado regressão'!$B$8-2),"Rejeita H0","Não Rejeita H0")</f>
        <v>Rejeita H0</v>
      </c>
    </row>
    <row r="215" spans="1:11" x14ac:dyDescent="0.55000000000000004">
      <c r="A215" s="10" t="s">
        <v>30</v>
      </c>
      <c r="B215" s="10">
        <v>31.2039089563369</v>
      </c>
      <c r="C215" s="11">
        <v>113663</v>
      </c>
      <c r="D215" s="15">
        <f t="shared" si="12"/>
        <v>-1.4737230901642473E-2</v>
      </c>
      <c r="E215" s="15">
        <f t="shared" si="13"/>
        <v>-2.0829404225484183E-3</v>
      </c>
      <c r="F215" s="12">
        <f t="shared" si="14"/>
        <v>8</v>
      </c>
      <c r="G215">
        <f>'Resultado regressão'!$B$17+'Resultado regressão'!$B$18*Carteira!E215</f>
        <v>-2.1332192297620852E-3</v>
      </c>
      <c r="H215" s="16">
        <f t="shared" si="10"/>
        <v>-1.2604011671880388E-2</v>
      </c>
      <c r="I215" s="17">
        <f t="shared" si="11"/>
        <v>4.5971074091861165E-2</v>
      </c>
      <c r="J215">
        <f>I215/'Resultado regressão'!$B$7</f>
        <v>4.3235470827231941</v>
      </c>
      <c r="K215" s="19" t="str">
        <f>IF(ABS(J215)&gt;_xlfn.T.INV.2T(0.05,'Resultado regressão'!$B$8-2),"Rejeita H0","Não Rejeita H0")</f>
        <v>Rejeita H0</v>
      </c>
    </row>
    <row r="216" spans="1:11" x14ac:dyDescent="0.55000000000000004">
      <c r="A216" s="10" t="s">
        <v>29</v>
      </c>
      <c r="B216" s="10">
        <v>30.623581635856599</v>
      </c>
      <c r="C216" s="11">
        <v>111713</v>
      </c>
      <c r="D216" s="15">
        <f t="shared" si="12"/>
        <v>-1.8773020168593835E-2</v>
      </c>
      <c r="E216" s="15">
        <f t="shared" si="13"/>
        <v>-1.7304847558225589E-2</v>
      </c>
      <c r="F216" s="12">
        <f t="shared" si="14"/>
        <v>9</v>
      </c>
      <c r="G216">
        <f>'Resultado regressão'!$B$17+'Resultado regressão'!$B$18*Carteira!E216</f>
        <v>-1.8283010641841679E-2</v>
      </c>
      <c r="H216" s="16">
        <f t="shared" si="10"/>
        <v>-4.9000952675215537E-4</v>
      </c>
      <c r="I216" s="17">
        <f t="shared" si="11"/>
        <v>4.548106456510901E-2</v>
      </c>
      <c r="J216">
        <f>I216/'Resultado regressão'!$B$7</f>
        <v>4.2774620324661035</v>
      </c>
      <c r="K216" s="19" t="str">
        <f>IF(ABS(J216)&gt;_xlfn.T.INV.2T(0.05,'Resultado regressão'!$B$8-2),"Rejeita H0","Não Rejeita H0")</f>
        <v>Rejeita H0</v>
      </c>
    </row>
    <row r="217" spans="1:11" x14ac:dyDescent="0.55000000000000004">
      <c r="A217" s="10" t="s">
        <v>28</v>
      </c>
      <c r="B217" s="10">
        <v>30.759125750923101</v>
      </c>
      <c r="C217" s="11">
        <v>109928</v>
      </c>
      <c r="D217" s="15">
        <f t="shared" si="12"/>
        <v>4.4163687509009009E-3</v>
      </c>
      <c r="E217" s="15">
        <f t="shared" si="13"/>
        <v>-1.6107476442888569E-2</v>
      </c>
      <c r="F217" s="12">
        <f t="shared" si="14"/>
        <v>10</v>
      </c>
      <c r="G217">
        <f>'Resultado regressão'!$B$17+'Resultado regressão'!$B$18*Carteira!E217</f>
        <v>-1.7012651180101229E-2</v>
      </c>
      <c r="H217" s="16">
        <f t="shared" si="10"/>
        <v>2.142901993100213E-2</v>
      </c>
      <c r="I217" s="17">
        <f t="shared" si="11"/>
        <v>6.6910084496111133E-2</v>
      </c>
      <c r="J217">
        <f>I217/'Resultado regressão'!$B$7</f>
        <v>6.2928462373938769</v>
      </c>
      <c r="K217" s="19" t="str">
        <f>IF(ABS(J217)&gt;_xlfn.T.INV.2T(0.05,'Resultado regressão'!$B$8-2),"Rejeita H0","Não Rejeita H0")</f>
        <v>Rejeita H0</v>
      </c>
    </row>
    <row r="218" spans="1:11" x14ac:dyDescent="0.55000000000000004">
      <c r="A218" s="10" t="s">
        <v>27</v>
      </c>
      <c r="B218" s="10">
        <v>30.341066473960801</v>
      </c>
      <c r="C218" s="11">
        <v>108959</v>
      </c>
      <c r="D218" s="15">
        <f t="shared" si="12"/>
        <v>-1.3684598552659466E-2</v>
      </c>
      <c r="E218" s="15">
        <f t="shared" si="13"/>
        <v>-8.8539413502690678E-3</v>
      </c>
      <c r="F218" s="12">
        <f t="shared" si="14"/>
        <v>11</v>
      </c>
      <c r="G218">
        <f>'Resultado regressão'!$B$17+'Resultado regressão'!$B$18*Carteira!E218</f>
        <v>-9.3169611655797291E-3</v>
      </c>
      <c r="H218" s="16">
        <f t="shared" si="10"/>
        <v>-4.3676373870797369E-3</v>
      </c>
      <c r="I218" s="17">
        <f t="shared" si="11"/>
        <v>6.2542447109031396E-2</v>
      </c>
      <c r="J218">
        <f>I218/'Resultado regressão'!$B$7</f>
        <v>5.8820730227944695</v>
      </c>
      <c r="K218" s="19" t="str">
        <f>IF(ABS(J218)&gt;_xlfn.T.INV.2T(0.05,'Resultado regressão'!$B$8-2),"Rejeita H0","Não Rejeita H0")</f>
        <v>Rejeita H0</v>
      </c>
    </row>
    <row r="219" spans="1:11" x14ac:dyDescent="0.55000000000000004">
      <c r="A219" s="10" t="s">
        <v>26</v>
      </c>
      <c r="B219" s="10">
        <v>30.8296915103912</v>
      </c>
      <c r="C219" s="11">
        <v>111112</v>
      </c>
      <c r="D219" s="15">
        <f t="shared" si="12"/>
        <v>1.5976111638461798E-2</v>
      </c>
      <c r="E219" s="15">
        <f t="shared" si="13"/>
        <v>1.95670369347134E-2</v>
      </c>
      <c r="F219" s="12">
        <f t="shared" si="14"/>
        <v>12</v>
      </c>
      <c r="G219">
        <f>'Resultado regressão'!$B$17+'Resultado regressão'!$B$18*Carteira!E219</f>
        <v>2.0836479329003312E-2</v>
      </c>
      <c r="H219" s="16">
        <f t="shared" si="10"/>
        <v>-4.8603676905415137E-3</v>
      </c>
      <c r="I219" s="17">
        <f t="shared" si="11"/>
        <v>5.7682079418489879E-2</v>
      </c>
      <c r="J219">
        <f>I219/'Resultado regressão'!$B$7</f>
        <v>5.4249588708081182</v>
      </c>
      <c r="K219" s="19" t="str">
        <f>IF(ABS(J219)&gt;_xlfn.T.INV.2T(0.05,'Resultado regressão'!$B$8-2),"Rejeita H0","Não Rejeita H0")</f>
        <v>Rejeita H0</v>
      </c>
    </row>
    <row r="220" spans="1:11" x14ac:dyDescent="0.55000000000000004">
      <c r="A220" s="10" t="s">
        <v>25</v>
      </c>
      <c r="B220" s="10">
        <v>31.199537536048801</v>
      </c>
      <c r="C220" s="11">
        <v>113076</v>
      </c>
      <c r="D220" s="15">
        <f t="shared" si="12"/>
        <v>1.1925036445185278E-2</v>
      </c>
      <c r="E220" s="15">
        <f t="shared" si="13"/>
        <v>1.7521457398700591E-2</v>
      </c>
      <c r="F220" s="12">
        <f t="shared" si="14"/>
        <v>13</v>
      </c>
      <c r="G220">
        <f>'Resultado regressão'!$B$17+'Resultado regressão'!$B$18*Carteira!E220</f>
        <v>1.8666207067520632E-2</v>
      </c>
      <c r="H220" s="16">
        <f t="shared" si="10"/>
        <v>-6.7411706223353546E-3</v>
      </c>
      <c r="I220" s="17">
        <f t="shared" si="11"/>
        <v>5.0940908796154524E-2</v>
      </c>
      <c r="J220">
        <f>I220/'Resultado regressão'!$B$7</f>
        <v>4.7909565301167278</v>
      </c>
      <c r="K220" s="19" t="str">
        <f>IF(ABS(J220)&gt;_xlfn.T.INV.2T(0.05,'Resultado regressão'!$B$8-2),"Rejeita H0","Não Rejeita H0")</f>
        <v>Rejeita H0</v>
      </c>
    </row>
    <row r="221" spans="1:11" x14ac:dyDescent="0.55000000000000004">
      <c r="A221" s="10" t="s">
        <v>24</v>
      </c>
      <c r="B221" s="10">
        <v>31.242021728706298</v>
      </c>
      <c r="C221" s="11">
        <v>115311</v>
      </c>
      <c r="D221" s="15">
        <f t="shared" si="12"/>
        <v>1.3607667621808872E-3</v>
      </c>
      <c r="E221" s="15">
        <f t="shared" si="13"/>
        <v>1.9572667007539124E-2</v>
      </c>
      <c r="F221" s="12">
        <f t="shared" si="14"/>
        <v>14</v>
      </c>
      <c r="G221">
        <f>'Resultado regressão'!$B$17+'Resultado regressão'!$B$18*Carteira!E221</f>
        <v>2.0842452595096699E-2</v>
      </c>
      <c r="H221" s="16">
        <f t="shared" si="10"/>
        <v>-1.9481685832915811E-2</v>
      </c>
      <c r="I221" s="17">
        <f t="shared" si="11"/>
        <v>3.1459222963238713E-2</v>
      </c>
      <c r="J221">
        <f>I221/'Resultado regressão'!$B$7</f>
        <v>2.9587177231416866</v>
      </c>
      <c r="K221" s="19" t="str">
        <f>IF(ABS(J221)&gt;_xlfn.T.INV.2T(0.05,'Resultado regressão'!$B$8-2),"Rejeita H0","Não Rejeita H0")</f>
        <v>Rejeita H0</v>
      </c>
    </row>
    <row r="222" spans="1:11" x14ac:dyDescent="0.55000000000000004">
      <c r="A222" s="10" t="s">
        <v>23</v>
      </c>
      <c r="B222" s="10">
        <v>31.678990683364798</v>
      </c>
      <c r="C222" s="11">
        <v>116155</v>
      </c>
      <c r="D222" s="15">
        <f t="shared" si="12"/>
        <v>1.3889667791195937E-2</v>
      </c>
      <c r="E222" s="15">
        <f t="shared" si="13"/>
        <v>7.2926800527692848E-3</v>
      </c>
      <c r="F222" s="12">
        <f t="shared" si="14"/>
        <v>15</v>
      </c>
      <c r="G222">
        <f>'Resultado regressão'!$B$17+'Resultado regressão'!$B$18*Carteira!E222</f>
        <v>7.8139124723042054E-3</v>
      </c>
      <c r="H222" s="16">
        <f t="shared" si="10"/>
        <v>6.0757553188917311E-3</v>
      </c>
      <c r="I222" s="17">
        <f t="shared" si="11"/>
        <v>3.7534978282130441E-2</v>
      </c>
      <c r="J222">
        <f>I222/'Resultado regressão'!$B$7</f>
        <v>3.5301382240384656</v>
      </c>
      <c r="K222" s="19" t="str">
        <f>IF(ABS(J222)&gt;_xlfn.T.INV.2T(0.05,'Resultado regressão'!$B$8-2),"Rejeita H0","Não Rejeita H0")</f>
        <v>Rejeita H0</v>
      </c>
    </row>
    <row r="223" spans="1:11" x14ac:dyDescent="0.55000000000000004">
      <c r="A223" s="10" t="s">
        <v>22</v>
      </c>
      <c r="B223" s="10">
        <v>32.335408956336899</v>
      </c>
      <c r="C223" s="11">
        <v>117272</v>
      </c>
      <c r="D223" s="15">
        <f t="shared" si="12"/>
        <v>2.05091756043565E-2</v>
      </c>
      <c r="E223" s="15">
        <f t="shared" si="13"/>
        <v>9.5705169148025959E-3</v>
      </c>
      <c r="F223" s="12">
        <f t="shared" si="14"/>
        <v>16</v>
      </c>
      <c r="G223">
        <f>'Resultado regressão'!$B$17+'Resultado regressão'!$B$18*Carteira!E223</f>
        <v>1.0230599807517499E-2</v>
      </c>
      <c r="H223" s="16">
        <f t="shared" si="10"/>
        <v>1.0278575796839001E-2</v>
      </c>
      <c r="I223" s="17">
        <f t="shared" si="11"/>
        <v>4.7813554078969443E-2</v>
      </c>
      <c r="J223">
        <f>I223/'Resultado regressão'!$B$7</f>
        <v>4.4968310255199144</v>
      </c>
      <c r="K223" s="19" t="str">
        <f>IF(ABS(J223)&gt;_xlfn.T.INV.2T(0.05,'Resultado regressão'!$B$8-2),"Rejeita H0","Não Rejeita H0")</f>
        <v>Rejeita H0</v>
      </c>
    </row>
    <row r="224" spans="1:11" x14ac:dyDescent="0.55000000000000004">
      <c r="A224" s="10" t="s">
        <v>21</v>
      </c>
      <c r="B224" s="10">
        <v>32.254351816749498</v>
      </c>
      <c r="C224" s="11">
        <v>117457</v>
      </c>
      <c r="D224" s="15">
        <f t="shared" si="12"/>
        <v>-2.5099081083372887E-3</v>
      </c>
      <c r="E224" s="15">
        <f t="shared" si="13"/>
        <v>1.5762861709074372E-3</v>
      </c>
      <c r="F224" s="12">
        <f t="shared" si="14"/>
        <v>17</v>
      </c>
      <c r="G224">
        <f>'Resultado regressão'!$B$17+'Resultado regressão'!$B$18*Carteira!E224</f>
        <v>1.7490634360766643E-3</v>
      </c>
      <c r="H224" s="16">
        <f t="shared" si="10"/>
        <v>-4.2589715444139534E-3</v>
      </c>
      <c r="I224" s="17">
        <f t="shared" si="11"/>
        <v>4.3554582534555492E-2</v>
      </c>
      <c r="J224">
        <f>I224/'Resultado regressão'!$B$7</f>
        <v>4.0962777567523245</v>
      </c>
      <c r="K224" s="19" t="str">
        <f>IF(ABS(J224)&gt;_xlfn.T.INV.2T(0.05,'Resultado regressão'!$B$8-2),"Rejeita H0","Não Rejeita H0")</f>
        <v>Rejeita H0</v>
      </c>
    </row>
    <row r="225" spans="1:11" x14ac:dyDescent="0.55000000000000004">
      <c r="A225" s="10" t="s">
        <v>20</v>
      </c>
      <c r="B225" s="10">
        <v>32.655854646110498</v>
      </c>
      <c r="C225" s="11">
        <v>119053</v>
      </c>
      <c r="D225" s="15">
        <f t="shared" si="12"/>
        <v>1.2371180802873472E-2</v>
      </c>
      <c r="E225" s="15">
        <f t="shared" si="13"/>
        <v>1.349646295274276E-2</v>
      </c>
      <c r="F225" s="12">
        <f t="shared" si="14"/>
        <v>18</v>
      </c>
      <c r="G225">
        <f>'Resultado regressão'!$B$17+'Resultado regressão'!$B$18*Carteira!E225</f>
        <v>1.4395860378527636E-2</v>
      </c>
      <c r="H225" s="16">
        <f t="shared" si="10"/>
        <v>-2.0246795756541647E-3</v>
      </c>
      <c r="I225" s="17">
        <f t="shared" si="11"/>
        <v>4.1529902958901327E-2</v>
      </c>
      <c r="J225">
        <f>I225/'Resultado regressão'!$B$7</f>
        <v>3.9058580712066568</v>
      </c>
      <c r="K225" s="19" t="str">
        <f>IF(ABS(J225)&gt;_xlfn.T.INV.2T(0.05,'Resultado regressão'!$B$8-2),"Rejeita H0","Não Rejeita H0")</f>
        <v>Rejeita H0</v>
      </c>
    </row>
    <row r="226" spans="1:11" x14ac:dyDescent="0.55000000000000004">
      <c r="A226" s="10" t="s">
        <v>19</v>
      </c>
      <c r="B226" s="10">
        <v>32.732386259269703</v>
      </c>
      <c r="C226" s="11">
        <v>119081</v>
      </c>
      <c r="D226" s="15">
        <f t="shared" si="12"/>
        <v>2.3408382622296386E-3</v>
      </c>
      <c r="E226" s="15">
        <f t="shared" si="13"/>
        <v>2.3516171675552755E-4</v>
      </c>
      <c r="F226" s="12">
        <f t="shared" si="14"/>
        <v>19</v>
      </c>
      <c r="G226">
        <f>'Resultado regressão'!$B$17+'Resultado regressão'!$B$18*Carteira!E226</f>
        <v>3.2618783979686109E-4</v>
      </c>
      <c r="H226" s="16">
        <f t="shared" si="10"/>
        <v>2.0146504224327778E-3</v>
      </c>
      <c r="I226" s="17">
        <f t="shared" si="11"/>
        <v>4.3544553381334103E-2</v>
      </c>
      <c r="J226">
        <f>I226/'Resultado regressão'!$B$7</f>
        <v>4.0953345219680806</v>
      </c>
      <c r="K226" s="19" t="str">
        <f>IF(ABS(J226)&gt;_xlfn.T.INV.2T(0.05,'Resultado regressão'!$B$8-2),"Rejeita H0","Não Rejeita H0")</f>
        <v>Rejeita H0</v>
      </c>
    </row>
    <row r="227" spans="1:11" x14ac:dyDescent="0.55000000000000004">
      <c r="A227" s="10" t="s">
        <v>18</v>
      </c>
      <c r="B227" s="10">
        <v>32.480765329360899</v>
      </c>
      <c r="C227" s="11">
        <v>118738</v>
      </c>
      <c r="D227" s="15">
        <f t="shared" si="12"/>
        <v>-7.7169151455835916E-3</v>
      </c>
      <c r="E227" s="15">
        <f t="shared" si="13"/>
        <v>-2.8845486511244189E-3</v>
      </c>
      <c r="F227" s="12">
        <f t="shared" si="14"/>
        <v>20</v>
      </c>
      <c r="G227">
        <f>'Resultado regressão'!$B$17+'Resultado regressão'!$B$18*Carteira!E227</f>
        <v>-2.983691221892861E-3</v>
      </c>
      <c r="H227" s="16">
        <f t="shared" si="10"/>
        <v>-4.7332239236907306E-3</v>
      </c>
      <c r="I227" s="17">
        <f t="shared" si="11"/>
        <v>3.8811329457643373E-2</v>
      </c>
      <c r="J227">
        <f>I227/'Resultado regressão'!$B$7</f>
        <v>3.6501781515457554</v>
      </c>
      <c r="K227" s="19" t="str">
        <f>IF(ABS(J227)&gt;_xlfn.T.INV.2T(0.05,'Resultado regressão'!$B$8-2),"Rejeita H0","Não Rejeita H0")</f>
        <v>Rejeita H0</v>
      </c>
    </row>
    <row r="228" spans="1:11" x14ac:dyDescent="0.55000000000000004">
      <c r="A228" s="10" t="s">
        <v>17</v>
      </c>
      <c r="B228" s="10">
        <v>32.647886333274798</v>
      </c>
      <c r="C228" s="11">
        <v>120014</v>
      </c>
      <c r="D228" s="15">
        <f t="shared" si="12"/>
        <v>5.1320384023805232E-3</v>
      </c>
      <c r="E228" s="15">
        <f t="shared" si="13"/>
        <v>1.06890174666745E-2</v>
      </c>
      <c r="F228" s="12">
        <f t="shared" si="14"/>
        <v>21</v>
      </c>
      <c r="G228">
        <f>'Resultado regressão'!$B$17+'Resultado regressão'!$B$18*Carteira!E228</f>
        <v>1.1417280979989623E-2</v>
      </c>
      <c r="H228" s="16">
        <f t="shared" si="10"/>
        <v>-6.2852425776090994E-3</v>
      </c>
      <c r="I228" s="17">
        <f t="shared" si="11"/>
        <v>3.2526086880034277E-2</v>
      </c>
      <c r="J228">
        <f>I228/'Resultado regressão'!$B$7</f>
        <v>3.0590555217736473</v>
      </c>
      <c r="K228" s="19" t="str">
        <f>IF(ABS(J228)&gt;_xlfn.T.INV.2T(0.05,'Resultado regressão'!$B$8-2),"Rejeita H0","Não Rejeita H0")</f>
        <v>Rejeita H0</v>
      </c>
    </row>
    <row r="229" spans="1:11" x14ac:dyDescent="0.55000000000000004">
      <c r="A229" s="10" t="s">
        <v>16</v>
      </c>
      <c r="B229" s="10">
        <v>32.349666135978701</v>
      </c>
      <c r="C229" s="11">
        <v>120260</v>
      </c>
      <c r="D229" s="15">
        <f t="shared" si="12"/>
        <v>-9.1764159922860244E-3</v>
      </c>
      <c r="E229" s="15">
        <f t="shared" si="13"/>
        <v>2.0476629677368408E-3</v>
      </c>
      <c r="F229" s="12">
        <f t="shared" si="14"/>
        <v>22</v>
      </c>
      <c r="G229">
        <f>'Resultado regressão'!$B$17+'Resultado regressão'!$B$18*Carteira!E229</f>
        <v>2.2491740252055755E-3</v>
      </c>
      <c r="H229" s="16">
        <f t="shared" si="10"/>
        <v>-1.14255900174916E-2</v>
      </c>
      <c r="I229" s="17">
        <f t="shared" si="11"/>
        <v>2.1100496862542679E-2</v>
      </c>
      <c r="J229">
        <f>I229/'Resultado regressão'!$B$7</f>
        <v>1.9844868421337956</v>
      </c>
      <c r="K229" s="19" t="str">
        <f>IF(ABS(J229)&gt;_xlfn.T.INV.2T(0.05,'Resultado regressão'!$B$8-2),"Rejeita H0","Não Rejeita H0")</f>
        <v>Rejeita H0</v>
      </c>
    </row>
    <row r="230" spans="1:11" x14ac:dyDescent="0.55000000000000004">
      <c r="A230" s="10" t="s">
        <v>15</v>
      </c>
      <c r="B230" s="10">
        <v>32.1261037490844</v>
      </c>
      <c r="C230" s="11">
        <v>119999</v>
      </c>
      <c r="D230" s="15">
        <f t="shared" si="12"/>
        <v>-6.934799948737691E-3</v>
      </c>
      <c r="E230" s="15">
        <f t="shared" si="13"/>
        <v>-2.1726561974322323E-3</v>
      </c>
      <c r="F230" s="12">
        <f t="shared" si="14"/>
        <v>23</v>
      </c>
      <c r="G230">
        <f>'Resultado regressão'!$B$17+'Resultado regressão'!$B$18*Carteira!E230</f>
        <v>-2.2284038237707273E-3</v>
      </c>
      <c r="H230" s="16">
        <f t="shared" si="10"/>
        <v>-4.7063961249669637E-3</v>
      </c>
      <c r="I230" s="17">
        <f t="shared" si="11"/>
        <v>1.6394100737575718E-2</v>
      </c>
      <c r="J230">
        <f>I230/'Resultado regressão'!$B$7</f>
        <v>1.5418536072526647</v>
      </c>
      <c r="K230" s="18" t="str">
        <f>IF(ABS(J230)&gt;_xlfn.T.INV.2T(0.05,'Resultado regressão'!$B$8-2),"Rejeita H0","Não Rejeita H0")</f>
        <v>Não Rejeita H0</v>
      </c>
    </row>
    <row r="231" spans="1:11" x14ac:dyDescent="0.55000000000000004">
      <c r="A231" s="10" t="s">
        <v>14</v>
      </c>
      <c r="B231" s="10">
        <v>32.2078860425949</v>
      </c>
      <c r="C231" s="11">
        <v>121570</v>
      </c>
      <c r="D231" s="15">
        <f t="shared" si="12"/>
        <v>2.5424301470615696E-3</v>
      </c>
      <c r="E231" s="15">
        <f t="shared" si="13"/>
        <v>1.3006819153712712E-2</v>
      </c>
      <c r="F231" s="12">
        <f t="shared" si="14"/>
        <v>24</v>
      </c>
      <c r="G231">
        <f>'Resultado regressão'!$B$17+'Resultado regressão'!$B$18*Carteira!E231</f>
        <v>1.3876369282565059E-2</v>
      </c>
      <c r="H231" s="16">
        <f t="shared" si="10"/>
        <v>-1.133393913550349E-2</v>
      </c>
      <c r="I231" s="17">
        <f t="shared" si="11"/>
        <v>5.0601616020722277E-3</v>
      </c>
      <c r="J231">
        <f>I231/'Resultado regressão'!$B$7</f>
        <v>0.47590462839806935</v>
      </c>
      <c r="K231" s="18" t="str">
        <f>IF(ABS(J231)&gt;_xlfn.T.INV.2T(0.05,'Resultado regressão'!$B$8-2),"Rejeita H0","Não Rejeita H0")</f>
        <v>Não Rejeita H0</v>
      </c>
    </row>
    <row r="232" spans="1:11" x14ac:dyDescent="0.55000000000000004">
      <c r="A232" s="10" t="s">
        <v>13</v>
      </c>
      <c r="B232" s="10">
        <v>31.912736353874202</v>
      </c>
      <c r="C232" s="11">
        <v>121280</v>
      </c>
      <c r="D232" s="15">
        <f t="shared" si="12"/>
        <v>-9.2061418700031261E-3</v>
      </c>
      <c r="E232" s="15">
        <f t="shared" si="13"/>
        <v>-2.388306673640983E-3</v>
      </c>
      <c r="F232" s="12">
        <f t="shared" si="14"/>
        <v>25</v>
      </c>
      <c r="G232">
        <f>'Resultado regressão'!$B$17+'Resultado regressão'!$B$18*Carteira!E232</f>
        <v>-2.4571997412365597E-3</v>
      </c>
      <c r="H232" s="16">
        <f t="shared" si="10"/>
        <v>-6.7489421287665659E-3</v>
      </c>
      <c r="I232" s="17">
        <f t="shared" si="11"/>
        <v>-1.6887805266943383E-3</v>
      </c>
      <c r="J232">
        <f>I232/'Resultado regressão'!$B$7</f>
        <v>-0.15882861698986764</v>
      </c>
      <c r="K232" s="18" t="str">
        <f>IF(ABS(J232)&gt;_xlfn.T.INV.2T(0.05,'Resultado regressão'!$B$8-2),"Rejeita H0","Não Rejeita H0")</f>
        <v>Não Rejeita H0</v>
      </c>
    </row>
    <row r="233" spans="1:11" x14ac:dyDescent="0.55000000000000004">
      <c r="A233" s="10" t="s">
        <v>12</v>
      </c>
      <c r="B233" s="10">
        <v>31.012138554191498</v>
      </c>
      <c r="C233" s="11">
        <v>118885</v>
      </c>
      <c r="D233" s="15">
        <f t="shared" si="12"/>
        <v>-2.8626494743049236E-2</v>
      </c>
      <c r="E233" s="15">
        <f t="shared" si="13"/>
        <v>-1.9945282589695523E-2</v>
      </c>
      <c r="I233" s="9"/>
    </row>
    <row r="234" spans="1:11" x14ac:dyDescent="0.55000000000000004">
      <c r="A234" s="10" t="s">
        <v>11</v>
      </c>
      <c r="B234" s="10">
        <v>31.090454284286398</v>
      </c>
      <c r="C234" s="11">
        <v>118228</v>
      </c>
      <c r="D234" s="15">
        <f t="shared" si="12"/>
        <v>2.52214176672938E-3</v>
      </c>
      <c r="E234" s="15">
        <f t="shared" si="13"/>
        <v>-5.5416757527506633E-3</v>
      </c>
      <c r="I234" s="9"/>
    </row>
    <row r="235" spans="1:11" x14ac:dyDescent="0.55000000000000004">
      <c r="A235" s="10" t="s">
        <v>10</v>
      </c>
      <c r="B235" s="10">
        <v>31.644527028274499</v>
      </c>
      <c r="C235" s="11">
        <v>118862</v>
      </c>
      <c r="D235" s="15">
        <f t="shared" si="12"/>
        <v>1.7664376065962273E-2</v>
      </c>
      <c r="E235" s="15">
        <f t="shared" si="13"/>
        <v>5.3481927639271731E-3</v>
      </c>
      <c r="I235" s="9"/>
    </row>
    <row r="236" spans="1:11" x14ac:dyDescent="0.55000000000000004">
      <c r="A236" s="10" t="s">
        <v>9</v>
      </c>
      <c r="B236" s="10">
        <v>32.089911825180003</v>
      </c>
      <c r="C236" s="11">
        <v>118322</v>
      </c>
      <c r="D236" s="15">
        <f t="shared" si="12"/>
        <v>1.3976495442854286E-2</v>
      </c>
      <c r="E236" s="15">
        <f t="shared" si="13"/>
        <v>-4.5534347428084487E-3</v>
      </c>
      <c r="I236" s="9"/>
    </row>
    <row r="237" spans="1:11" x14ac:dyDescent="0.55000000000000004">
      <c r="A237" s="10" t="s">
        <v>8</v>
      </c>
      <c r="B237" s="10">
        <v>32.185065771293601</v>
      </c>
      <c r="C237" s="11">
        <v>116953</v>
      </c>
      <c r="D237" s="15">
        <f t="shared" si="12"/>
        <v>2.960841658337543E-3</v>
      </c>
      <c r="E237" s="15">
        <f t="shared" si="13"/>
        <v>-1.1637576883524403E-2</v>
      </c>
      <c r="I237" s="9"/>
    </row>
    <row r="238" spans="1:11" x14ac:dyDescent="0.55000000000000004">
      <c r="A238" s="10" t="s">
        <v>7</v>
      </c>
      <c r="B238" s="10">
        <v>32.028181853485101</v>
      </c>
      <c r="C238" s="11">
        <v>116147</v>
      </c>
      <c r="D238" s="15">
        <f t="shared" si="12"/>
        <v>-4.8863508937397881E-3</v>
      </c>
      <c r="E238" s="15">
        <f t="shared" si="13"/>
        <v>-6.9155144761818832E-3</v>
      </c>
      <c r="I238" s="9"/>
    </row>
    <row r="239" spans="1:11" x14ac:dyDescent="0.55000000000000004">
      <c r="A239" s="10" t="s">
        <v>6</v>
      </c>
      <c r="B239" s="10">
        <v>32.265721717262203</v>
      </c>
      <c r="C239" s="11">
        <v>116782</v>
      </c>
      <c r="D239" s="15">
        <f t="shared" si="12"/>
        <v>7.3892214160817815E-3</v>
      </c>
      <c r="E239" s="15">
        <f t="shared" si="13"/>
        <v>5.4523187159549735E-3</v>
      </c>
      <c r="I239" s="9"/>
    </row>
    <row r="240" spans="1:11" x14ac:dyDescent="0.55000000000000004">
      <c r="A240" s="10" t="s">
        <v>5</v>
      </c>
      <c r="B240" s="10">
        <v>32.241437576293897</v>
      </c>
      <c r="C240" s="11">
        <v>116182</v>
      </c>
      <c r="D240" s="15">
        <f t="shared" si="12"/>
        <v>-7.5291308380087685E-4</v>
      </c>
      <c r="E240" s="15">
        <f t="shared" si="13"/>
        <v>-5.1510218458705737E-3</v>
      </c>
      <c r="I240" s="9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A211-B823-4F5B-8A9F-43D2EF48FA48}">
  <dimension ref="A1:I18"/>
  <sheetViews>
    <sheetView showGridLines="0" workbookViewId="0">
      <selection activeCell="B8" sqref="B8"/>
    </sheetView>
  </sheetViews>
  <sheetFormatPr defaultRowHeight="14.4" x14ac:dyDescent="0.55000000000000004"/>
  <sheetData>
    <row r="1" spans="1:9" x14ac:dyDescent="0.55000000000000004">
      <c r="A1" t="s">
        <v>159</v>
      </c>
    </row>
    <row r="2" spans="1:9" ht="14.7" thickBot="1" x14ac:dyDescent="0.6"/>
    <row r="3" spans="1:9" x14ac:dyDescent="0.55000000000000004">
      <c r="A3" s="7" t="s">
        <v>160</v>
      </c>
      <c r="B3" s="7"/>
    </row>
    <row r="4" spans="1:9" x14ac:dyDescent="0.55000000000000004">
      <c r="A4" s="4" t="s">
        <v>161</v>
      </c>
      <c r="B4" s="4">
        <v>0.7970678403637248</v>
      </c>
    </row>
    <row r="5" spans="1:9" x14ac:dyDescent="0.55000000000000004">
      <c r="A5" s="4" t="s">
        <v>162</v>
      </c>
      <c r="B5" s="4">
        <v>0.63531714214209223</v>
      </c>
    </row>
    <row r="6" spans="1:9" x14ac:dyDescent="0.55000000000000004">
      <c r="A6" s="4" t="s">
        <v>163</v>
      </c>
      <c r="B6" s="4">
        <v>0.63285306877818748</v>
      </c>
    </row>
    <row r="7" spans="1:9" x14ac:dyDescent="0.55000000000000004">
      <c r="A7" s="4" t="s">
        <v>164</v>
      </c>
      <c r="B7" s="4">
        <v>1.0632721978571864E-2</v>
      </c>
    </row>
    <row r="8" spans="1:9" ht="14.7" thickBot="1" x14ac:dyDescent="0.6">
      <c r="A8" s="5" t="s">
        <v>165</v>
      </c>
      <c r="B8" s="5">
        <v>150</v>
      </c>
    </row>
    <row r="10" spans="1:9" ht="14.7" thickBot="1" x14ac:dyDescent="0.6">
      <c r="A10" t="s">
        <v>1</v>
      </c>
    </row>
    <row r="11" spans="1:9" x14ac:dyDescent="0.55000000000000004">
      <c r="A11" s="6"/>
      <c r="B11" s="6" t="s">
        <v>169</v>
      </c>
      <c r="C11" s="6" t="s">
        <v>170</v>
      </c>
      <c r="D11" s="6" t="s">
        <v>171</v>
      </c>
      <c r="E11" s="6" t="s">
        <v>3</v>
      </c>
      <c r="F11" s="6" t="s">
        <v>172</v>
      </c>
    </row>
    <row r="12" spans="1:9" x14ac:dyDescent="0.55000000000000004">
      <c r="A12" s="4" t="s">
        <v>166</v>
      </c>
      <c r="B12" s="4">
        <v>1</v>
      </c>
      <c r="C12" s="4">
        <v>2.914914737277393E-2</v>
      </c>
      <c r="D12" s="4">
        <v>2.914914737277393E-2</v>
      </c>
      <c r="E12" s="4">
        <v>257.832072473408</v>
      </c>
      <c r="F12" s="4">
        <v>3.1237020356729027E-34</v>
      </c>
    </row>
    <row r="13" spans="1:9" x14ac:dyDescent="0.55000000000000004">
      <c r="A13" s="4" t="s">
        <v>167</v>
      </c>
      <c r="B13" s="4">
        <v>148</v>
      </c>
      <c r="C13" s="4">
        <v>1.6732106947693566E-2</v>
      </c>
      <c r="D13" s="4">
        <v>1.1305477667360518E-4</v>
      </c>
      <c r="E13" s="4"/>
      <c r="F13" s="4"/>
    </row>
    <row r="14" spans="1:9" ht="14.7" thickBot="1" x14ac:dyDescent="0.6">
      <c r="A14" s="5" t="s">
        <v>2</v>
      </c>
      <c r="B14" s="5">
        <v>149</v>
      </c>
      <c r="C14" s="5">
        <v>4.5881254320467496E-2</v>
      </c>
      <c r="D14" s="5"/>
      <c r="E14" s="5"/>
      <c r="F14" s="5"/>
    </row>
    <row r="15" spans="1:9" ht="14.7" thickBot="1" x14ac:dyDescent="0.6"/>
    <row r="16" spans="1:9" x14ac:dyDescent="0.55000000000000004">
      <c r="A16" s="6"/>
      <c r="B16" s="6" t="s">
        <v>173</v>
      </c>
      <c r="C16" s="6" t="s">
        <v>164</v>
      </c>
      <c r="D16" s="6" t="s">
        <v>174</v>
      </c>
      <c r="E16" s="6" t="s">
        <v>175</v>
      </c>
      <c r="F16" s="6" t="s">
        <v>176</v>
      </c>
      <c r="G16" s="6" t="s">
        <v>177</v>
      </c>
      <c r="H16" s="6" t="s">
        <v>178</v>
      </c>
      <c r="I16" s="6" t="s">
        <v>179</v>
      </c>
    </row>
    <row r="17" spans="1:9" x14ac:dyDescent="0.55000000000000004">
      <c r="A17" s="4" t="s">
        <v>168</v>
      </c>
      <c r="B17" s="4">
        <v>7.6691331911394895E-5</v>
      </c>
      <c r="C17" s="4">
        <v>8.7205221773226224E-4</v>
      </c>
      <c r="D17" s="4">
        <v>8.7943508831188705E-2</v>
      </c>
      <c r="E17" s="4">
        <v>0.93004045766025989</v>
      </c>
      <c r="F17" s="4">
        <v>-1.6465906711550782E-3</v>
      </c>
      <c r="G17" s="4">
        <v>1.799973334977868E-3</v>
      </c>
      <c r="H17" s="4">
        <v>-1.6465906711550782E-3</v>
      </c>
      <c r="I17" s="4">
        <v>1.799973334977868E-3</v>
      </c>
    </row>
    <row r="18" spans="1:9" ht="14.7" thickBot="1" x14ac:dyDescent="0.6">
      <c r="A18" s="5" t="s">
        <v>180</v>
      </c>
      <c r="B18" s="5">
        <v>1.060957163128899</v>
      </c>
      <c r="C18" s="5">
        <v>6.6073814472815823E-2</v>
      </c>
      <c r="D18" s="5">
        <v>16.057150197759498</v>
      </c>
      <c r="E18" s="5">
        <v>3.1237020356729921E-34</v>
      </c>
      <c r="F18" s="5">
        <v>0.93038721211030628</v>
      </c>
      <c r="G18" s="5">
        <v>1.1915271141474917</v>
      </c>
      <c r="H18" s="5">
        <v>0.93038721211030628</v>
      </c>
      <c r="I18" s="5">
        <v>1.1915271141474917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49AA4A681984E4EB5B350AC04386461" ma:contentTypeVersion="5" ma:contentTypeDescription="Crie um novo documento." ma:contentTypeScope="" ma:versionID="3c9d14b054d14877f3e8d0509d74cb4d">
  <xsd:schema xmlns:xsd="http://www.w3.org/2001/XMLSchema" xmlns:xs="http://www.w3.org/2001/XMLSchema" xmlns:p="http://schemas.microsoft.com/office/2006/metadata/properties" xmlns:ns2="dcd0268b-a0c9-47a4-83f0-42f72ddc962d" targetNamespace="http://schemas.microsoft.com/office/2006/metadata/properties" ma:root="true" ma:fieldsID="45c09df187605107fe57d78b626fe09b" ns2:_="">
    <xsd:import namespace="dcd0268b-a0c9-47a4-83f0-42f72ddc96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0268b-a0c9-47a4-83f0-42f72ddc96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4E8196-6D79-4C16-838D-0F90B6B8FD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2C289D-77A9-4FDA-9677-685A802F51D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3541A85-531A-4B97-BAEE-8C82275D9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d0268b-a0c9-47a4-83f0-42f72ddc96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Carteira</vt:lpstr>
      <vt:lpstr>Resultado regressão</vt:lpstr>
    </vt:vector>
  </TitlesOfParts>
  <Company>Nemesis Ultimate Corporativo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ivangartner</dc:creator>
  <cp:lastModifiedBy>Erika Timo De Oliveira</cp:lastModifiedBy>
  <dcterms:created xsi:type="dcterms:W3CDTF">2014-05-23T17:39:44Z</dcterms:created>
  <dcterms:modified xsi:type="dcterms:W3CDTF">2022-04-28T18:37:57Z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0x010100649AA4A681984E4EB5B350AC04386461</vt:lpwstr>
  </property>
</Properties>
</file>