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7108kosbere\Documents\"/>
    </mc:Choice>
  </mc:AlternateContent>
  <bookViews>
    <workbookView xWindow="-120" yWindow="-120" windowWidth="29040" windowHeight="16440" activeTab="1"/>
  </bookViews>
  <sheets>
    <sheet name="Key" sheetId="6" r:id="rId1"/>
    <sheet name="Loan Calculator" sheetId="4"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6" i="4" l="1"/>
  <c r="C17" i="4"/>
  <c r="C15" i="4"/>
  <c r="C18" i="4"/>
  <c r="C20" i="4"/>
  <c r="E5" i="4" s="1"/>
  <c r="E6" i="4" s="1"/>
  <c r="E4" i="4"/>
  <c r="C10" i="4"/>
  <c r="C7" i="4"/>
  <c r="C6" i="4"/>
  <c r="C5" i="4"/>
  <c r="C21" i="4"/>
  <c r="C9" i="4"/>
  <c r="C16" i="4" s="1"/>
  <c r="H6" i="4" l="1"/>
  <c r="I6" i="4"/>
  <c r="I4" i="4"/>
  <c r="E7" i="4"/>
  <c r="F4" i="4"/>
  <c r="J4" i="4" s="1"/>
  <c r="H4" i="4"/>
  <c r="C22" i="4"/>
  <c r="G4" i="4" s="1"/>
  <c r="H5" i="4"/>
  <c r="C5" i="6"/>
  <c r="G36" i="6"/>
  <c r="H36" i="6"/>
  <c r="G6" i="4" l="1"/>
  <c r="G7" i="4"/>
  <c r="E8" i="4"/>
  <c r="H7" i="4"/>
  <c r="I7" i="4"/>
  <c r="G5" i="4"/>
  <c r="I5" i="4"/>
  <c r="F5" i="4"/>
  <c r="H8" i="4" l="1"/>
  <c r="I8" i="4"/>
  <c r="G8" i="4"/>
  <c r="E9" i="4"/>
  <c r="J5" i="4"/>
  <c r="F6" i="4" s="1"/>
  <c r="J6" i="4" s="1"/>
  <c r="F7" i="4" s="1"/>
  <c r="J7" i="4" s="1"/>
  <c r="F8" i="4" s="1"/>
  <c r="J8" i="4" l="1"/>
  <c r="F9" i="4" s="1"/>
  <c r="G9" i="4"/>
  <c r="E10" i="4"/>
  <c r="H9" i="4"/>
  <c r="I9" i="4"/>
  <c r="J9" i="4" l="1"/>
  <c r="F10" i="4" s="1"/>
  <c r="H10" i="4"/>
  <c r="G10" i="4"/>
  <c r="I10" i="4"/>
  <c r="E11" i="4"/>
  <c r="J10" i="4" l="1"/>
  <c r="F11" i="4" s="1"/>
  <c r="I11" i="4"/>
  <c r="G11" i="4"/>
  <c r="H11" i="4"/>
  <c r="E12" i="4"/>
  <c r="J11" i="4" l="1"/>
  <c r="F12" i="4" s="1"/>
  <c r="E13" i="4"/>
  <c r="I12" i="4"/>
  <c r="G12" i="4"/>
  <c r="H12" i="4"/>
  <c r="J12" i="4" l="1"/>
  <c r="F13" i="4" s="1"/>
  <c r="I13" i="4"/>
  <c r="E14" i="4"/>
  <c r="G13" i="4"/>
  <c r="H13" i="4"/>
  <c r="J13" i="4" l="1"/>
  <c r="F14" i="4"/>
  <c r="G14" i="4"/>
  <c r="H14" i="4"/>
  <c r="I14" i="4"/>
  <c r="E15" i="4"/>
  <c r="J14" i="4" l="1"/>
  <c r="F15" i="4" s="1"/>
  <c r="G15" i="4"/>
  <c r="I15" i="4"/>
  <c r="E16" i="4"/>
  <c r="H15" i="4"/>
  <c r="J15" i="4" l="1"/>
  <c r="H16" i="4"/>
  <c r="I16" i="4"/>
  <c r="E17" i="4"/>
  <c r="F16" i="4"/>
  <c r="G16" i="4"/>
  <c r="J16" i="4" l="1"/>
  <c r="F17" i="4" s="1"/>
  <c r="I17" i="4"/>
  <c r="G17" i="4"/>
  <c r="H17" i="4"/>
  <c r="E18" i="4"/>
  <c r="J17" i="4" l="1"/>
  <c r="F18" i="4" s="1"/>
  <c r="E19" i="4"/>
  <c r="H18" i="4"/>
  <c r="I18" i="4"/>
  <c r="G18" i="4"/>
  <c r="J18" i="4" l="1"/>
  <c r="F19" i="4" s="1"/>
  <c r="E20" i="4"/>
  <c r="G19" i="4"/>
  <c r="H19" i="4"/>
  <c r="I19" i="4"/>
  <c r="J19" i="4" l="1"/>
  <c r="F20" i="4" s="1"/>
  <c r="G20" i="4"/>
  <c r="E21" i="4"/>
  <c r="H20" i="4"/>
  <c r="I20" i="4"/>
  <c r="J20" i="4" l="1"/>
  <c r="F21" i="4" s="1"/>
  <c r="G21" i="4"/>
  <c r="H21" i="4"/>
  <c r="I21" i="4"/>
  <c r="E22" i="4"/>
  <c r="J21" i="4" l="1"/>
  <c r="F22" i="4" s="1"/>
  <c r="H22" i="4"/>
  <c r="E23" i="4"/>
  <c r="G22" i="4"/>
  <c r="I22" i="4"/>
  <c r="J22" i="4" l="1"/>
  <c r="I23" i="4"/>
  <c r="F23" i="4"/>
  <c r="G23" i="4"/>
  <c r="H23" i="4"/>
  <c r="E24" i="4"/>
  <c r="J23" i="4" l="1"/>
  <c r="F24" i="4" s="1"/>
  <c r="E25" i="4"/>
  <c r="G24" i="4"/>
  <c r="H24" i="4"/>
  <c r="I24" i="4"/>
  <c r="J24" i="4" l="1"/>
  <c r="I25" i="4"/>
  <c r="E26" i="4"/>
  <c r="G25" i="4"/>
  <c r="H25" i="4"/>
  <c r="F25" i="4"/>
  <c r="J25" i="4" s="1"/>
  <c r="F26" i="4" l="1"/>
  <c r="I26" i="4"/>
  <c r="E27" i="4"/>
  <c r="G26" i="4"/>
  <c r="H26" i="4"/>
  <c r="J26" i="4" l="1"/>
  <c r="G27" i="4"/>
  <c r="F27" i="4"/>
  <c r="H27" i="4"/>
  <c r="I27" i="4"/>
  <c r="E28" i="4"/>
  <c r="J27" i="4" l="1"/>
  <c r="H28" i="4"/>
  <c r="I28" i="4"/>
  <c r="E29" i="4"/>
  <c r="F28" i="4"/>
  <c r="G28" i="4"/>
  <c r="J28" i="4" l="1"/>
  <c r="I29" i="4"/>
  <c r="H29" i="4"/>
  <c r="E30" i="4"/>
  <c r="F29" i="4"/>
  <c r="J29" i="4" s="1"/>
  <c r="G29" i="4"/>
  <c r="E31" i="4" l="1"/>
  <c r="F30" i="4"/>
  <c r="G30" i="4"/>
  <c r="H30" i="4"/>
  <c r="I30" i="4"/>
  <c r="J30" i="4" l="1"/>
  <c r="F31" i="4" s="1"/>
  <c r="H31" i="4"/>
  <c r="I31" i="4"/>
  <c r="E32" i="4"/>
  <c r="G31" i="4"/>
  <c r="J31" i="4" l="1"/>
  <c r="F32" i="4" s="1"/>
  <c r="E33" i="4"/>
  <c r="G32" i="4"/>
  <c r="H32" i="4"/>
  <c r="I32" i="4"/>
  <c r="J32" i="4" l="1"/>
  <c r="G33" i="4"/>
  <c r="F33" i="4"/>
  <c r="E34" i="4"/>
  <c r="H33" i="4"/>
  <c r="I33" i="4"/>
  <c r="J33" i="4" l="1"/>
  <c r="H34" i="4"/>
  <c r="G34" i="4"/>
  <c r="I34" i="4"/>
  <c r="F34" i="4"/>
  <c r="E35" i="4"/>
  <c r="J34" i="4" l="1"/>
  <c r="I35" i="4"/>
  <c r="E36" i="4"/>
  <c r="G35" i="4"/>
  <c r="H35" i="4"/>
  <c r="F35" i="4"/>
  <c r="J35" i="4" s="1"/>
  <c r="E37" i="4" l="1"/>
  <c r="F36" i="4"/>
  <c r="G36" i="4"/>
  <c r="H36" i="4"/>
  <c r="I36" i="4"/>
  <c r="J36" i="4" l="1"/>
  <c r="G37" i="4"/>
  <c r="H37" i="4"/>
  <c r="I37" i="4"/>
  <c r="E38" i="4"/>
  <c r="F37" i="4"/>
  <c r="J37" i="4" l="1"/>
  <c r="F38" i="4"/>
  <c r="I38" i="4"/>
  <c r="E39" i="4"/>
  <c r="G38" i="4"/>
  <c r="H38" i="4"/>
  <c r="J38" i="4" l="1"/>
  <c r="G39" i="4"/>
  <c r="I39" i="4"/>
  <c r="E40" i="4"/>
  <c r="F39" i="4"/>
  <c r="H39" i="4"/>
  <c r="J39" i="4" l="1"/>
  <c r="H40" i="4"/>
  <c r="F40" i="4"/>
  <c r="G40" i="4"/>
  <c r="I40" i="4"/>
  <c r="E41" i="4"/>
  <c r="J40" i="4" l="1"/>
  <c r="I41" i="4"/>
  <c r="H41" i="4"/>
  <c r="E42" i="4"/>
  <c r="F41" i="4"/>
  <c r="J41" i="4" s="1"/>
  <c r="G41" i="4"/>
  <c r="E43" i="4" l="1"/>
  <c r="H42" i="4"/>
  <c r="I42" i="4"/>
  <c r="F42" i="4"/>
  <c r="G42" i="4"/>
  <c r="J42" i="4" l="1"/>
  <c r="F43" i="4"/>
  <c r="G43" i="4"/>
  <c r="E44" i="4"/>
  <c r="H43" i="4"/>
  <c r="I43" i="4"/>
  <c r="J43" i="4" l="1"/>
  <c r="F44" i="4"/>
  <c r="H44" i="4"/>
  <c r="I44" i="4"/>
  <c r="E45" i="4"/>
  <c r="G44" i="4"/>
  <c r="J44" i="4" l="1"/>
  <c r="G45" i="4"/>
  <c r="E46" i="4"/>
  <c r="F45" i="4"/>
  <c r="H45" i="4"/>
  <c r="I45" i="4"/>
  <c r="J45" i="4" l="1"/>
  <c r="H46" i="4"/>
  <c r="F46" i="4"/>
  <c r="E47" i="4"/>
  <c r="G46" i="4"/>
  <c r="I46" i="4"/>
  <c r="J46" i="4" l="1"/>
  <c r="I47" i="4"/>
  <c r="G47" i="4"/>
  <c r="H47" i="4"/>
  <c r="F47" i="4"/>
  <c r="J47" i="4" s="1"/>
  <c r="E48" i="4"/>
  <c r="E49" i="4" l="1"/>
  <c r="I48" i="4"/>
  <c r="G48" i="4"/>
  <c r="H48" i="4"/>
  <c r="F48" i="4"/>
  <c r="J48" i="4" s="1"/>
  <c r="F49" i="4" l="1"/>
  <c r="G49" i="4"/>
  <c r="H49" i="4"/>
  <c r="E50" i="4"/>
  <c r="I49" i="4"/>
  <c r="J49" i="4" l="1"/>
  <c r="F50" i="4"/>
  <c r="G50" i="4"/>
  <c r="E51" i="4"/>
  <c r="H50" i="4"/>
  <c r="I50" i="4"/>
  <c r="J50" i="4" l="1"/>
  <c r="G51" i="4"/>
  <c r="I51" i="4"/>
  <c r="F51" i="4"/>
  <c r="H51" i="4"/>
  <c r="E52" i="4"/>
  <c r="J51" i="4" l="1"/>
  <c r="H52" i="4"/>
  <c r="I52" i="4"/>
  <c r="E53" i="4"/>
  <c r="F52" i="4"/>
  <c r="G52" i="4"/>
  <c r="J52" i="4" l="1"/>
  <c r="I53" i="4"/>
  <c r="F53" i="4"/>
  <c r="E54" i="4"/>
  <c r="G53" i="4"/>
  <c r="H53" i="4"/>
  <c r="J53" i="4" l="1"/>
  <c r="E55" i="4"/>
  <c r="H54" i="4"/>
  <c r="G54" i="4"/>
  <c r="I54" i="4"/>
  <c r="F54" i="4"/>
  <c r="J54" i="4" s="1"/>
  <c r="E56" i="4" l="1"/>
  <c r="H55" i="4"/>
  <c r="I55" i="4"/>
  <c r="G55" i="4"/>
  <c r="F55" i="4"/>
  <c r="J55" i="4" s="1"/>
  <c r="F56" i="4" l="1"/>
  <c r="G56" i="4"/>
  <c r="H56" i="4"/>
  <c r="I56" i="4"/>
  <c r="E57" i="4"/>
  <c r="J56" i="4" l="1"/>
  <c r="G57" i="4"/>
  <c r="H57" i="4"/>
  <c r="E58" i="4"/>
  <c r="F57" i="4"/>
  <c r="I57" i="4"/>
  <c r="J57" i="4" l="1"/>
  <c r="H58" i="4"/>
  <c r="E59" i="4"/>
  <c r="F58" i="4"/>
  <c r="G58" i="4"/>
  <c r="I58" i="4"/>
  <c r="J58" i="4" l="1"/>
  <c r="I59" i="4"/>
  <c r="H59" i="4"/>
  <c r="E60" i="4"/>
  <c r="F59" i="4"/>
  <c r="J59" i="4" s="1"/>
  <c r="G59" i="4"/>
  <c r="E61" i="4" l="1"/>
  <c r="G60" i="4"/>
  <c r="I60" i="4"/>
  <c r="F60" i="4"/>
  <c r="H60" i="4"/>
  <c r="J60" i="4" l="1"/>
  <c r="I61" i="4"/>
  <c r="G61" i="4"/>
  <c r="H61" i="4"/>
  <c r="F61" i="4"/>
  <c r="J61" i="4" s="1"/>
  <c r="E62" i="4"/>
  <c r="F62" i="4" l="1"/>
  <c r="E63" i="4"/>
  <c r="H62" i="4"/>
  <c r="I62" i="4"/>
  <c r="G62" i="4"/>
  <c r="J62" i="4" l="1"/>
  <c r="G63" i="4"/>
  <c r="F63" i="4"/>
  <c r="H63" i="4"/>
  <c r="I63" i="4"/>
  <c r="E64" i="4"/>
  <c r="J63" i="4" l="1"/>
  <c r="O7" i="4" s="1"/>
  <c r="H64" i="4"/>
  <c r="I64" i="4"/>
  <c r="E65" i="4"/>
  <c r="F64" i="4"/>
  <c r="G64" i="4"/>
  <c r="J64" i="4" l="1"/>
  <c r="I65" i="4"/>
  <c r="F65" i="4"/>
  <c r="E66" i="4"/>
  <c r="G65" i="4"/>
  <c r="H65" i="4"/>
  <c r="J65" i="4" l="1"/>
  <c r="E67" i="4"/>
  <c r="F66" i="4"/>
  <c r="H66" i="4"/>
  <c r="I66" i="4"/>
  <c r="G66" i="4"/>
  <c r="J66" i="4" l="1"/>
  <c r="H67" i="4"/>
  <c r="I67" i="4"/>
  <c r="E68" i="4"/>
  <c r="F67" i="4"/>
  <c r="J67" i="4" s="1"/>
  <c r="G67" i="4"/>
  <c r="F68" i="4" l="1"/>
  <c r="E69" i="4"/>
  <c r="G68" i="4"/>
  <c r="H68" i="4"/>
  <c r="I68" i="4"/>
  <c r="J68" i="4" l="1"/>
  <c r="G69" i="4"/>
  <c r="E70" i="4"/>
  <c r="H69" i="4"/>
  <c r="I69" i="4"/>
  <c r="F69" i="4"/>
  <c r="J69" i="4" l="1"/>
  <c r="H70" i="4"/>
  <c r="G70" i="4"/>
  <c r="F70" i="4"/>
  <c r="I70" i="4"/>
  <c r="E71" i="4"/>
  <c r="J70" i="4" l="1"/>
  <c r="I71" i="4"/>
  <c r="E72" i="4"/>
  <c r="H71" i="4"/>
  <c r="F71" i="4"/>
  <c r="G71" i="4"/>
  <c r="J71" i="4" l="1"/>
  <c r="E73" i="4"/>
  <c r="F72" i="4"/>
  <c r="I72" i="4"/>
  <c r="G72" i="4"/>
  <c r="H72" i="4"/>
  <c r="J72" i="4" l="1"/>
  <c r="G73" i="4"/>
  <c r="H73" i="4"/>
  <c r="I73" i="4"/>
  <c r="F73" i="4"/>
  <c r="E74" i="4"/>
  <c r="J73" i="4" l="1"/>
  <c r="F74" i="4"/>
  <c r="I74" i="4"/>
  <c r="H74" i="4"/>
  <c r="E75" i="4"/>
  <c r="G74" i="4"/>
  <c r="J74" i="4" l="1"/>
  <c r="G75" i="4"/>
  <c r="F75" i="4"/>
  <c r="H75" i="4"/>
  <c r="I75" i="4"/>
  <c r="E76" i="4"/>
  <c r="J75" i="4" l="1"/>
  <c r="H76" i="4"/>
  <c r="F76" i="4"/>
  <c r="E77" i="4"/>
  <c r="G76" i="4"/>
  <c r="I76" i="4"/>
  <c r="J76" i="4" l="1"/>
  <c r="I77" i="4"/>
  <c r="H77" i="4"/>
  <c r="F77" i="4"/>
  <c r="J77" i="4" s="1"/>
  <c r="G77" i="4"/>
  <c r="E78" i="4"/>
  <c r="E79" i="4" l="1"/>
  <c r="H78" i="4"/>
  <c r="I78" i="4"/>
  <c r="F78" i="4"/>
  <c r="J78" i="4" s="1"/>
  <c r="G78" i="4"/>
  <c r="F79" i="4" l="1"/>
  <c r="I79" i="4"/>
  <c r="E80" i="4"/>
  <c r="G79" i="4"/>
  <c r="H79" i="4"/>
  <c r="J79" i="4" l="1"/>
  <c r="F80" i="4"/>
  <c r="H80" i="4"/>
  <c r="G80" i="4"/>
  <c r="I80" i="4"/>
  <c r="E81" i="4"/>
  <c r="J80" i="4" l="1"/>
  <c r="G81" i="4"/>
  <c r="E82" i="4"/>
  <c r="H81" i="4"/>
  <c r="I81" i="4"/>
  <c r="F81" i="4"/>
  <c r="J81" i="4" l="1"/>
  <c r="H82" i="4"/>
  <c r="F82" i="4"/>
  <c r="G82" i="4"/>
  <c r="I82" i="4"/>
  <c r="E83" i="4"/>
  <c r="J82" i="4" l="1"/>
  <c r="I83" i="4"/>
  <c r="G83" i="4"/>
  <c r="E84" i="4"/>
  <c r="F83" i="4"/>
  <c r="J83" i="4" s="1"/>
  <c r="H83" i="4"/>
  <c r="E85" i="4" l="1"/>
  <c r="I84" i="4"/>
  <c r="F84" i="4"/>
  <c r="G84" i="4"/>
  <c r="H84" i="4"/>
  <c r="J84" i="4" l="1"/>
  <c r="H85" i="4"/>
  <c r="I85" i="4"/>
  <c r="F85" i="4"/>
  <c r="J85" i="4" s="1"/>
  <c r="G85" i="4"/>
  <c r="E86" i="4"/>
  <c r="F86" i="4" l="1"/>
  <c r="G86" i="4"/>
  <c r="I86" i="4"/>
  <c r="E87" i="4"/>
  <c r="H86" i="4"/>
  <c r="J86" i="4" l="1"/>
  <c r="G87" i="4"/>
  <c r="I87" i="4"/>
  <c r="F87" i="4"/>
  <c r="H87" i="4"/>
  <c r="E88" i="4"/>
  <c r="J87" i="4" l="1"/>
  <c r="H88" i="4"/>
  <c r="E89" i="4"/>
  <c r="G88" i="4"/>
  <c r="I88" i="4"/>
  <c r="F88" i="4"/>
  <c r="J88" i="4" l="1"/>
  <c r="I89" i="4"/>
  <c r="F89" i="4"/>
  <c r="G89" i="4"/>
  <c r="H89" i="4"/>
  <c r="E90" i="4"/>
  <c r="J89" i="4" l="1"/>
  <c r="E91" i="4"/>
  <c r="H90" i="4"/>
  <c r="I90" i="4"/>
  <c r="F90" i="4"/>
  <c r="G90" i="4"/>
  <c r="J90" i="4" l="1"/>
  <c r="E92" i="4"/>
  <c r="F91" i="4"/>
  <c r="I91" i="4"/>
  <c r="G91" i="4"/>
  <c r="H91" i="4"/>
  <c r="J91" i="4" l="1"/>
  <c r="E93" i="4"/>
  <c r="G92" i="4"/>
  <c r="H92" i="4"/>
  <c r="F92" i="4"/>
  <c r="I92" i="4"/>
  <c r="J92" i="4" l="1"/>
  <c r="E94" i="4"/>
  <c r="F93" i="4"/>
  <c r="I93" i="4"/>
  <c r="J93" i="4" s="1"/>
  <c r="G93" i="4"/>
  <c r="H93" i="4"/>
  <c r="E95" i="4" l="1"/>
  <c r="G94" i="4"/>
  <c r="I94" i="4"/>
  <c r="F94" i="4"/>
  <c r="H94" i="4"/>
  <c r="J94" i="4" l="1"/>
  <c r="E96" i="4"/>
  <c r="H95" i="4"/>
  <c r="F95" i="4"/>
  <c r="G95" i="4"/>
  <c r="I95" i="4"/>
  <c r="J95" i="4" l="1"/>
  <c r="E97" i="4"/>
  <c r="I96" i="4"/>
  <c r="H96" i="4"/>
  <c r="F96" i="4"/>
  <c r="J96" i="4" s="1"/>
  <c r="G96" i="4"/>
  <c r="E98" i="4" l="1"/>
  <c r="H97" i="4"/>
  <c r="I97" i="4"/>
  <c r="F97" i="4"/>
  <c r="J97" i="4" s="1"/>
  <c r="G97" i="4"/>
  <c r="E99" i="4" l="1"/>
  <c r="F98" i="4"/>
  <c r="G98" i="4"/>
  <c r="H98" i="4"/>
  <c r="I98" i="4"/>
  <c r="J98" i="4" s="1"/>
  <c r="E100" i="4" l="1"/>
  <c r="F99" i="4"/>
  <c r="H99" i="4"/>
  <c r="I99" i="4"/>
  <c r="J99" i="4" s="1"/>
  <c r="G99" i="4"/>
  <c r="E101" i="4" l="1"/>
  <c r="G100" i="4"/>
  <c r="H100" i="4"/>
  <c r="I100" i="4"/>
  <c r="F100" i="4"/>
  <c r="J100" i="4" l="1"/>
  <c r="E102" i="4"/>
  <c r="H101" i="4"/>
  <c r="F101" i="4"/>
  <c r="G101" i="4"/>
  <c r="I101" i="4"/>
  <c r="J101" i="4" s="1"/>
  <c r="E103" i="4" l="1"/>
  <c r="I102" i="4"/>
  <c r="G102" i="4"/>
  <c r="H102" i="4"/>
  <c r="F102" i="4"/>
  <c r="J102" i="4" s="1"/>
  <c r="E104" i="4" l="1"/>
  <c r="I103" i="4"/>
  <c r="G103" i="4"/>
  <c r="H103" i="4"/>
  <c r="F103" i="4"/>
  <c r="J103" i="4" s="1"/>
  <c r="E105" i="4" l="1"/>
  <c r="F104" i="4"/>
  <c r="I104" i="4"/>
  <c r="J104" i="4" s="1"/>
  <c r="G104" i="4"/>
  <c r="H104" i="4"/>
  <c r="E106" i="4" l="1"/>
  <c r="F105" i="4"/>
  <c r="G105" i="4"/>
  <c r="H105" i="4"/>
  <c r="I105" i="4"/>
  <c r="J105" i="4" s="1"/>
  <c r="E107" i="4" l="1"/>
  <c r="G106" i="4"/>
  <c r="I106" i="4"/>
  <c r="F106" i="4"/>
  <c r="J106" i="4" s="1"/>
  <c r="H106" i="4"/>
  <c r="E108" i="4" l="1"/>
  <c r="H107" i="4"/>
  <c r="I107" i="4"/>
  <c r="F107" i="4"/>
  <c r="J107" i="4" s="1"/>
  <c r="G107" i="4"/>
  <c r="E109" i="4" l="1"/>
  <c r="I108" i="4"/>
  <c r="J108" i="4" s="1"/>
  <c r="F108" i="4"/>
  <c r="G108" i="4"/>
  <c r="H108" i="4"/>
  <c r="E110" i="4" l="1"/>
  <c r="H109" i="4"/>
  <c r="I109" i="4"/>
  <c r="F109" i="4"/>
  <c r="J109" i="4" s="1"/>
  <c r="G109" i="4"/>
  <c r="E111" i="4" l="1"/>
  <c r="H110" i="4"/>
  <c r="I110" i="4"/>
  <c r="F110" i="4"/>
  <c r="J110" i="4" s="1"/>
  <c r="G110" i="4"/>
  <c r="E112" i="4" l="1"/>
  <c r="F111" i="4"/>
  <c r="G111" i="4"/>
  <c r="H111" i="4"/>
  <c r="I111" i="4"/>
  <c r="J111" i="4" s="1"/>
  <c r="E113" i="4" l="1"/>
  <c r="G112" i="4"/>
  <c r="H112" i="4"/>
  <c r="I112" i="4"/>
  <c r="J112" i="4" s="1"/>
  <c r="F112" i="4"/>
  <c r="E114" i="4" l="1"/>
  <c r="H113" i="4"/>
  <c r="G113" i="4"/>
  <c r="I113" i="4"/>
  <c r="F113" i="4"/>
  <c r="J113" i="4" l="1"/>
  <c r="E115" i="4"/>
  <c r="I114" i="4"/>
  <c r="F114" i="4"/>
  <c r="J114" i="4" s="1"/>
  <c r="G114" i="4"/>
  <c r="H114" i="4"/>
  <c r="E116" i="4" l="1"/>
  <c r="G115" i="4"/>
  <c r="H115" i="4"/>
  <c r="F115" i="4"/>
  <c r="I115" i="4"/>
  <c r="J115" i="4" l="1"/>
  <c r="E117" i="4"/>
  <c r="I116" i="4"/>
  <c r="G116" i="4"/>
  <c r="H116" i="4"/>
  <c r="F116" i="4"/>
  <c r="J116" i="4" s="1"/>
  <c r="E118" i="4" l="1"/>
  <c r="F117" i="4"/>
  <c r="I117" i="4"/>
  <c r="J117" i="4" s="1"/>
  <c r="G117" i="4"/>
  <c r="H117" i="4"/>
  <c r="E119" i="4" l="1"/>
  <c r="G118" i="4"/>
  <c r="F118" i="4"/>
  <c r="H118" i="4"/>
  <c r="I118" i="4"/>
  <c r="J118" i="4" s="1"/>
  <c r="E120" i="4" l="1"/>
  <c r="H119" i="4"/>
  <c r="I119" i="4"/>
  <c r="F119" i="4"/>
  <c r="J119" i="4" s="1"/>
  <c r="G119" i="4"/>
  <c r="E121" i="4" l="1"/>
  <c r="I120" i="4"/>
  <c r="H120" i="4"/>
  <c r="F120" i="4"/>
  <c r="J120" i="4" s="1"/>
  <c r="G120" i="4"/>
  <c r="E122" i="4" l="1"/>
  <c r="F121" i="4"/>
  <c r="G121" i="4"/>
  <c r="H121" i="4"/>
  <c r="I121" i="4"/>
  <c r="J121" i="4" l="1"/>
  <c r="E123" i="4"/>
  <c r="H122" i="4"/>
  <c r="I122" i="4"/>
  <c r="F122" i="4"/>
  <c r="G122" i="4"/>
  <c r="J122" i="4" l="1"/>
  <c r="E124" i="4"/>
  <c r="F123" i="4"/>
  <c r="H123" i="4"/>
  <c r="I123" i="4"/>
  <c r="J123" i="4" s="1"/>
  <c r="G123" i="4"/>
  <c r="E125" i="4" l="1"/>
  <c r="G124" i="4"/>
  <c r="F124" i="4"/>
  <c r="H124" i="4"/>
  <c r="I124" i="4"/>
  <c r="J124" i="4" s="1"/>
  <c r="E126" i="4" l="1"/>
  <c r="H125" i="4"/>
  <c r="G125" i="4"/>
  <c r="I125" i="4"/>
  <c r="J125" i="4" s="1"/>
  <c r="F125" i="4"/>
  <c r="E127" i="4" l="1"/>
  <c r="I126" i="4"/>
  <c r="G126" i="4"/>
  <c r="H126" i="4"/>
  <c r="F126" i="4"/>
  <c r="J126" i="4" s="1"/>
  <c r="E128" i="4" l="1"/>
  <c r="F127" i="4"/>
  <c r="I127" i="4"/>
  <c r="G127" i="4"/>
  <c r="H127" i="4"/>
  <c r="J127" i="4" l="1"/>
  <c r="E129" i="4"/>
  <c r="G128" i="4"/>
  <c r="H128" i="4"/>
  <c r="F128" i="4"/>
  <c r="I128" i="4"/>
  <c r="J128" i="4" s="1"/>
  <c r="E130" i="4" l="1"/>
  <c r="F129" i="4"/>
  <c r="H129" i="4"/>
  <c r="I129" i="4"/>
  <c r="J129" i="4" s="1"/>
  <c r="G129" i="4"/>
  <c r="E131" i="4" l="1"/>
  <c r="G130" i="4"/>
  <c r="I130" i="4"/>
  <c r="F130" i="4"/>
  <c r="H130" i="4"/>
  <c r="J130" i="4" l="1"/>
  <c r="E132" i="4"/>
  <c r="H131" i="4"/>
  <c r="F131" i="4"/>
  <c r="G131" i="4"/>
  <c r="I131" i="4"/>
  <c r="J131" i="4" l="1"/>
  <c r="E133" i="4"/>
  <c r="I132" i="4"/>
  <c r="H132" i="4"/>
  <c r="F132" i="4"/>
  <c r="J132" i="4" s="1"/>
  <c r="G132" i="4"/>
  <c r="E134" i="4" l="1"/>
  <c r="H133" i="4"/>
  <c r="I133" i="4"/>
  <c r="F133" i="4"/>
  <c r="J133" i="4" s="1"/>
  <c r="G133" i="4"/>
  <c r="E135" i="4" l="1"/>
  <c r="F134" i="4"/>
  <c r="G134" i="4"/>
  <c r="H134" i="4"/>
  <c r="I134" i="4"/>
  <c r="J134" i="4" l="1"/>
  <c r="E136" i="4"/>
  <c r="F135" i="4"/>
  <c r="H135" i="4"/>
  <c r="I135" i="4"/>
  <c r="G135" i="4"/>
  <c r="J135" i="4" l="1"/>
  <c r="E137" i="4"/>
  <c r="G136" i="4"/>
  <c r="H136" i="4"/>
  <c r="I136" i="4"/>
  <c r="F136" i="4"/>
  <c r="J136" i="4" s="1"/>
  <c r="E138" i="4" l="1"/>
  <c r="H137" i="4"/>
  <c r="F137" i="4"/>
  <c r="G137" i="4"/>
  <c r="I137" i="4"/>
  <c r="J137" i="4" s="1"/>
  <c r="E139" i="4" l="1"/>
  <c r="I138" i="4"/>
  <c r="G138" i="4"/>
  <c r="H138" i="4"/>
  <c r="F138" i="4"/>
  <c r="J138" i="4" s="1"/>
  <c r="E140" i="4" l="1"/>
  <c r="I139" i="4"/>
  <c r="G139" i="4"/>
  <c r="H139" i="4"/>
  <c r="F139" i="4"/>
  <c r="J139" i="4" s="1"/>
  <c r="E141" i="4" l="1"/>
  <c r="F140" i="4"/>
  <c r="I140" i="4"/>
  <c r="J140" i="4" s="1"/>
  <c r="G140" i="4"/>
  <c r="H140" i="4"/>
  <c r="E142" i="4" l="1"/>
  <c r="F141" i="4"/>
  <c r="G141" i="4"/>
  <c r="H141" i="4"/>
  <c r="I141" i="4"/>
  <c r="J141" i="4" s="1"/>
  <c r="E143" i="4" l="1"/>
  <c r="G142" i="4"/>
  <c r="I142" i="4"/>
  <c r="F142" i="4"/>
  <c r="H142" i="4"/>
  <c r="J142" i="4" l="1"/>
  <c r="E144" i="4"/>
  <c r="H143" i="4"/>
  <c r="I143" i="4"/>
  <c r="F143" i="4"/>
  <c r="G143" i="4"/>
  <c r="J143" i="4" l="1"/>
  <c r="E145" i="4"/>
  <c r="I144" i="4"/>
  <c r="F144" i="4"/>
  <c r="J144" i="4" s="1"/>
  <c r="G144" i="4"/>
  <c r="H144" i="4"/>
  <c r="E146" i="4" l="1"/>
  <c r="H145" i="4"/>
  <c r="I145" i="4"/>
  <c r="F145" i="4"/>
  <c r="J145" i="4" s="1"/>
  <c r="G145" i="4"/>
  <c r="E147" i="4" l="1"/>
  <c r="H146" i="4"/>
  <c r="I146" i="4"/>
  <c r="F146" i="4"/>
  <c r="J146" i="4" s="1"/>
  <c r="G146" i="4"/>
  <c r="E148" i="4" l="1"/>
  <c r="F147" i="4"/>
  <c r="G147" i="4"/>
  <c r="H147" i="4"/>
  <c r="I147" i="4"/>
  <c r="J147" i="4" s="1"/>
  <c r="E149" i="4" l="1"/>
  <c r="G148" i="4"/>
  <c r="H148" i="4"/>
  <c r="I148" i="4"/>
  <c r="F148" i="4"/>
  <c r="J148" i="4" l="1"/>
  <c r="E150" i="4"/>
  <c r="H149" i="4"/>
  <c r="G149" i="4"/>
  <c r="I149" i="4"/>
  <c r="F149" i="4"/>
  <c r="J149" i="4" s="1"/>
  <c r="E151" i="4" l="1"/>
  <c r="I150" i="4"/>
  <c r="J150" i="4" s="1"/>
  <c r="F150" i="4"/>
  <c r="G150" i="4"/>
  <c r="H150" i="4"/>
  <c r="E152" i="4" l="1"/>
  <c r="F151" i="4"/>
  <c r="G151" i="4"/>
  <c r="I151" i="4"/>
  <c r="H151" i="4"/>
  <c r="J151" i="4" l="1"/>
  <c r="E153" i="4"/>
  <c r="G152" i="4"/>
  <c r="H152" i="4"/>
  <c r="I152" i="4"/>
  <c r="F152" i="4"/>
  <c r="J152" i="4" l="1"/>
  <c r="E154" i="4"/>
  <c r="F153" i="4"/>
  <c r="I153" i="4"/>
  <c r="J153" i="4" s="1"/>
  <c r="G153" i="4"/>
  <c r="H153" i="4"/>
  <c r="E155" i="4" l="1"/>
  <c r="G154" i="4"/>
  <c r="I154" i="4"/>
  <c r="F154" i="4"/>
  <c r="H154" i="4"/>
  <c r="J154" i="4" l="1"/>
  <c r="E156" i="4"/>
  <c r="H155" i="4"/>
  <c r="F155" i="4"/>
  <c r="G155" i="4"/>
  <c r="I155" i="4"/>
  <c r="J155" i="4" s="1"/>
  <c r="E157" i="4" l="1"/>
  <c r="I156" i="4"/>
  <c r="H156" i="4"/>
  <c r="F156" i="4"/>
  <c r="J156" i="4" s="1"/>
  <c r="G156" i="4"/>
  <c r="E158" i="4" l="1"/>
  <c r="F157" i="4"/>
  <c r="G157" i="4"/>
  <c r="H157" i="4"/>
  <c r="I157" i="4"/>
  <c r="J157" i="4" l="1"/>
  <c r="E159" i="4"/>
  <c r="F158" i="4"/>
  <c r="G158" i="4"/>
  <c r="H158" i="4"/>
  <c r="I158" i="4"/>
  <c r="J158" i="4" s="1"/>
  <c r="E160" i="4" l="1"/>
  <c r="F159" i="4"/>
  <c r="H159" i="4"/>
  <c r="I159" i="4"/>
  <c r="J159" i="4" s="1"/>
  <c r="G159" i="4"/>
  <c r="E161" i="4" l="1"/>
  <c r="G160" i="4"/>
  <c r="H160" i="4"/>
  <c r="I160" i="4"/>
  <c r="F160" i="4"/>
  <c r="J160" i="4" l="1"/>
  <c r="E162" i="4"/>
  <c r="H161" i="4"/>
  <c r="F161" i="4"/>
  <c r="G161" i="4"/>
  <c r="I161" i="4"/>
  <c r="J161" i="4" s="1"/>
  <c r="E163" i="4" l="1"/>
  <c r="I162" i="4"/>
  <c r="G162" i="4"/>
  <c r="H162" i="4"/>
  <c r="F162" i="4"/>
  <c r="J162" i="4" s="1"/>
  <c r="E164" i="4" l="1"/>
  <c r="I163" i="4"/>
  <c r="H163" i="4"/>
  <c r="G163" i="4"/>
  <c r="F163" i="4"/>
  <c r="J163" i="4" s="1"/>
  <c r="E165" i="4" l="1"/>
  <c r="F164" i="4"/>
  <c r="G164" i="4"/>
  <c r="I164" i="4"/>
  <c r="J164" i="4" s="1"/>
  <c r="H164" i="4"/>
  <c r="E166" i="4" l="1"/>
  <c r="F165" i="4"/>
  <c r="G165" i="4"/>
  <c r="H165" i="4"/>
  <c r="I165" i="4"/>
  <c r="J165" i="4" s="1"/>
  <c r="E167" i="4" l="1"/>
  <c r="G166" i="4"/>
  <c r="I166" i="4"/>
  <c r="F166" i="4"/>
  <c r="H166" i="4"/>
  <c r="J166" i="4" l="1"/>
  <c r="E168" i="4"/>
  <c r="H167" i="4"/>
  <c r="I167" i="4"/>
  <c r="F167" i="4"/>
  <c r="G167" i="4"/>
  <c r="J167" i="4" l="1"/>
  <c r="E169" i="4"/>
  <c r="I168" i="4"/>
  <c r="F168" i="4"/>
  <c r="J168" i="4" s="1"/>
  <c r="G168" i="4"/>
  <c r="H168" i="4"/>
  <c r="E170" i="4" l="1"/>
  <c r="H169" i="4"/>
  <c r="I169" i="4"/>
  <c r="F169" i="4"/>
  <c r="J169" i="4" s="1"/>
  <c r="G169" i="4"/>
  <c r="E171" i="4" l="1"/>
  <c r="F170" i="4"/>
  <c r="G170" i="4"/>
  <c r="H170" i="4"/>
  <c r="I170" i="4"/>
  <c r="J170" i="4" l="1"/>
  <c r="E172" i="4"/>
  <c r="F171" i="4"/>
  <c r="G171" i="4"/>
  <c r="H171" i="4"/>
  <c r="I171" i="4"/>
  <c r="J171" i="4" s="1"/>
  <c r="E173" i="4" l="1"/>
  <c r="G172" i="4"/>
  <c r="H172" i="4"/>
  <c r="I172" i="4"/>
  <c r="F172" i="4"/>
  <c r="J172" i="4" l="1"/>
  <c r="E174" i="4"/>
  <c r="H173" i="4"/>
  <c r="G173" i="4"/>
  <c r="I173" i="4"/>
  <c r="F173" i="4"/>
  <c r="J173" i="4" l="1"/>
  <c r="E175" i="4"/>
  <c r="I174" i="4"/>
  <c r="F174" i="4"/>
  <c r="J174" i="4" s="1"/>
  <c r="G174" i="4"/>
  <c r="H174" i="4"/>
  <c r="E176" i="4" l="1"/>
  <c r="G175" i="4"/>
  <c r="H175" i="4"/>
  <c r="F175" i="4"/>
  <c r="I175" i="4"/>
  <c r="J175" i="4" l="1"/>
  <c r="E177" i="4"/>
  <c r="I176" i="4"/>
  <c r="G176" i="4"/>
  <c r="H176" i="4"/>
  <c r="F176" i="4"/>
  <c r="J176" i="4" s="1"/>
  <c r="E178" i="4" l="1"/>
  <c r="F177" i="4"/>
  <c r="G177" i="4"/>
  <c r="I177" i="4"/>
  <c r="J177" i="4" s="1"/>
  <c r="H177" i="4"/>
  <c r="E179" i="4" l="1"/>
  <c r="G178" i="4"/>
  <c r="H178" i="4"/>
  <c r="F178" i="4"/>
  <c r="I178" i="4"/>
  <c r="J178" i="4" s="1"/>
  <c r="E180" i="4" l="1"/>
  <c r="H179" i="4"/>
  <c r="I179" i="4"/>
  <c r="F179" i="4"/>
  <c r="J179" i="4" s="1"/>
  <c r="G179" i="4"/>
  <c r="E181" i="4" l="1"/>
  <c r="I180" i="4"/>
  <c r="H180" i="4"/>
  <c r="F180" i="4"/>
  <c r="J180" i="4" s="1"/>
  <c r="G180" i="4"/>
  <c r="E182" i="4" l="1"/>
  <c r="F181" i="4"/>
  <c r="G181" i="4"/>
  <c r="H181" i="4"/>
  <c r="I181" i="4"/>
  <c r="J181" i="4" l="1"/>
  <c r="E183" i="4"/>
  <c r="H182" i="4"/>
  <c r="I182" i="4"/>
  <c r="F182" i="4"/>
  <c r="G182" i="4"/>
  <c r="J182" i="4" l="1"/>
  <c r="E184" i="4"/>
  <c r="F183" i="4"/>
  <c r="G183" i="4"/>
  <c r="H183" i="4"/>
  <c r="I183" i="4"/>
  <c r="J183" i="4" s="1"/>
  <c r="E185" i="4" l="1"/>
  <c r="G184" i="4"/>
  <c r="F184" i="4"/>
  <c r="H184" i="4"/>
  <c r="I184" i="4"/>
  <c r="J184" i="4" l="1"/>
  <c r="E186" i="4"/>
  <c r="H185" i="4"/>
  <c r="G185" i="4"/>
  <c r="I185" i="4"/>
  <c r="F185" i="4"/>
  <c r="J185" i="4" l="1"/>
  <c r="E187" i="4"/>
  <c r="I186" i="4"/>
  <c r="G186" i="4"/>
  <c r="H186" i="4"/>
  <c r="F186" i="4"/>
  <c r="J186" i="4" s="1"/>
  <c r="E188" i="4" l="1"/>
  <c r="F187" i="4"/>
  <c r="G187" i="4"/>
  <c r="H187" i="4"/>
  <c r="I187" i="4"/>
  <c r="J187" i="4" l="1"/>
  <c r="E189" i="4"/>
  <c r="G188" i="4"/>
  <c r="H188" i="4"/>
  <c r="F188" i="4"/>
  <c r="I188" i="4"/>
  <c r="J188" i="4" l="1"/>
  <c r="E190" i="4"/>
  <c r="F189" i="4"/>
  <c r="I189" i="4"/>
  <c r="J189" i="4" s="1"/>
  <c r="G189" i="4"/>
  <c r="H189" i="4"/>
  <c r="G190" i="4" l="1"/>
  <c r="E191" i="4"/>
  <c r="F190" i="4"/>
  <c r="I190" i="4"/>
  <c r="J190" i="4" s="1"/>
  <c r="H190" i="4"/>
  <c r="G191" i="4" l="1"/>
  <c r="F191" i="4"/>
  <c r="H191" i="4"/>
  <c r="I191" i="4"/>
  <c r="J191" i="4" s="1"/>
  <c r="E192" i="4"/>
  <c r="G192" i="4" l="1"/>
  <c r="F192" i="4"/>
  <c r="H192" i="4"/>
  <c r="E193" i="4"/>
  <c r="I192" i="4"/>
  <c r="J192" i="4" s="1"/>
  <c r="G193" i="4" l="1"/>
  <c r="H193" i="4"/>
  <c r="I193" i="4"/>
  <c r="F193" i="4"/>
  <c r="J193" i="4" s="1"/>
  <c r="E194" i="4"/>
  <c r="G194" i="4" l="1"/>
  <c r="I194" i="4"/>
  <c r="E195" i="4"/>
  <c r="F194" i="4"/>
  <c r="J194" i="4" s="1"/>
  <c r="H194" i="4"/>
  <c r="G195" i="4" l="1"/>
  <c r="E196" i="4"/>
  <c r="H195" i="4"/>
  <c r="F195" i="4"/>
  <c r="I195" i="4"/>
  <c r="J195" i="4" l="1"/>
  <c r="G196" i="4"/>
  <c r="E197" i="4"/>
  <c r="I196" i="4"/>
  <c r="F196" i="4"/>
  <c r="H196" i="4"/>
  <c r="J196" i="4" l="1"/>
  <c r="G197" i="4"/>
  <c r="F197" i="4"/>
  <c r="H197" i="4"/>
  <c r="E198" i="4"/>
  <c r="I197" i="4"/>
  <c r="J197" i="4" s="1"/>
  <c r="G198" i="4" l="1"/>
  <c r="F198" i="4"/>
  <c r="H198" i="4"/>
  <c r="E199" i="4"/>
  <c r="I198" i="4"/>
  <c r="J198" i="4" s="1"/>
  <c r="G199" i="4" l="1"/>
  <c r="H199" i="4"/>
  <c r="I199" i="4"/>
  <c r="F199" i="4"/>
  <c r="J199" i="4" s="1"/>
  <c r="E200" i="4"/>
  <c r="G200" i="4" l="1"/>
  <c r="I200" i="4"/>
  <c r="F200" i="4"/>
  <c r="H200" i="4"/>
  <c r="E201" i="4"/>
  <c r="J200" i="4" l="1"/>
  <c r="G201" i="4"/>
  <c r="E202" i="4"/>
  <c r="H201" i="4"/>
  <c r="I201" i="4"/>
  <c r="F201" i="4"/>
  <c r="J201" i="4" l="1"/>
  <c r="G202" i="4"/>
  <c r="E203" i="4"/>
  <c r="I202" i="4"/>
  <c r="F202" i="4"/>
  <c r="J202" i="4" s="1"/>
  <c r="H202" i="4"/>
  <c r="G203" i="4" l="1"/>
  <c r="F203" i="4"/>
  <c r="E204" i="4"/>
  <c r="H203" i="4"/>
  <c r="I203" i="4"/>
  <c r="J203" i="4" s="1"/>
  <c r="G204" i="4" l="1"/>
  <c r="H204" i="4"/>
  <c r="F204" i="4"/>
  <c r="I204" i="4"/>
  <c r="J204" i="4" s="1"/>
  <c r="E205" i="4"/>
  <c r="G205" i="4" l="1"/>
  <c r="H205" i="4"/>
  <c r="I205" i="4"/>
  <c r="E206" i="4"/>
  <c r="F205" i="4"/>
  <c r="J205" i="4" l="1"/>
  <c r="G206" i="4"/>
  <c r="I206" i="4"/>
  <c r="F206" i="4"/>
  <c r="J206" i="4" s="1"/>
  <c r="H206" i="4"/>
  <c r="E207" i="4"/>
  <c r="G207" i="4" l="1"/>
  <c r="E208" i="4"/>
  <c r="H207" i="4"/>
  <c r="I207" i="4"/>
  <c r="F207" i="4"/>
  <c r="J207" i="4" l="1"/>
  <c r="G208" i="4"/>
  <c r="E209" i="4"/>
  <c r="F208" i="4"/>
  <c r="I208" i="4"/>
  <c r="J208" i="4" s="1"/>
  <c r="H208" i="4"/>
  <c r="G209" i="4" l="1"/>
  <c r="F209" i="4"/>
  <c r="H209" i="4"/>
  <c r="I209" i="4"/>
  <c r="J209" i="4" s="1"/>
  <c r="E210" i="4"/>
  <c r="G210" i="4" l="1"/>
  <c r="F210" i="4"/>
  <c r="H210" i="4"/>
  <c r="E211" i="4"/>
  <c r="I210" i="4"/>
  <c r="J210" i="4" s="1"/>
  <c r="G211" i="4" l="1"/>
  <c r="H211" i="4"/>
  <c r="I211" i="4"/>
  <c r="F211" i="4"/>
  <c r="J211" i="4" s="1"/>
  <c r="E212" i="4"/>
  <c r="G212" i="4" l="1"/>
  <c r="I212" i="4"/>
  <c r="E213" i="4"/>
  <c r="F212" i="4"/>
  <c r="H212" i="4"/>
  <c r="J212" i="4" l="1"/>
  <c r="G213" i="4"/>
  <c r="E214" i="4"/>
  <c r="H213" i="4"/>
  <c r="F213" i="4"/>
  <c r="I213" i="4"/>
  <c r="J213" i="4" l="1"/>
  <c r="G214" i="4"/>
  <c r="E215" i="4"/>
  <c r="I214" i="4"/>
  <c r="F214" i="4"/>
  <c r="H214" i="4"/>
  <c r="J214" i="4" l="1"/>
  <c r="G215" i="4"/>
  <c r="F215" i="4"/>
  <c r="H215" i="4"/>
  <c r="E216" i="4"/>
  <c r="I215" i="4"/>
  <c r="J215" i="4" s="1"/>
  <c r="G216" i="4" l="1"/>
  <c r="F216" i="4"/>
  <c r="H216" i="4"/>
  <c r="E217" i="4"/>
  <c r="I216" i="4"/>
  <c r="J216" i="4" s="1"/>
  <c r="G217" i="4" l="1"/>
  <c r="I217" i="4"/>
  <c r="H217" i="4"/>
  <c r="F217" i="4"/>
  <c r="J217" i="4" s="1"/>
  <c r="E218" i="4"/>
  <c r="G218" i="4" l="1"/>
  <c r="I218" i="4"/>
  <c r="F218" i="4"/>
  <c r="H218" i="4"/>
  <c r="E219" i="4"/>
  <c r="J218" i="4" l="1"/>
  <c r="G219" i="4"/>
  <c r="E220" i="4"/>
  <c r="H219" i="4"/>
  <c r="I219" i="4"/>
  <c r="F219" i="4"/>
  <c r="J219" i="4" l="1"/>
  <c r="G220" i="4"/>
  <c r="E221" i="4"/>
  <c r="I220" i="4"/>
  <c r="F220" i="4"/>
  <c r="J220" i="4" s="1"/>
  <c r="H220" i="4"/>
  <c r="G221" i="4" l="1"/>
  <c r="F221" i="4"/>
  <c r="E222" i="4"/>
  <c r="H221" i="4"/>
  <c r="I221" i="4"/>
  <c r="J221" i="4" s="1"/>
  <c r="G222" i="4" l="1"/>
  <c r="F222" i="4"/>
  <c r="H222" i="4"/>
  <c r="I222" i="4"/>
  <c r="J222" i="4" s="1"/>
  <c r="E223" i="4"/>
  <c r="G223" i="4" l="1"/>
  <c r="H223" i="4"/>
  <c r="I223" i="4"/>
  <c r="E224" i="4"/>
  <c r="F223" i="4"/>
  <c r="J223" i="4" s="1"/>
  <c r="G224" i="4" l="1"/>
  <c r="I224" i="4"/>
  <c r="F224" i="4"/>
  <c r="H224" i="4"/>
  <c r="E225" i="4"/>
  <c r="J224" i="4" l="1"/>
  <c r="G225" i="4"/>
  <c r="E226" i="4"/>
  <c r="H225" i="4"/>
  <c r="I225" i="4"/>
  <c r="F225" i="4"/>
  <c r="J225" i="4" l="1"/>
  <c r="G226" i="4"/>
  <c r="E227" i="4"/>
  <c r="F226" i="4"/>
  <c r="I226" i="4"/>
  <c r="J226" i="4" s="1"/>
  <c r="H226" i="4"/>
  <c r="G227" i="4" l="1"/>
  <c r="F227" i="4"/>
  <c r="H227" i="4"/>
  <c r="I227" i="4"/>
  <c r="E228" i="4"/>
  <c r="J227" i="4" l="1"/>
  <c r="G228" i="4"/>
  <c r="F228" i="4"/>
  <c r="H228" i="4"/>
  <c r="E229" i="4"/>
  <c r="I228" i="4"/>
  <c r="J228" i="4" l="1"/>
  <c r="G229" i="4"/>
  <c r="I229" i="4"/>
  <c r="H229" i="4"/>
  <c r="F229" i="4"/>
  <c r="E230" i="4"/>
  <c r="J229" i="4" l="1"/>
  <c r="G230" i="4"/>
  <c r="I230" i="4"/>
  <c r="E231" i="4"/>
  <c r="F230" i="4"/>
  <c r="J230" i="4" s="1"/>
  <c r="H230" i="4"/>
  <c r="G231" i="4" l="1"/>
  <c r="E232" i="4"/>
  <c r="H231" i="4"/>
  <c r="F231" i="4"/>
  <c r="I231" i="4"/>
  <c r="J231" i="4" l="1"/>
  <c r="G232" i="4"/>
  <c r="E233" i="4"/>
  <c r="I232" i="4"/>
  <c r="F232" i="4"/>
  <c r="H232" i="4"/>
  <c r="J232" i="4" l="1"/>
  <c r="G233" i="4"/>
  <c r="F233" i="4"/>
  <c r="H233" i="4"/>
  <c r="E234" i="4"/>
  <c r="I233" i="4"/>
  <c r="J233" i="4" s="1"/>
  <c r="G234" i="4" l="1"/>
  <c r="F234" i="4"/>
  <c r="H234" i="4"/>
  <c r="E235" i="4"/>
  <c r="I234" i="4"/>
  <c r="J234" i="4" s="1"/>
  <c r="G235" i="4" l="1"/>
  <c r="I235" i="4"/>
  <c r="H235" i="4"/>
  <c r="F235" i="4"/>
  <c r="J235" i="4" s="1"/>
  <c r="E236" i="4"/>
  <c r="G236" i="4" l="1"/>
  <c r="I236" i="4"/>
  <c r="F236" i="4"/>
  <c r="H236" i="4"/>
  <c r="E237" i="4"/>
  <c r="J236" i="4" l="1"/>
  <c r="G237" i="4"/>
  <c r="E238" i="4"/>
  <c r="H237" i="4"/>
  <c r="I237" i="4"/>
  <c r="F237" i="4"/>
  <c r="J237" i="4" l="1"/>
  <c r="G238" i="4"/>
  <c r="E239" i="4"/>
  <c r="I238" i="4"/>
  <c r="F238" i="4"/>
  <c r="H238" i="4"/>
  <c r="J238" i="4" l="1"/>
  <c r="G239" i="4"/>
  <c r="F239" i="4"/>
  <c r="E240" i="4"/>
  <c r="H239" i="4"/>
  <c r="I239" i="4"/>
  <c r="J239" i="4" s="1"/>
  <c r="G240" i="4" l="1"/>
  <c r="F240" i="4"/>
  <c r="H240" i="4"/>
  <c r="I240" i="4"/>
  <c r="J240" i="4" s="1"/>
  <c r="E241" i="4"/>
  <c r="G241" i="4" l="1"/>
  <c r="H241" i="4"/>
  <c r="I241" i="4"/>
  <c r="E242" i="4"/>
  <c r="F241" i="4"/>
  <c r="J241" i="4" s="1"/>
  <c r="G242" i="4" l="1"/>
  <c r="I242" i="4"/>
  <c r="F242" i="4"/>
  <c r="H242" i="4"/>
  <c r="E243" i="4"/>
  <c r="J242" i="4" l="1"/>
  <c r="G243" i="4"/>
  <c r="E244" i="4"/>
  <c r="H243" i="4"/>
  <c r="I243" i="4"/>
  <c r="F243" i="4"/>
  <c r="J243" i="4" l="1"/>
  <c r="O9" i="4" s="1"/>
  <c r="G244" i="4"/>
  <c r="E245" i="4"/>
  <c r="F244" i="4"/>
  <c r="I244" i="4"/>
  <c r="J244" i="4" s="1"/>
  <c r="H244" i="4"/>
  <c r="G245" i="4" l="1"/>
  <c r="F245" i="4"/>
  <c r="H245" i="4"/>
  <c r="I245" i="4"/>
  <c r="J245" i="4" s="1"/>
  <c r="E246" i="4"/>
  <c r="G246" i="4" l="1"/>
  <c r="F246" i="4"/>
  <c r="H246" i="4"/>
  <c r="E247" i="4"/>
  <c r="I246" i="4"/>
  <c r="J246" i="4" s="1"/>
  <c r="G247" i="4" l="1"/>
  <c r="I247" i="4"/>
  <c r="H247" i="4"/>
  <c r="F247" i="4"/>
  <c r="J247" i="4" s="1"/>
  <c r="E248" i="4"/>
  <c r="G248" i="4" l="1"/>
  <c r="I248" i="4"/>
  <c r="E249" i="4"/>
  <c r="F248" i="4"/>
  <c r="H248" i="4"/>
  <c r="J248" i="4" l="1"/>
  <c r="G249" i="4"/>
  <c r="E250" i="4"/>
  <c r="F249" i="4"/>
  <c r="H249" i="4"/>
  <c r="I249" i="4"/>
  <c r="J249" i="4" l="1"/>
  <c r="G250" i="4"/>
  <c r="E251" i="4"/>
  <c r="I250" i="4"/>
  <c r="F250" i="4"/>
  <c r="H250" i="4"/>
  <c r="J250" i="4" l="1"/>
  <c r="G251" i="4"/>
  <c r="F251" i="4"/>
  <c r="H251" i="4"/>
  <c r="E252" i="4"/>
  <c r="I251" i="4"/>
  <c r="J251" i="4" s="1"/>
  <c r="G252" i="4" l="1"/>
  <c r="F252" i="4"/>
  <c r="H252" i="4"/>
  <c r="I252" i="4"/>
  <c r="J252" i="4" s="1"/>
  <c r="E253" i="4"/>
  <c r="G253" i="4" l="1"/>
  <c r="I253" i="4"/>
  <c r="H253" i="4"/>
  <c r="F253" i="4"/>
  <c r="J253" i="4"/>
  <c r="E254" i="4"/>
  <c r="G254" i="4" l="1"/>
  <c r="I254" i="4"/>
  <c r="E255" i="4"/>
  <c r="F254" i="4"/>
  <c r="H254" i="4"/>
  <c r="J254" i="4" l="1"/>
  <c r="G255" i="4"/>
  <c r="E256" i="4"/>
  <c r="H255" i="4"/>
  <c r="I255" i="4"/>
  <c r="F255" i="4"/>
  <c r="J255" i="4" l="1"/>
  <c r="G256" i="4"/>
  <c r="E257" i="4"/>
  <c r="F256" i="4"/>
  <c r="H256" i="4"/>
  <c r="I256" i="4"/>
  <c r="J256" i="4" s="1"/>
  <c r="G257" i="4" l="1"/>
  <c r="F257" i="4"/>
  <c r="E258" i="4"/>
  <c r="H257" i="4"/>
  <c r="I257" i="4"/>
  <c r="J257" i="4" l="1"/>
  <c r="G258" i="4"/>
  <c r="F258" i="4"/>
  <c r="H258" i="4"/>
  <c r="I258" i="4"/>
  <c r="E259" i="4"/>
  <c r="J258" i="4" l="1"/>
  <c r="G259" i="4"/>
  <c r="H259" i="4"/>
  <c r="I259" i="4"/>
  <c r="E260" i="4"/>
  <c r="F259" i="4"/>
  <c r="J259" i="4" s="1"/>
  <c r="G260" i="4" l="1"/>
  <c r="I260" i="4"/>
  <c r="F260" i="4"/>
  <c r="H260" i="4"/>
  <c r="E261" i="4"/>
  <c r="J260" i="4" l="1"/>
  <c r="G261" i="4"/>
  <c r="E262" i="4"/>
  <c r="H261" i="4"/>
  <c r="I261" i="4"/>
  <c r="F261" i="4"/>
  <c r="J261" i="4" l="1"/>
  <c r="G262" i="4"/>
  <c r="E263" i="4"/>
  <c r="F262" i="4"/>
  <c r="I262" i="4"/>
  <c r="J262" i="4" s="1"/>
  <c r="H262" i="4"/>
  <c r="G263" i="4" l="1"/>
  <c r="F263" i="4"/>
  <c r="H263" i="4"/>
  <c r="I263" i="4"/>
  <c r="J263" i="4" s="1"/>
  <c r="E264" i="4"/>
  <c r="G264" i="4" l="1"/>
  <c r="H264" i="4"/>
  <c r="F264" i="4"/>
  <c r="E265" i="4"/>
  <c r="I264" i="4"/>
  <c r="J264" i="4" s="1"/>
  <c r="G265" i="4" l="1"/>
  <c r="H265" i="4"/>
  <c r="I265" i="4"/>
  <c r="F265" i="4"/>
  <c r="E266" i="4"/>
  <c r="J265" i="4" l="1"/>
  <c r="G266" i="4"/>
  <c r="I266" i="4"/>
  <c r="E267" i="4"/>
  <c r="F266" i="4"/>
  <c r="H266" i="4"/>
  <c r="J266" i="4" l="1"/>
  <c r="G267" i="4"/>
  <c r="E268" i="4"/>
  <c r="F267" i="4"/>
  <c r="H267" i="4"/>
  <c r="I267" i="4"/>
  <c r="J267" i="4" l="1"/>
  <c r="G268" i="4"/>
  <c r="E269" i="4"/>
  <c r="I268" i="4"/>
  <c r="F268" i="4"/>
  <c r="J268" i="4" s="1"/>
  <c r="H268" i="4"/>
  <c r="G269" i="4" l="1"/>
  <c r="F269" i="4"/>
  <c r="H269" i="4"/>
  <c r="E270" i="4"/>
  <c r="I269" i="4"/>
  <c r="J269" i="4" s="1"/>
  <c r="G270" i="4" l="1"/>
  <c r="F270" i="4"/>
  <c r="H270" i="4"/>
  <c r="I270" i="4"/>
  <c r="J270" i="4" s="1"/>
  <c r="E271" i="4"/>
  <c r="G271" i="4" l="1"/>
  <c r="I271" i="4"/>
  <c r="H271" i="4"/>
  <c r="F271" i="4"/>
  <c r="J271" i="4" s="1"/>
  <c r="E272" i="4"/>
  <c r="G272" i="4" l="1"/>
  <c r="I272" i="4"/>
  <c r="E273" i="4"/>
  <c r="F272" i="4"/>
  <c r="H272" i="4"/>
  <c r="J272" i="4" l="1"/>
  <c r="G273" i="4"/>
  <c r="E274" i="4"/>
  <c r="H273" i="4"/>
  <c r="I273" i="4"/>
  <c r="F273" i="4"/>
  <c r="J273" i="4" l="1"/>
  <c r="G274" i="4"/>
  <c r="E275" i="4"/>
  <c r="F274" i="4"/>
  <c r="H274" i="4"/>
  <c r="I274" i="4"/>
  <c r="J274" i="4" s="1"/>
  <c r="G275" i="4" l="1"/>
  <c r="F275" i="4"/>
  <c r="E276" i="4"/>
  <c r="H275" i="4"/>
  <c r="I275" i="4"/>
  <c r="J275" i="4" s="1"/>
  <c r="G276" i="4" l="1"/>
  <c r="F276" i="4"/>
  <c r="H276" i="4"/>
  <c r="I276" i="4"/>
  <c r="J276" i="4" s="1"/>
  <c r="E277" i="4"/>
  <c r="G277" i="4" l="1"/>
  <c r="H277" i="4"/>
  <c r="I277" i="4"/>
  <c r="E278" i="4"/>
  <c r="F277" i="4"/>
  <c r="J277" i="4" s="1"/>
  <c r="G278" i="4" l="1"/>
  <c r="I278" i="4"/>
  <c r="F278" i="4"/>
  <c r="H278" i="4"/>
  <c r="E279" i="4"/>
  <c r="J278" i="4" l="1"/>
  <c r="G279" i="4"/>
  <c r="E280" i="4"/>
  <c r="I279" i="4"/>
  <c r="H279" i="4"/>
  <c r="F279" i="4"/>
  <c r="J279" i="4" s="1"/>
  <c r="G280" i="4" l="1"/>
  <c r="E281" i="4"/>
  <c r="F280" i="4"/>
  <c r="I280" i="4"/>
  <c r="J280" i="4" s="1"/>
  <c r="H280" i="4"/>
  <c r="G281" i="4" l="1"/>
  <c r="F281" i="4"/>
  <c r="H281" i="4"/>
  <c r="I281" i="4"/>
  <c r="E282" i="4"/>
  <c r="J281" i="4" l="1"/>
  <c r="F282" i="4" s="1"/>
  <c r="G282" i="4"/>
  <c r="H282" i="4"/>
  <c r="E283" i="4"/>
  <c r="I282" i="4"/>
  <c r="J282" i="4" l="1"/>
  <c r="F283" i="4" s="1"/>
  <c r="J283" i="4" s="1"/>
  <c r="G283" i="4"/>
  <c r="I283" i="4"/>
  <c r="H283" i="4"/>
  <c r="E284" i="4"/>
  <c r="G284" i="4" l="1"/>
  <c r="I284" i="4"/>
  <c r="E285" i="4"/>
  <c r="F284" i="4"/>
  <c r="J284" i="4" s="1"/>
  <c r="H284" i="4"/>
  <c r="G285" i="4" l="1"/>
  <c r="E286" i="4"/>
  <c r="F285" i="4"/>
  <c r="H285" i="4"/>
  <c r="I285" i="4"/>
  <c r="J285" i="4" l="1"/>
  <c r="G286" i="4"/>
  <c r="E287" i="4"/>
  <c r="I286" i="4"/>
  <c r="F286" i="4"/>
  <c r="H286" i="4"/>
  <c r="J286" i="4" l="1"/>
  <c r="G287" i="4"/>
  <c r="F287" i="4"/>
  <c r="H287" i="4"/>
  <c r="E288" i="4"/>
  <c r="I287" i="4"/>
  <c r="J287" i="4" s="1"/>
  <c r="G288" i="4" l="1"/>
  <c r="F288" i="4"/>
  <c r="H288" i="4"/>
  <c r="I288" i="4"/>
  <c r="J288" i="4" s="1"/>
  <c r="E289" i="4"/>
  <c r="G289" i="4" l="1"/>
  <c r="H289" i="4"/>
  <c r="I289" i="4"/>
  <c r="F289" i="4"/>
  <c r="E290" i="4"/>
  <c r="J289" i="4" l="1"/>
  <c r="G290" i="4"/>
  <c r="I290" i="4"/>
  <c r="E291" i="4"/>
  <c r="F290" i="4"/>
  <c r="H290" i="4"/>
  <c r="J290" i="4" l="1"/>
  <c r="G291" i="4"/>
  <c r="E292" i="4"/>
  <c r="H291" i="4"/>
  <c r="I291" i="4"/>
  <c r="F291" i="4"/>
  <c r="J291" i="4" l="1"/>
  <c r="G292" i="4"/>
  <c r="E293" i="4"/>
  <c r="F292" i="4"/>
  <c r="H292" i="4"/>
  <c r="I292" i="4"/>
  <c r="J292" i="4" s="1"/>
  <c r="G293" i="4" l="1"/>
  <c r="F293" i="4"/>
  <c r="E294" i="4"/>
  <c r="H293" i="4"/>
  <c r="I293" i="4"/>
  <c r="J293" i="4" s="1"/>
  <c r="G294" i="4" l="1"/>
  <c r="H294" i="4"/>
  <c r="F294" i="4"/>
  <c r="I294" i="4"/>
  <c r="J294" i="4" s="1"/>
  <c r="E295" i="4"/>
  <c r="G295" i="4" l="1"/>
  <c r="H295" i="4"/>
  <c r="I295" i="4"/>
  <c r="E296" i="4"/>
  <c r="F295" i="4"/>
  <c r="J295" i="4" l="1"/>
  <c r="G296" i="4"/>
  <c r="I296" i="4"/>
  <c r="F296" i="4"/>
  <c r="H296" i="4"/>
  <c r="E297" i="4"/>
  <c r="J296" i="4" l="1"/>
  <c r="G297" i="4"/>
  <c r="E298" i="4"/>
  <c r="H297" i="4"/>
  <c r="I297" i="4"/>
  <c r="F297" i="4"/>
  <c r="J297" i="4" l="1"/>
  <c r="G298" i="4"/>
  <c r="E299" i="4"/>
  <c r="F298" i="4"/>
  <c r="I298" i="4"/>
  <c r="J298" i="4" s="1"/>
  <c r="H298" i="4"/>
  <c r="G299" i="4" l="1"/>
  <c r="F299" i="4"/>
  <c r="H299" i="4"/>
  <c r="I299" i="4"/>
  <c r="J299" i="4" s="1"/>
  <c r="E300" i="4"/>
  <c r="G300" i="4" l="1"/>
  <c r="H300" i="4"/>
  <c r="F300" i="4"/>
  <c r="E301" i="4"/>
  <c r="I300" i="4"/>
  <c r="J300" i="4" l="1"/>
  <c r="G301" i="4"/>
  <c r="H301" i="4"/>
  <c r="I301" i="4"/>
  <c r="F301" i="4"/>
  <c r="J301" i="4" s="1"/>
  <c r="E302" i="4"/>
  <c r="G302" i="4" l="1"/>
  <c r="I302" i="4"/>
  <c r="E303" i="4"/>
  <c r="F302" i="4"/>
  <c r="J302" i="4" s="1"/>
  <c r="H302" i="4"/>
  <c r="G303" i="4" l="1"/>
  <c r="F303" i="4"/>
  <c r="H303" i="4"/>
  <c r="I303" i="4"/>
  <c r="E304" i="4"/>
  <c r="J303" i="4" l="1"/>
  <c r="G304" i="4"/>
  <c r="E305" i="4"/>
  <c r="H304" i="4"/>
  <c r="I304" i="4"/>
  <c r="F304" i="4"/>
  <c r="J304" i="4" l="1"/>
  <c r="G305" i="4"/>
  <c r="E306" i="4"/>
  <c r="H305" i="4"/>
  <c r="I305" i="4"/>
  <c r="F305" i="4"/>
  <c r="J305" i="4" l="1"/>
  <c r="G306" i="4"/>
  <c r="F306" i="4"/>
  <c r="H306" i="4"/>
  <c r="I306" i="4"/>
  <c r="J306" i="4" s="1"/>
  <c r="E307" i="4"/>
  <c r="G307" i="4" l="1"/>
  <c r="H307" i="4"/>
  <c r="I307" i="4"/>
  <c r="F307" i="4"/>
  <c r="E308" i="4"/>
  <c r="J307" i="4" l="1"/>
  <c r="G308" i="4"/>
  <c r="I308" i="4"/>
  <c r="E309" i="4"/>
  <c r="F308" i="4"/>
  <c r="J308" i="4" s="1"/>
  <c r="H308" i="4"/>
  <c r="G309" i="4" l="1"/>
  <c r="F309" i="4"/>
  <c r="H309" i="4"/>
  <c r="I309" i="4"/>
  <c r="E310" i="4"/>
  <c r="J309" i="4" l="1"/>
  <c r="G310" i="4"/>
  <c r="E311" i="4"/>
  <c r="I310" i="4"/>
  <c r="F310" i="4"/>
  <c r="J310" i="4" s="1"/>
  <c r="H310" i="4"/>
  <c r="G311" i="4" l="1"/>
  <c r="I311" i="4"/>
  <c r="E312" i="4"/>
  <c r="F311" i="4"/>
  <c r="J311" i="4" s="1"/>
  <c r="H311" i="4"/>
  <c r="G312" i="4" l="1"/>
  <c r="F312" i="4"/>
  <c r="E313" i="4"/>
  <c r="H312" i="4"/>
  <c r="I312" i="4"/>
  <c r="J312" i="4" s="1"/>
  <c r="G313" i="4" l="1"/>
  <c r="H313" i="4"/>
  <c r="I313" i="4"/>
  <c r="F313" i="4"/>
  <c r="E314" i="4"/>
  <c r="J313" i="4" l="1"/>
  <c r="G314" i="4"/>
  <c r="I314" i="4"/>
  <c r="H314" i="4"/>
  <c r="E315" i="4"/>
  <c r="F314" i="4"/>
  <c r="J314" i="4" s="1"/>
  <c r="G315" i="4" l="1"/>
  <c r="E316" i="4"/>
  <c r="F315" i="4"/>
  <c r="H315" i="4"/>
  <c r="I315" i="4"/>
  <c r="J315" i="4" l="1"/>
  <c r="G316" i="4"/>
  <c r="E317" i="4"/>
  <c r="F316" i="4"/>
  <c r="H316" i="4"/>
  <c r="I316" i="4"/>
  <c r="J316" i="4" s="1"/>
  <c r="G317" i="4" l="1"/>
  <c r="H317" i="4"/>
  <c r="I317" i="4"/>
  <c r="F317" i="4"/>
  <c r="E318" i="4"/>
  <c r="J317" i="4" l="1"/>
  <c r="G318" i="4"/>
  <c r="F318" i="4"/>
  <c r="E319" i="4"/>
  <c r="H318" i="4"/>
  <c r="I318" i="4"/>
  <c r="J318" i="4" s="1"/>
  <c r="G319" i="4" l="1"/>
  <c r="H319" i="4"/>
  <c r="F319" i="4"/>
  <c r="E320" i="4"/>
  <c r="I319" i="4"/>
  <c r="J319" i="4" l="1"/>
  <c r="G320" i="4"/>
  <c r="I320" i="4"/>
  <c r="F320" i="4"/>
  <c r="H320" i="4"/>
  <c r="J320" i="4"/>
  <c r="E321" i="4"/>
  <c r="G321" i="4" l="1"/>
  <c r="E322" i="4"/>
  <c r="I321" i="4"/>
  <c r="F321" i="4"/>
  <c r="H321" i="4"/>
  <c r="J321" i="4" l="1"/>
  <c r="G322" i="4"/>
  <c r="E323" i="4"/>
  <c r="F322" i="4"/>
  <c r="I322" i="4"/>
  <c r="J322" i="4" s="1"/>
  <c r="H322" i="4"/>
  <c r="G323" i="4" l="1"/>
  <c r="F323" i="4"/>
  <c r="H323" i="4"/>
  <c r="I323" i="4"/>
  <c r="J323" i="4" s="1"/>
  <c r="E324" i="4"/>
  <c r="G324" i="4" l="1"/>
  <c r="F324" i="4"/>
  <c r="E325" i="4"/>
  <c r="I324" i="4"/>
  <c r="H324" i="4"/>
  <c r="J324" i="4" l="1"/>
  <c r="G325" i="4"/>
  <c r="H325" i="4"/>
  <c r="E326" i="4"/>
  <c r="I325" i="4"/>
  <c r="F325" i="4"/>
  <c r="J325" i="4" l="1"/>
  <c r="G326" i="4"/>
  <c r="I326" i="4"/>
  <c r="J326" i="4" s="1"/>
  <c r="F326" i="4"/>
  <c r="H326" i="4"/>
  <c r="E327" i="4"/>
  <c r="G327" i="4" l="1"/>
  <c r="E328" i="4"/>
  <c r="H327" i="4"/>
  <c r="I327" i="4"/>
  <c r="F327" i="4"/>
  <c r="J327" i="4" l="1"/>
  <c r="G328" i="4"/>
  <c r="E329" i="4"/>
  <c r="H328" i="4"/>
  <c r="I328" i="4"/>
  <c r="F328" i="4"/>
  <c r="J328" i="4" l="1"/>
  <c r="G329" i="4"/>
  <c r="F329" i="4"/>
  <c r="H329" i="4"/>
  <c r="I329" i="4"/>
  <c r="J329" i="4" s="1"/>
  <c r="E330" i="4"/>
  <c r="G330" i="4" l="1"/>
  <c r="F330" i="4"/>
  <c r="H330" i="4"/>
  <c r="I330" i="4"/>
  <c r="J330" i="4" s="1"/>
  <c r="E331" i="4"/>
  <c r="G331" i="4" l="1"/>
  <c r="H331" i="4"/>
  <c r="E332" i="4"/>
  <c r="F331" i="4"/>
  <c r="I331" i="4"/>
  <c r="J331" i="4" l="1"/>
  <c r="G332" i="4"/>
  <c r="I332" i="4"/>
  <c r="F332" i="4"/>
  <c r="H332" i="4"/>
  <c r="E333" i="4"/>
  <c r="J332" i="4" l="1"/>
  <c r="G333" i="4"/>
  <c r="H333" i="4"/>
  <c r="I333" i="4"/>
  <c r="F333" i="4"/>
  <c r="J333" i="4" s="1"/>
  <c r="E334" i="4"/>
  <c r="G334" i="4" l="1"/>
  <c r="E335" i="4"/>
  <c r="I334" i="4"/>
  <c r="F334" i="4"/>
  <c r="J334" i="4" s="1"/>
  <c r="H334" i="4"/>
  <c r="G335" i="4" l="1"/>
  <c r="E336" i="4"/>
  <c r="F335" i="4"/>
  <c r="H335" i="4"/>
  <c r="I335" i="4"/>
  <c r="J335" i="4" s="1"/>
  <c r="G336" i="4" l="1"/>
  <c r="F336" i="4"/>
  <c r="H336" i="4"/>
  <c r="I336" i="4"/>
  <c r="J336" i="4" s="1"/>
  <c r="E337" i="4"/>
  <c r="G337" i="4" l="1"/>
  <c r="H337" i="4"/>
  <c r="I337" i="4"/>
  <c r="E338" i="4"/>
  <c r="F337" i="4"/>
  <c r="J337" i="4" l="1"/>
  <c r="G338" i="4"/>
  <c r="I338" i="4"/>
  <c r="J338" i="4" s="1"/>
  <c r="E339" i="4"/>
  <c r="F338" i="4"/>
  <c r="H338" i="4"/>
  <c r="G339" i="4" l="1"/>
  <c r="H339" i="4"/>
  <c r="F339" i="4"/>
  <c r="E340" i="4"/>
  <c r="I339" i="4"/>
  <c r="J339" i="4" l="1"/>
  <c r="G340" i="4"/>
  <c r="E341" i="4"/>
  <c r="I340" i="4"/>
  <c r="H340" i="4"/>
  <c r="F340" i="4"/>
  <c r="J340" i="4" l="1"/>
  <c r="G341" i="4"/>
  <c r="E342" i="4"/>
  <c r="F341" i="4"/>
  <c r="H341" i="4"/>
  <c r="I341" i="4"/>
  <c r="J341" i="4" l="1"/>
  <c r="G342" i="4"/>
  <c r="F342" i="4"/>
  <c r="H342" i="4"/>
  <c r="I342" i="4"/>
  <c r="J342" i="4" s="1"/>
  <c r="E343" i="4"/>
  <c r="G343" i="4" l="1"/>
  <c r="H343" i="4"/>
  <c r="F343" i="4"/>
  <c r="I343" i="4"/>
  <c r="E344" i="4"/>
  <c r="J343" i="4" l="1"/>
  <c r="G344" i="4"/>
  <c r="I344" i="4"/>
  <c r="E345" i="4"/>
  <c r="F344" i="4"/>
  <c r="H344" i="4"/>
  <c r="J344" i="4" l="1"/>
  <c r="G345" i="4"/>
  <c r="F345" i="4"/>
  <c r="H345" i="4"/>
  <c r="I345" i="4"/>
  <c r="E346" i="4"/>
  <c r="J345" i="4" l="1"/>
  <c r="G346" i="4"/>
  <c r="E347" i="4"/>
  <c r="F346" i="4"/>
  <c r="H346" i="4"/>
  <c r="I346" i="4"/>
  <c r="J346" i="4" s="1"/>
  <c r="G347" i="4" l="1"/>
  <c r="I347" i="4"/>
  <c r="H347" i="4"/>
  <c r="E348" i="4"/>
  <c r="F347" i="4"/>
  <c r="J347" i="4" s="1"/>
  <c r="G348" i="4" l="1"/>
  <c r="F348" i="4"/>
  <c r="E349" i="4"/>
  <c r="H348" i="4"/>
  <c r="I348" i="4"/>
  <c r="J348" i="4" s="1"/>
  <c r="G349" i="4" l="1"/>
  <c r="H349" i="4"/>
  <c r="F349" i="4"/>
  <c r="E350" i="4"/>
  <c r="I349" i="4"/>
  <c r="J349" i="4" s="1"/>
  <c r="G350" i="4" l="1"/>
  <c r="I350" i="4"/>
  <c r="H350" i="4"/>
  <c r="F350" i="4"/>
  <c r="J350" i="4" s="1"/>
  <c r="E351" i="4"/>
  <c r="G351" i="4" l="1"/>
  <c r="E352" i="4"/>
  <c r="I351" i="4"/>
  <c r="F351" i="4"/>
  <c r="J351" i="4" s="1"/>
  <c r="H351" i="4"/>
  <c r="G352" i="4" l="1"/>
  <c r="E353" i="4"/>
  <c r="F352" i="4"/>
  <c r="H352" i="4"/>
  <c r="I352" i="4"/>
  <c r="J352" i="4" s="1"/>
  <c r="G353" i="4" l="1"/>
  <c r="I353" i="4"/>
  <c r="H353" i="4"/>
  <c r="E354" i="4"/>
  <c r="F353" i="4"/>
  <c r="J353" i="4"/>
  <c r="G354" i="4" l="1"/>
  <c r="F354" i="4"/>
  <c r="E355" i="4"/>
  <c r="H354" i="4"/>
  <c r="I354" i="4"/>
  <c r="J354" i="4" s="1"/>
  <c r="G355" i="4" l="1"/>
  <c r="H355" i="4"/>
  <c r="E356" i="4"/>
  <c r="F355" i="4"/>
  <c r="I355" i="4"/>
  <c r="J355" i="4" s="1"/>
  <c r="G356" i="4" l="1"/>
  <c r="I356" i="4"/>
  <c r="F356" i="4"/>
  <c r="J356" i="4" s="1"/>
  <c r="H356" i="4"/>
  <c r="E357" i="4"/>
  <c r="G357" i="4" l="1"/>
  <c r="E358" i="4"/>
  <c r="I357" i="4"/>
  <c r="F357" i="4"/>
  <c r="H357" i="4"/>
  <c r="J357" i="4" l="1"/>
  <c r="G358" i="4"/>
  <c r="E359" i="4"/>
  <c r="E360" i="4" s="1"/>
  <c r="H358" i="4"/>
  <c r="I358" i="4"/>
  <c r="F358" i="4"/>
  <c r="J358" i="4" l="1"/>
  <c r="I360" i="4"/>
  <c r="E361" i="4"/>
  <c r="G360" i="4"/>
  <c r="H360" i="4"/>
  <c r="G359" i="4"/>
  <c r="F359" i="4"/>
  <c r="H359" i="4"/>
  <c r="I359" i="4"/>
  <c r="J359" i="4" s="1"/>
  <c r="F360" i="4" s="1"/>
  <c r="J360" i="4" s="1"/>
  <c r="G361" i="4" l="1"/>
  <c r="H361" i="4"/>
  <c r="I361" i="4"/>
  <c r="E362" i="4"/>
  <c r="F361" i="4"/>
  <c r="J361" i="4" l="1"/>
  <c r="F362" i="4"/>
  <c r="G362" i="4"/>
  <c r="H362" i="4"/>
  <c r="I362" i="4"/>
  <c r="E363" i="4"/>
  <c r="J362" i="4" l="1"/>
  <c r="I363" i="4"/>
  <c r="G363" i="4"/>
  <c r="H363" i="4"/>
  <c r="C23" i="4" s="1"/>
  <c r="C24" i="4"/>
  <c r="F363" i="4"/>
  <c r="J363" i="4" s="1"/>
  <c r="C25" i="4" l="1"/>
</calcChain>
</file>

<file path=xl/sharedStrings.xml><?xml version="1.0" encoding="utf-8"?>
<sst xmlns="http://schemas.openxmlformats.org/spreadsheetml/2006/main" count="55" uniqueCount="55">
  <si>
    <t>Worksheet Key</t>
  </si>
  <si>
    <t>Comments:</t>
  </si>
  <si>
    <t>Grade:</t>
  </si>
  <si>
    <t>Name:</t>
  </si>
  <si>
    <t>Project #1 - Loan Amortization</t>
  </si>
  <si>
    <t>Interest</t>
  </si>
  <si>
    <t>Payment</t>
  </si>
  <si>
    <t>Period</t>
  </si>
  <si>
    <t>Total paid =</t>
  </si>
  <si>
    <t>Total principal paid =</t>
  </si>
  <si>
    <t>Total interest paid =</t>
  </si>
  <si>
    <t>Periodic payment =</t>
  </si>
  <si>
    <t>Beginning Balance</t>
  </si>
  <si>
    <t>Repayment of Principal</t>
  </si>
  <si>
    <t>Ending Balance</t>
  </si>
  <si>
    <t xml:space="preserve">Down payment = </t>
  </si>
  <si>
    <t>Cost of  House  =</t>
  </si>
  <si>
    <t>Correct use of If Statements</t>
  </si>
  <si>
    <t>All of the cells in the model are linked (ie no numbers in the formulas)</t>
  </si>
  <si>
    <t>Total Points</t>
  </si>
  <si>
    <t>Your Points</t>
  </si>
  <si>
    <t>Total</t>
  </si>
  <si>
    <t>Formatting</t>
  </si>
  <si>
    <t>Comments</t>
  </si>
  <si>
    <t>Rubric</t>
  </si>
  <si>
    <t>5 Year Equity Value =</t>
  </si>
  <si>
    <t>2 point reduction for each of the following: 1) if file is named incorrectly, 2) the cells have been moved or work (other than a comment) is shown outside of the specified cells in the model, 3) base case numbers not used</t>
  </si>
  <si>
    <t>Written answer to question</t>
  </si>
  <si>
    <t>Correct equations/functions used</t>
  </si>
  <si>
    <t>Amortization Schedule</t>
  </si>
  <si>
    <t>Annual interest rate on loan =</t>
  </si>
  <si>
    <t>Down Payment</t>
  </si>
  <si>
    <t>Initial Savings =</t>
  </si>
  <si>
    <t>Loan Details</t>
  </si>
  <si>
    <t>Periodic interest rate on savings =</t>
  </si>
  <si>
    <t>Annual interest rate on savings =</t>
  </si>
  <si>
    <t xml:space="preserve">Savings investment (payment) per period = </t>
  </si>
  <si>
    <t>Length of loan in years =</t>
  </si>
  <si>
    <t>Length of savings in years =</t>
  </si>
  <si>
    <t>20 Year Equity Value =</t>
  </si>
  <si>
    <r>
      <t xml:space="preserve">Home Equty Question </t>
    </r>
    <r>
      <rPr>
        <sz val="10"/>
        <color theme="1"/>
        <rFont val="Arial"/>
        <family val="2"/>
      </rPr>
      <t>(not part of model ie the cells do not need update correctly if you change the inputs)</t>
    </r>
  </si>
  <si>
    <t>Periodic interest rate on loan =</t>
  </si>
  <si>
    <t>Questions</t>
  </si>
  <si>
    <t>aqua shading indicates a direct link to another cell</t>
  </si>
  <si>
    <t>compounding periods per year on savings account =</t>
  </si>
  <si>
    <t>Loan Amount =</t>
  </si>
  <si>
    <t>Compounding periods per year on loan=</t>
  </si>
  <si>
    <t>Total number of payments</t>
  </si>
  <si>
    <t>light yellow shading indicates cells that should hold user written formulas</t>
  </si>
  <si>
    <t>pale blue shading indicates cells that MUST contain Excel functions (perhaps with user written components)</t>
  </si>
  <si>
    <t>light gray shading indicates cells that should contain user input data</t>
  </si>
  <si>
    <t>note: sometimes these could also be functions, users choice (example using =sum() instead of A1+B1+C1)</t>
  </si>
  <si>
    <t xml:space="preserve">After 5 years, the Equity Value of the home will be $78,927.43. After 20, it will be $155,711.15. This signifies the amount that the owner will receive if the house were to be sold at a given point in time(5 or 20 years). This is calculated using the equation Assets - Liabilities = Equity where the asset is the cost of the house and the liability is the ending balance after a designated period of time. Subtracting the end balance from the cost of the house leaves an answer that represents the equity value of the house. The equity value becomes larger as time goes on because more money has been put into it. As the amount of repayment towards the principal increases, the ending balance decreases and consequently the equity value rises. </t>
  </si>
  <si>
    <t>Erik Kosberg</t>
  </si>
  <si>
    <t>Total Paid Including Down Pmt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</si>
</sst>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8" formatCode="&quot;$&quot;#,##0.00_);[Red]\(&quot;$&quot;#,##0.00\)"/>
    <numFmt numFmtId="44" formatCode="_(&quot;$&quot;* #,##0.00_);_(&quot;$&quot;* \(#,##0.00\);_(&quot;$&quot;* &quot;-&quot;??_);_(@_)"/>
    <numFmt numFmtId="43" formatCode="_(* #,##0.00_);_(* \(#,##0.00\);_(* &quot;-&quot;??_);_(@_)"/>
    <numFmt numFmtId="167" formatCode="_(* #,##0_);_(* \(#,##0\);_(* &quot;-&quot;??_);_(@_)"/>
    <numFmt numFmtId="171" formatCode="&quot;$&quot;#,##0.00"/>
  </numFmts>
  <fonts count="13" x14ac:knownFonts="1">
    <font>
      <sz val="11"/>
      <color theme="1"/>
      <name val="Calibri"/>
      <family val="2"/>
      <scheme val="minor"/>
    </font>
    <font>
      <sz val="11"/>
      <color theme="1"/>
      <name val="Calibri"/>
      <family val="2"/>
      <scheme val="minor"/>
    </font>
    <font>
      <sz val="11"/>
      <color rgb="FFFF0000"/>
      <name val="Calibri"/>
      <family val="2"/>
      <scheme val="minor"/>
    </font>
    <font>
      <sz val="8"/>
      <name val="Arial"/>
      <family val="2"/>
    </font>
    <font>
      <b/>
      <sz val="11"/>
      <name val="Arial"/>
      <family val="2"/>
    </font>
    <font>
      <sz val="11"/>
      <name val="Arial"/>
      <family val="2"/>
    </font>
    <font>
      <sz val="8"/>
      <name val="Arial"/>
      <family val="2"/>
    </font>
    <font>
      <b/>
      <sz val="12"/>
      <name val="Arial"/>
      <family val="2"/>
    </font>
    <font>
      <b/>
      <sz val="8"/>
      <color indexed="10"/>
      <name val="Arial"/>
      <family val="2"/>
    </font>
    <font>
      <b/>
      <sz val="11"/>
      <color theme="1"/>
      <name val="Arial"/>
      <family val="2"/>
    </font>
    <font>
      <b/>
      <sz val="10"/>
      <color theme="1"/>
      <name val="Arial"/>
      <family val="2"/>
    </font>
    <font>
      <sz val="10"/>
      <color theme="1"/>
      <name val="Arial"/>
      <family val="2"/>
    </font>
    <font>
      <sz val="8"/>
      <color theme="1"/>
      <name val="Arial"/>
      <family val="2"/>
    </font>
  </fonts>
  <fills count="8">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43"/>
        <bgColor indexed="64"/>
      </patternFill>
    </fill>
    <fill>
      <patternFill patternType="solid">
        <fgColor theme="9" tint="0.59999389629810485"/>
        <bgColor indexed="64"/>
      </patternFill>
    </fill>
    <fill>
      <patternFill patternType="solid">
        <fgColor theme="0"/>
        <bgColor indexed="64"/>
      </patternFill>
    </fill>
    <fill>
      <patternFill patternType="solid">
        <fgColor rgb="FF00B0F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s>
  <cellStyleXfs count="7">
    <xf numFmtId="0" fontId="0" fillId="0" borderId="0"/>
    <xf numFmtId="43" fontId="1" fillId="0" borderId="0" applyFont="0" applyFill="0" applyBorder="0" applyAlignment="0" applyProtection="0"/>
    <xf numFmtId="0" fontId="3" fillId="0" borderId="0"/>
    <xf numFmtId="44" fontId="6" fillId="0" borderId="0" applyFont="0" applyFill="0" applyBorder="0" applyAlignment="0" applyProtection="0"/>
    <xf numFmtId="9" fontId="6"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74">
    <xf numFmtId="0" fontId="0" fillId="0" borderId="0" xfId="0"/>
    <xf numFmtId="0" fontId="3" fillId="0" borderId="0" xfId="2"/>
    <xf numFmtId="0" fontId="4" fillId="0" borderId="0" xfId="2" applyFont="1"/>
    <xf numFmtId="0" fontId="5" fillId="0" borderId="0" xfId="2" applyFont="1"/>
    <xf numFmtId="0" fontId="5" fillId="2" borderId="1" xfId="2" applyFont="1" applyFill="1" applyBorder="1"/>
    <xf numFmtId="0" fontId="3" fillId="3" borderId="1" xfId="2" applyFill="1" applyBorder="1"/>
    <xf numFmtId="0" fontId="5" fillId="4" borderId="1" xfId="2" applyFont="1" applyFill="1" applyBorder="1"/>
    <xf numFmtId="0" fontId="7" fillId="0" borderId="2" xfId="2" applyFont="1" applyBorder="1" applyAlignment="1">
      <alignment horizontal="centerContinuous"/>
    </xf>
    <xf numFmtId="0" fontId="7" fillId="0" borderId="3" xfId="2" applyFont="1" applyBorder="1" applyAlignment="1">
      <alignment horizontal="centerContinuous"/>
    </xf>
    <xf numFmtId="0" fontId="7" fillId="0" borderId="4" xfId="2" applyFont="1" applyBorder="1" applyAlignment="1">
      <alignment horizontal="centerContinuous"/>
    </xf>
    <xf numFmtId="0" fontId="4" fillId="0" borderId="0" xfId="2" applyFont="1" applyAlignment="1">
      <alignment horizontal="right"/>
    </xf>
    <xf numFmtId="0" fontId="8" fillId="0" borderId="1" xfId="2" applyFont="1" applyBorder="1" applyAlignment="1">
      <alignment horizontal="center"/>
    </xf>
    <xf numFmtId="0" fontId="0" fillId="0" borderId="1" xfId="0" applyBorder="1"/>
    <xf numFmtId="0" fontId="0" fillId="0" borderId="1" xfId="0" applyBorder="1" applyAlignment="1">
      <alignment wrapText="1"/>
    </xf>
    <xf numFmtId="0" fontId="2" fillId="0" borderId="1" xfId="0" applyFont="1" applyBorder="1" applyAlignment="1">
      <alignment wrapText="1"/>
    </xf>
    <xf numFmtId="0" fontId="2" fillId="0" borderId="1" xfId="0" applyFont="1" applyBorder="1"/>
    <xf numFmtId="0" fontId="0" fillId="0" borderId="1" xfId="0" applyBorder="1" applyAlignment="1">
      <alignment horizontal="center"/>
    </xf>
    <xf numFmtId="0" fontId="0" fillId="6" borderId="0" xfId="0" applyFont="1" applyFill="1"/>
    <xf numFmtId="43" fontId="10" fillId="0" borderId="7" xfId="1" applyFont="1" applyFill="1" applyBorder="1" applyAlignment="1">
      <alignment horizontal="center" wrapText="1"/>
    </xf>
    <xf numFmtId="43" fontId="10" fillId="0" borderId="6" xfId="1" applyFont="1" applyFill="1" applyBorder="1" applyAlignment="1">
      <alignment horizontal="center" wrapText="1"/>
    </xf>
    <xf numFmtId="43" fontId="10" fillId="0" borderId="5" xfId="1" applyFont="1" applyFill="1" applyBorder="1" applyAlignment="1">
      <alignment horizontal="center" wrapText="1"/>
    </xf>
    <xf numFmtId="43" fontId="12" fillId="5" borderId="0" xfId="1" applyFont="1" applyFill="1"/>
    <xf numFmtId="0" fontId="0" fillId="6" borderId="0" xfId="0" applyFill="1"/>
    <xf numFmtId="0" fontId="0" fillId="7" borderId="0" xfId="0" applyFill="1"/>
    <xf numFmtId="43" fontId="10" fillId="0" borderId="0" xfId="1" applyFont="1" applyAlignment="1">
      <alignment horizontal="center" wrapText="1"/>
    </xf>
    <xf numFmtId="43" fontId="10" fillId="0" borderId="16" xfId="1" applyFont="1" applyBorder="1" applyAlignment="1">
      <alignment horizontal="right" wrapText="1"/>
    </xf>
    <xf numFmtId="43" fontId="10" fillId="0" borderId="18" xfId="1" applyNumberFormat="1" applyFont="1" applyBorder="1" applyAlignment="1">
      <alignment horizontal="right" wrapText="1"/>
    </xf>
    <xf numFmtId="43" fontId="10" fillId="0" borderId="23" xfId="1" applyNumberFormat="1" applyFont="1" applyBorder="1" applyAlignment="1">
      <alignment horizontal="right" wrapText="1"/>
    </xf>
    <xf numFmtId="43" fontId="0" fillId="6" borderId="0" xfId="1" applyNumberFormat="1" applyFont="1" applyFill="1"/>
    <xf numFmtId="43" fontId="10" fillId="0" borderId="16" xfId="1" applyNumberFormat="1" applyFont="1" applyBorder="1" applyAlignment="1">
      <alignment horizontal="right" wrapText="1"/>
    </xf>
    <xf numFmtId="0" fontId="5" fillId="0" borderId="0" xfId="0" applyFont="1"/>
    <xf numFmtId="43" fontId="10" fillId="6" borderId="0" xfId="1" applyFont="1" applyFill="1" applyAlignment="1">
      <alignment horizontal="center" wrapText="1"/>
    </xf>
    <xf numFmtId="43" fontId="12" fillId="6" borderId="0" xfId="1" applyFont="1" applyFill="1"/>
    <xf numFmtId="43" fontId="10" fillId="6" borderId="0" xfId="1" applyFont="1" applyFill="1" applyAlignment="1">
      <alignment horizontal="right"/>
    </xf>
    <xf numFmtId="0" fontId="8" fillId="0" borderId="12" xfId="2" applyFont="1" applyBorder="1" applyAlignment="1">
      <alignment wrapText="1"/>
    </xf>
    <xf numFmtId="0" fontId="8" fillId="0" borderId="11" xfId="2" applyFont="1" applyBorder="1" applyAlignment="1">
      <alignment wrapText="1"/>
    </xf>
    <xf numFmtId="0" fontId="8" fillId="0" borderId="10" xfId="2" applyFont="1" applyBorder="1" applyAlignment="1">
      <alignment wrapText="1"/>
    </xf>
    <xf numFmtId="0" fontId="8" fillId="0" borderId="9" xfId="2" applyFont="1" applyBorder="1" applyAlignment="1">
      <alignment wrapText="1"/>
    </xf>
    <xf numFmtId="0" fontId="8" fillId="0" borderId="0" xfId="2" applyFont="1" applyAlignment="1">
      <alignment wrapText="1"/>
    </xf>
    <xf numFmtId="0" fontId="8" fillId="0" borderId="8" xfId="2" applyFont="1" applyBorder="1" applyAlignment="1">
      <alignment wrapText="1"/>
    </xf>
    <xf numFmtId="0" fontId="8" fillId="0" borderId="7" xfId="2" applyFont="1" applyBorder="1" applyAlignment="1">
      <alignment wrapText="1"/>
    </xf>
    <xf numFmtId="0" fontId="8" fillId="0" borderId="6" xfId="2" applyFont="1" applyBorder="1" applyAlignment="1">
      <alignment wrapText="1"/>
    </xf>
    <xf numFmtId="0" fontId="8" fillId="0" borderId="5" xfId="2" applyFont="1" applyBorder="1" applyAlignment="1">
      <alignment wrapText="1"/>
    </xf>
    <xf numFmtId="0" fontId="3" fillId="2" borderId="4" xfId="2" applyFill="1" applyBorder="1" applyAlignment="1">
      <alignment wrapText="1"/>
    </xf>
    <xf numFmtId="0" fontId="3" fillId="2" borderId="3" xfId="2" applyFill="1" applyBorder="1" applyAlignment="1">
      <alignment wrapText="1"/>
    </xf>
    <xf numFmtId="0" fontId="3" fillId="2" borderId="2" xfId="2" applyFill="1" applyBorder="1" applyAlignment="1">
      <alignment wrapText="1"/>
    </xf>
    <xf numFmtId="43" fontId="9" fillId="0" borderId="13" xfId="1" applyFont="1" applyBorder="1" applyAlignment="1">
      <alignment horizontal="center" wrapText="1"/>
    </xf>
    <xf numFmtId="43" fontId="9" fillId="0" borderId="14" xfId="1" applyFont="1" applyBorder="1" applyAlignment="1">
      <alignment horizontal="center" wrapText="1"/>
    </xf>
    <xf numFmtId="43" fontId="9" fillId="0" borderId="15" xfId="1" applyFont="1" applyBorder="1" applyAlignment="1">
      <alignment horizontal="center" wrapText="1"/>
    </xf>
    <xf numFmtId="43" fontId="9" fillId="0" borderId="20" xfId="1" applyFont="1" applyBorder="1" applyAlignment="1">
      <alignment horizontal="center"/>
    </xf>
    <xf numFmtId="43" fontId="9" fillId="0" borderId="21" xfId="1" applyFont="1" applyBorder="1" applyAlignment="1">
      <alignment horizontal="center"/>
    </xf>
    <xf numFmtId="43" fontId="9" fillId="0" borderId="20" xfId="1" applyNumberFormat="1" applyFont="1" applyBorder="1" applyAlignment="1">
      <alignment horizontal="center" wrapText="1"/>
    </xf>
    <xf numFmtId="43" fontId="9" fillId="0" borderId="21" xfId="1" applyNumberFormat="1" applyFont="1" applyBorder="1" applyAlignment="1">
      <alignment horizontal="center" wrapText="1"/>
    </xf>
    <xf numFmtId="43" fontId="10" fillId="0" borderId="1" xfId="1" applyFont="1" applyBorder="1" applyAlignment="1">
      <alignment horizontal="center" wrapText="1"/>
    </xf>
    <xf numFmtId="43" fontId="11" fillId="0" borderId="0" xfId="1" applyFont="1" applyAlignment="1">
      <alignment horizontal="center"/>
    </xf>
    <xf numFmtId="8" fontId="10" fillId="3" borderId="19" xfId="1" applyNumberFormat="1" applyFont="1" applyFill="1" applyBorder="1" applyAlignment="1">
      <alignment wrapText="1"/>
    </xf>
    <xf numFmtId="167" fontId="10" fillId="2" borderId="19" xfId="1" applyNumberFormat="1" applyFont="1" applyFill="1" applyBorder="1" applyAlignment="1">
      <alignment horizontal="left" wrapText="1" indent="3"/>
    </xf>
    <xf numFmtId="167" fontId="10" fillId="2" borderId="19" xfId="1" applyNumberFormat="1" applyFont="1" applyFill="1" applyBorder="1" applyAlignment="1">
      <alignment wrapText="1"/>
    </xf>
    <xf numFmtId="171" fontId="10" fillId="3" borderId="22" xfId="5" applyNumberFormat="1" applyFont="1" applyFill="1" applyBorder="1" applyAlignment="1">
      <alignment wrapText="1"/>
    </xf>
    <xf numFmtId="171" fontId="10" fillId="2" borderId="19" xfId="5" applyNumberFormat="1" applyFont="1" applyFill="1" applyBorder="1" applyAlignment="1">
      <alignment wrapText="1"/>
    </xf>
    <xf numFmtId="171" fontId="10" fillId="2" borderId="17" xfId="5" applyNumberFormat="1" applyFont="1" applyFill="1" applyBorder="1" applyAlignment="1">
      <alignment wrapText="1"/>
    </xf>
    <xf numFmtId="171" fontId="10" fillId="2" borderId="17" xfId="1" applyNumberFormat="1" applyFont="1" applyFill="1" applyBorder="1" applyAlignment="1">
      <alignment wrapText="1"/>
    </xf>
    <xf numFmtId="171" fontId="10" fillId="4" borderId="19" xfId="1" applyNumberFormat="1" applyFont="1" applyFill="1" applyBorder="1" applyAlignment="1">
      <alignment wrapText="1"/>
    </xf>
    <xf numFmtId="10" fontId="10" fillId="4" borderId="19" xfId="6" applyNumberFormat="1" applyFont="1" applyFill="1" applyBorder="1" applyAlignment="1">
      <alignment wrapText="1"/>
    </xf>
    <xf numFmtId="10" fontId="10" fillId="2" borderId="19" xfId="6" applyNumberFormat="1" applyFont="1" applyFill="1" applyBorder="1" applyAlignment="1">
      <alignment wrapText="1"/>
    </xf>
    <xf numFmtId="167" fontId="10" fillId="4" borderId="19" xfId="1" applyNumberFormat="1" applyFont="1" applyFill="1" applyBorder="1" applyAlignment="1">
      <alignment wrapText="1"/>
    </xf>
    <xf numFmtId="171" fontId="10" fillId="3" borderId="19" xfId="1" applyNumberFormat="1" applyFont="1" applyFill="1" applyBorder="1" applyAlignment="1">
      <alignment wrapText="1"/>
    </xf>
    <xf numFmtId="171" fontId="10" fillId="4" borderId="22" xfId="1" applyNumberFormat="1" applyFont="1" applyFill="1" applyBorder="1" applyAlignment="1">
      <alignment wrapText="1"/>
    </xf>
    <xf numFmtId="167" fontId="10" fillId="2" borderId="0" xfId="1" applyNumberFormat="1" applyFont="1" applyFill="1" applyAlignment="1">
      <alignment horizontal="center"/>
    </xf>
    <xf numFmtId="167" fontId="10" fillId="4" borderId="0" xfId="1" applyNumberFormat="1" applyFont="1" applyFill="1" applyBorder="1" applyAlignment="1">
      <alignment wrapText="1"/>
    </xf>
    <xf numFmtId="171" fontId="0" fillId="7" borderId="0" xfId="0" applyNumberFormat="1" applyFill="1"/>
    <xf numFmtId="171" fontId="10" fillId="3" borderId="0" xfId="1" applyNumberFormat="1" applyFont="1" applyFill="1"/>
    <xf numFmtId="171" fontId="12" fillId="5" borderId="0" xfId="1" applyNumberFormat="1" applyFont="1" applyFill="1"/>
    <xf numFmtId="0" fontId="0" fillId="5" borderId="0" xfId="0" applyFont="1" applyFill="1" applyAlignment="1">
      <alignment horizontal="center" vertical="center" wrapText="1"/>
    </xf>
  </cellXfs>
  <cellStyles count="7">
    <cellStyle name="Comma" xfId="1" builtinId="3"/>
    <cellStyle name="Currency" xfId="5" builtinId="4"/>
    <cellStyle name="Currency 2" xfId="3"/>
    <cellStyle name="Normal" xfId="0" builtinId="0"/>
    <cellStyle name="Normal 2" xfId="2"/>
    <cellStyle name="Percent" xfId="6" builtinId="5"/>
    <cellStyle name="Percent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6"/>
  <sheetViews>
    <sheetView showGridLines="0" workbookViewId="0">
      <selection activeCell="C3" sqref="C3:I3"/>
    </sheetView>
  </sheetViews>
  <sheetFormatPr defaultColWidth="9.140625" defaultRowHeight="11.25" x14ac:dyDescent="0.2"/>
  <cols>
    <col min="1" max="1" width="9.140625" style="1"/>
    <col min="2" max="2" width="12.42578125" style="1" bestFit="1" customWidth="1"/>
    <col min="3" max="5" width="9.140625" style="1"/>
    <col min="6" max="6" width="48.42578125" style="1" customWidth="1"/>
    <col min="7" max="7" width="12.7109375" style="1" customWidth="1"/>
    <col min="8" max="8" width="13.42578125" style="1" customWidth="1"/>
    <col min="9" max="9" width="64.28515625" style="1" customWidth="1"/>
    <col min="10" max="16384" width="9.140625" style="1"/>
  </cols>
  <sheetData>
    <row r="1" spans="2:9" ht="15.75" x14ac:dyDescent="0.25">
      <c r="B1" s="9" t="s">
        <v>4</v>
      </c>
      <c r="C1" s="8"/>
      <c r="D1" s="8"/>
      <c r="E1" s="8"/>
      <c r="F1" s="8"/>
      <c r="G1" s="8"/>
      <c r="H1" s="8"/>
      <c r="I1" s="7"/>
    </row>
    <row r="3" spans="2:9" ht="15" x14ac:dyDescent="0.25">
      <c r="B3" s="10" t="s">
        <v>3</v>
      </c>
      <c r="C3" s="43" t="s">
        <v>53</v>
      </c>
      <c r="D3" s="44"/>
      <c r="E3" s="44"/>
      <c r="F3" s="44"/>
      <c r="G3" s="44"/>
      <c r="H3" s="44"/>
      <c r="I3" s="45"/>
    </row>
    <row r="4" spans="2:9" ht="15" x14ac:dyDescent="0.25">
      <c r="B4" s="10"/>
    </row>
    <row r="5" spans="2:9" ht="15" x14ac:dyDescent="0.25">
      <c r="B5" s="10" t="s">
        <v>2</v>
      </c>
      <c r="C5" s="11">
        <f>H36</f>
        <v>0</v>
      </c>
    </row>
    <row r="6" spans="2:9" ht="15" x14ac:dyDescent="0.25">
      <c r="B6" s="10"/>
    </row>
    <row r="7" spans="2:9" ht="15" x14ac:dyDescent="0.25">
      <c r="B7" s="10" t="s">
        <v>1</v>
      </c>
      <c r="C7" s="34"/>
      <c r="D7" s="35"/>
      <c r="E7" s="35"/>
      <c r="F7" s="35"/>
      <c r="G7" s="35"/>
      <c r="H7" s="35"/>
      <c r="I7" s="36"/>
    </row>
    <row r="8" spans="2:9" x14ac:dyDescent="0.2">
      <c r="C8" s="37"/>
      <c r="D8" s="38"/>
      <c r="E8" s="38"/>
      <c r="F8" s="38"/>
      <c r="G8" s="38"/>
      <c r="H8" s="38"/>
      <c r="I8" s="39"/>
    </row>
    <row r="9" spans="2:9" x14ac:dyDescent="0.2">
      <c r="C9" s="37"/>
      <c r="D9" s="38"/>
      <c r="E9" s="38"/>
      <c r="F9" s="38"/>
      <c r="G9" s="38"/>
      <c r="H9" s="38"/>
      <c r="I9" s="39"/>
    </row>
    <row r="10" spans="2:9" x14ac:dyDescent="0.2">
      <c r="C10" s="37"/>
      <c r="D10" s="38"/>
      <c r="E10" s="38"/>
      <c r="F10" s="38"/>
      <c r="G10" s="38"/>
      <c r="H10" s="38"/>
      <c r="I10" s="39"/>
    </row>
    <row r="11" spans="2:9" x14ac:dyDescent="0.2">
      <c r="C11" s="40"/>
      <c r="D11" s="41"/>
      <c r="E11" s="41"/>
      <c r="F11" s="41"/>
      <c r="G11" s="41"/>
      <c r="H11" s="41"/>
      <c r="I11" s="42"/>
    </row>
    <row r="13" spans="2:9" ht="15.75" x14ac:dyDescent="0.25">
      <c r="B13" s="9" t="s">
        <v>0</v>
      </c>
      <c r="C13" s="8"/>
      <c r="D13" s="8"/>
      <c r="E13" s="8"/>
      <c r="F13" s="8"/>
      <c r="G13" s="8"/>
      <c r="H13" s="8"/>
      <c r="I13" s="7"/>
    </row>
    <row r="14" spans="2:9" ht="14.25" x14ac:dyDescent="0.2">
      <c r="B14" s="3"/>
      <c r="C14" s="3"/>
      <c r="D14" s="3"/>
    </row>
    <row r="15" spans="2:9" ht="15" x14ac:dyDescent="0.25">
      <c r="B15" s="6"/>
      <c r="C15" s="3"/>
      <c r="D15" s="3" t="s">
        <v>48</v>
      </c>
      <c r="G15" s="2"/>
      <c r="I15" s="2"/>
    </row>
    <row r="16" spans="2:9" ht="15" x14ac:dyDescent="0.25">
      <c r="B16" s="3"/>
      <c r="C16" s="3"/>
      <c r="D16" s="3" t="s">
        <v>51</v>
      </c>
      <c r="I16" s="2"/>
    </row>
    <row r="17" spans="2:9" ht="15" x14ac:dyDescent="0.25">
      <c r="B17" s="3"/>
      <c r="C17" s="3"/>
      <c r="D17" s="3"/>
      <c r="I17" s="2"/>
    </row>
    <row r="18" spans="2:9" ht="15" x14ac:dyDescent="0.25">
      <c r="B18" s="5"/>
      <c r="D18" s="3" t="s">
        <v>49</v>
      </c>
      <c r="I18" s="2"/>
    </row>
    <row r="19" spans="2:9" ht="15" x14ac:dyDescent="0.25">
      <c r="D19" s="3"/>
      <c r="I19" s="2"/>
    </row>
    <row r="20" spans="2:9" ht="14.25" x14ac:dyDescent="0.2">
      <c r="D20" s="3"/>
    </row>
    <row r="22" spans="2:9" ht="14.25" x14ac:dyDescent="0.2">
      <c r="B22" s="4"/>
      <c r="C22" s="3"/>
      <c r="D22" s="3" t="s">
        <v>50</v>
      </c>
    </row>
    <row r="23" spans="2:9" ht="14.25" x14ac:dyDescent="0.2">
      <c r="B23" s="3"/>
      <c r="C23" s="3"/>
      <c r="D23" s="3"/>
    </row>
    <row r="24" spans="2:9" ht="14.25" x14ac:dyDescent="0.2">
      <c r="B24" s="3"/>
      <c r="C24" s="3"/>
      <c r="D24" s="3"/>
    </row>
    <row r="25" spans="2:9" ht="15" x14ac:dyDescent="0.25">
      <c r="B25" s="23"/>
      <c r="C25" s="3"/>
      <c r="D25" s="30" t="s">
        <v>43</v>
      </c>
    </row>
    <row r="26" spans="2:9" ht="9.75" customHeight="1" x14ac:dyDescent="0.2">
      <c r="C26" s="3"/>
      <c r="D26" s="3"/>
    </row>
    <row r="27" spans="2:9" hidden="1" x14ac:dyDescent="0.2"/>
    <row r="29" spans="2:9" ht="17.25" customHeight="1" x14ac:dyDescent="0.25">
      <c r="F29" s="16" t="s">
        <v>24</v>
      </c>
      <c r="G29" s="16" t="s">
        <v>19</v>
      </c>
      <c r="H29" s="16" t="s">
        <v>20</v>
      </c>
      <c r="I29" s="16" t="s">
        <v>23</v>
      </c>
    </row>
    <row r="30" spans="2:9" ht="40.5" customHeight="1" x14ac:dyDescent="0.25">
      <c r="F30" s="13" t="s">
        <v>28</v>
      </c>
      <c r="G30" s="13">
        <v>20</v>
      </c>
      <c r="H30" s="13"/>
      <c r="I30" s="14"/>
    </row>
    <row r="31" spans="2:9" ht="30" x14ac:dyDescent="0.25">
      <c r="F31" s="13" t="s">
        <v>18</v>
      </c>
      <c r="G31" s="13">
        <v>10</v>
      </c>
      <c r="H31" s="13"/>
      <c r="I31" s="14"/>
    </row>
    <row r="32" spans="2:9" ht="39" customHeight="1" x14ac:dyDescent="0.25">
      <c r="F32" s="13" t="s">
        <v>17</v>
      </c>
      <c r="G32" s="13">
        <v>10</v>
      </c>
      <c r="H32" s="13"/>
      <c r="I32" s="14"/>
    </row>
    <row r="33" spans="6:9" ht="36" customHeight="1" x14ac:dyDescent="0.25">
      <c r="F33" s="13" t="s">
        <v>42</v>
      </c>
      <c r="G33" s="13">
        <v>5</v>
      </c>
      <c r="H33" s="13"/>
      <c r="I33" s="14"/>
    </row>
    <row r="34" spans="6:9" ht="36.75" customHeight="1" x14ac:dyDescent="0.25">
      <c r="F34" s="13" t="s">
        <v>22</v>
      </c>
      <c r="G34" s="13">
        <v>5</v>
      </c>
      <c r="H34" s="13"/>
      <c r="I34" s="14"/>
    </row>
    <row r="35" spans="6:9" ht="75" x14ac:dyDescent="0.25">
      <c r="F35" s="13" t="s">
        <v>26</v>
      </c>
      <c r="G35" s="13">
        <v>0</v>
      </c>
      <c r="H35" s="13"/>
      <c r="I35" s="14"/>
    </row>
    <row r="36" spans="6:9" ht="15" x14ac:dyDescent="0.25">
      <c r="F36" s="13" t="s">
        <v>21</v>
      </c>
      <c r="G36" s="12">
        <f>SUM(G30:G35)</f>
        <v>50</v>
      </c>
      <c r="H36" s="12">
        <f>SUM(H30:H35)</f>
        <v>0</v>
      </c>
      <c r="I36" s="15"/>
    </row>
  </sheetData>
  <mergeCells count="2">
    <mergeCell ref="C7:I11"/>
    <mergeCell ref="C3:I3"/>
  </mergeCell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63"/>
  <sheetViews>
    <sheetView tabSelected="1" workbookViewId="0">
      <selection activeCell="B29" sqref="B29"/>
    </sheetView>
  </sheetViews>
  <sheetFormatPr defaultColWidth="9.140625" defaultRowHeight="15" x14ac:dyDescent="0.25"/>
  <cols>
    <col min="1" max="1" width="9.140625" style="17"/>
    <col min="2" max="2" width="37" style="22" customWidth="1"/>
    <col min="3" max="3" width="21" style="22" customWidth="1"/>
    <col min="4" max="4" width="9.140625" style="17"/>
    <col min="5" max="5" width="9.7109375" style="17" bestFit="1" customWidth="1"/>
    <col min="6" max="6" width="14.85546875" style="17" customWidth="1"/>
    <col min="7" max="7" width="18.85546875" style="17" customWidth="1"/>
    <col min="8" max="8" width="19.42578125" style="17" customWidth="1"/>
    <col min="9" max="9" width="22" style="17" customWidth="1"/>
    <col min="10" max="10" width="25.42578125" style="17" customWidth="1"/>
    <col min="11" max="14" width="9.140625" style="17"/>
    <col min="15" max="15" width="9.5703125" style="17" bestFit="1" customWidth="1"/>
    <col min="16" max="16384" width="9.140625" style="17"/>
  </cols>
  <sheetData>
    <row r="1" spans="2:15" ht="15.75" thickBot="1" x14ac:dyDescent="0.3"/>
    <row r="2" spans="2:15" ht="15.75" customHeight="1" thickBot="1" x14ac:dyDescent="0.3">
      <c r="E2" s="46" t="s">
        <v>29</v>
      </c>
      <c r="F2" s="47"/>
      <c r="G2" s="47"/>
      <c r="H2" s="47"/>
      <c r="I2" s="47"/>
      <c r="J2" s="48"/>
      <c r="L2" s="53" t="s">
        <v>40</v>
      </c>
      <c r="M2" s="53"/>
      <c r="N2" s="53"/>
      <c r="O2" s="53"/>
    </row>
    <row r="3" spans="2:15" ht="27" thickBot="1" x14ac:dyDescent="0.3">
      <c r="B3" s="49" t="s">
        <v>31</v>
      </c>
      <c r="C3" s="50"/>
      <c r="E3" s="18" t="s">
        <v>7</v>
      </c>
      <c r="F3" s="19" t="s">
        <v>12</v>
      </c>
      <c r="G3" s="19" t="s">
        <v>6</v>
      </c>
      <c r="H3" s="19" t="s">
        <v>5</v>
      </c>
      <c r="I3" s="19" t="s">
        <v>13</v>
      </c>
      <c r="J3" s="20" t="s">
        <v>14</v>
      </c>
      <c r="L3" s="53"/>
      <c r="M3" s="53"/>
      <c r="N3" s="53"/>
      <c r="O3" s="53"/>
    </row>
    <row r="4" spans="2:15" x14ac:dyDescent="0.25">
      <c r="B4" s="25" t="s">
        <v>32</v>
      </c>
      <c r="C4" s="60">
        <v>0</v>
      </c>
      <c r="E4" s="68">
        <f>1</f>
        <v>1</v>
      </c>
      <c r="F4" s="70">
        <f>IF(E4&lt;=$C$20,$C$16,"")</f>
        <v>186295.25613056784</v>
      </c>
      <c r="G4" s="71">
        <f>IF(E4&lt;=$C$20, $C$22,"")</f>
        <v>1000.0732175547358</v>
      </c>
      <c r="H4" s="71">
        <f>IF(E4&lt;=$C$20,-IPMT($C$21,E4,$C$20,$C$16),"")</f>
        <v>776.230233877366</v>
      </c>
      <c r="I4" s="71">
        <f>IF(E4&lt;=$C$20,-PPMT($C$21,E4,$C$20,$C$16),"")</f>
        <v>223.84298367736974</v>
      </c>
      <c r="J4" s="71">
        <f>IF(E4&lt;$C$20, F4-I4,"")</f>
        <v>186071.41314689047</v>
      </c>
      <c r="L4" s="53"/>
      <c r="M4" s="53"/>
      <c r="N4" s="53"/>
      <c r="O4" s="53"/>
    </row>
    <row r="5" spans="2:15" ht="26.25" x14ac:dyDescent="0.25">
      <c r="B5" s="26" t="s">
        <v>44</v>
      </c>
      <c r="C5" s="56">
        <f>4</f>
        <v>4</v>
      </c>
      <c r="E5" s="69">
        <f>IF(E4&lt;$C$20,E4+1,"")</f>
        <v>2</v>
      </c>
      <c r="F5" s="71">
        <f>IF(E5&lt;=$C$20,J4,"")</f>
        <v>186071.41314689047</v>
      </c>
      <c r="G5" s="71">
        <f>IF(E5&lt;=$C$20, $C$22,"")</f>
        <v>1000.0732175547358</v>
      </c>
      <c r="H5" s="71">
        <f t="shared" ref="H5:H68" si="0">IF(E5&lt;=$C$20,-IPMT($C$21,E5,$C$20,$C$16),"")</f>
        <v>775.29755477871038</v>
      </c>
      <c r="I5" s="71">
        <f>IF(E5&lt;=$C$20,-PPMT($C$21,E5,$C$20,$C$16),"")</f>
        <v>224.77566277602543</v>
      </c>
      <c r="J5" s="71">
        <f>IF(E5&lt;=$C$20, F5-I5,"")</f>
        <v>185846.63748411444</v>
      </c>
      <c r="L5" s="53"/>
      <c r="M5" s="53"/>
      <c r="N5" s="53"/>
      <c r="O5" s="53"/>
    </row>
    <row r="6" spans="2:15" ht="26.25" x14ac:dyDescent="0.25">
      <c r="B6" s="26" t="s">
        <v>36</v>
      </c>
      <c r="C6" s="59">
        <f>3500</f>
        <v>3500</v>
      </c>
      <c r="E6" s="69">
        <f t="shared" ref="E6:E69" si="1">IF(E5&lt;$C$20,E5+1,"")</f>
        <v>3</v>
      </c>
      <c r="F6" s="71">
        <f t="shared" ref="F6:F69" si="2">IF(E6&lt;=$C$20,J5,"")</f>
        <v>185846.63748411444</v>
      </c>
      <c r="G6" s="71">
        <f t="shared" ref="G6:G69" si="3">IF(E6&lt;=$C$20, $C$22,"")</f>
        <v>1000.0732175547358</v>
      </c>
      <c r="H6" s="71">
        <f t="shared" ref="H6:H69" si="4">IF(E6&lt;=$C$20,-IPMT($C$21,E6,$C$20,$C$16),"")</f>
        <v>774.36098951714348</v>
      </c>
      <c r="I6" s="71">
        <f t="shared" ref="I6:I69" si="5">IF(E6&lt;=$C$20,-PPMT($C$21,E6,$C$20,$C$16),"")</f>
        <v>225.71222803759221</v>
      </c>
      <c r="J6" s="71">
        <f t="shared" ref="J6:J69" si="6">IF(E6&lt;=$C$20, F6-I6,"")</f>
        <v>185620.92525607685</v>
      </c>
      <c r="L6" s="31"/>
      <c r="M6" s="31"/>
      <c r="N6" s="31"/>
      <c r="O6" s="24"/>
    </row>
    <row r="7" spans="2:15" x14ac:dyDescent="0.25">
      <c r="B7" s="26" t="s">
        <v>38</v>
      </c>
      <c r="C7" s="57">
        <f>4</f>
        <v>4</v>
      </c>
      <c r="E7" s="69">
        <f t="shared" si="1"/>
        <v>4</v>
      </c>
      <c r="F7" s="71">
        <f t="shared" si="2"/>
        <v>185620.92525607685</v>
      </c>
      <c r="G7" s="71">
        <f t="shared" si="3"/>
        <v>1000.0732175547358</v>
      </c>
      <c r="H7" s="71">
        <f t="shared" si="4"/>
        <v>773.42052190032018</v>
      </c>
      <c r="I7" s="71">
        <f t="shared" si="5"/>
        <v>226.65269565441551</v>
      </c>
      <c r="J7" s="71">
        <f t="shared" si="6"/>
        <v>185394.27256042243</v>
      </c>
      <c r="L7" s="32"/>
      <c r="M7" s="32"/>
      <c r="N7" s="33" t="s">
        <v>25</v>
      </c>
      <c r="O7" s="72">
        <f>C15-J63</f>
        <v>78927.428360736929</v>
      </c>
    </row>
    <row r="8" spans="2:15" x14ac:dyDescent="0.25">
      <c r="B8" s="26" t="s">
        <v>35</v>
      </c>
      <c r="C8" s="64">
        <v>0.06</v>
      </c>
      <c r="E8" s="69">
        <f t="shared" si="1"/>
        <v>5</v>
      </c>
      <c r="F8" s="71">
        <f t="shared" si="2"/>
        <v>185394.27256042243</v>
      </c>
      <c r="G8" s="71">
        <f t="shared" si="3"/>
        <v>1000.0732175547358</v>
      </c>
      <c r="H8" s="71">
        <f t="shared" si="4"/>
        <v>772.47613566842688</v>
      </c>
      <c r="I8" s="71">
        <f t="shared" si="5"/>
        <v>227.59708188630893</v>
      </c>
      <c r="J8" s="71">
        <f t="shared" si="6"/>
        <v>185166.67547853611</v>
      </c>
      <c r="L8" s="32"/>
      <c r="M8" s="32"/>
      <c r="N8" s="33"/>
      <c r="O8" s="21"/>
    </row>
    <row r="9" spans="2:15" x14ac:dyDescent="0.25">
      <c r="B9" s="26" t="s">
        <v>34</v>
      </c>
      <c r="C9" s="63">
        <f>C8/C5</f>
        <v>1.4999999999999999E-2</v>
      </c>
      <c r="E9" s="69">
        <f t="shared" si="1"/>
        <v>6</v>
      </c>
      <c r="F9" s="71">
        <f t="shared" si="2"/>
        <v>185166.67547853611</v>
      </c>
      <c r="G9" s="71">
        <f t="shared" si="3"/>
        <v>1000.0732175547358</v>
      </c>
      <c r="H9" s="71">
        <f t="shared" si="4"/>
        <v>771.52781449390056</v>
      </c>
      <c r="I9" s="71">
        <f t="shared" si="5"/>
        <v>228.54540306083524</v>
      </c>
      <c r="J9" s="71">
        <f t="shared" si="6"/>
        <v>184938.13007547529</v>
      </c>
      <c r="L9" s="32"/>
      <c r="M9" s="32"/>
      <c r="N9" s="33" t="s">
        <v>39</v>
      </c>
      <c r="O9" s="72">
        <f>C15-J243</f>
        <v>155711.74662183679</v>
      </c>
    </row>
    <row r="10" spans="2:15" ht="15.75" thickBot="1" x14ac:dyDescent="0.3">
      <c r="B10" s="27" t="s">
        <v>15</v>
      </c>
      <c r="C10" s="58">
        <f>-FV(C9,C5*C7,C6,,1)</f>
        <v>63704.743869432161</v>
      </c>
      <c r="E10" s="69">
        <f t="shared" si="1"/>
        <v>7</v>
      </c>
      <c r="F10" s="71">
        <f t="shared" si="2"/>
        <v>184938.13007547529</v>
      </c>
      <c r="G10" s="71">
        <f t="shared" si="3"/>
        <v>1000.0732175547358</v>
      </c>
      <c r="H10" s="71">
        <f t="shared" si="4"/>
        <v>770.57554198114713</v>
      </c>
      <c r="I10" s="71">
        <f t="shared" si="5"/>
        <v>229.49767557358868</v>
      </c>
      <c r="J10" s="71">
        <f t="shared" si="6"/>
        <v>184708.63239990169</v>
      </c>
      <c r="L10" s="54" t="s">
        <v>27</v>
      </c>
      <c r="M10" s="54"/>
      <c r="N10" s="54"/>
      <c r="O10" s="54"/>
    </row>
    <row r="11" spans="2:15" ht="15" customHeight="1" x14ac:dyDescent="0.25">
      <c r="B11" s="28"/>
      <c r="C11" s="28"/>
      <c r="E11" s="69">
        <f t="shared" si="1"/>
        <v>8</v>
      </c>
      <c r="F11" s="71">
        <f t="shared" si="2"/>
        <v>184708.63239990169</v>
      </c>
      <c r="G11" s="71">
        <f t="shared" si="3"/>
        <v>1000.0732175547358</v>
      </c>
      <c r="H11" s="71">
        <f t="shared" si="4"/>
        <v>769.61930166625712</v>
      </c>
      <c r="I11" s="71">
        <f t="shared" si="5"/>
        <v>230.45391588847866</v>
      </c>
      <c r="J11" s="71">
        <f t="shared" si="6"/>
        <v>184478.17848401322</v>
      </c>
      <c r="L11" s="73" t="s">
        <v>52</v>
      </c>
      <c r="M11" s="73"/>
      <c r="N11" s="73"/>
      <c r="O11" s="73"/>
    </row>
    <row r="12" spans="2:15" x14ac:dyDescent="0.25">
      <c r="B12" s="28"/>
      <c r="C12" s="28"/>
      <c r="E12" s="69">
        <f t="shared" si="1"/>
        <v>9</v>
      </c>
      <c r="F12" s="71">
        <f t="shared" si="2"/>
        <v>184478.17848401322</v>
      </c>
      <c r="G12" s="71">
        <f t="shared" si="3"/>
        <v>1000.0732175547358</v>
      </c>
      <c r="H12" s="71">
        <f t="shared" si="4"/>
        <v>768.65907701672177</v>
      </c>
      <c r="I12" s="71">
        <f t="shared" si="5"/>
        <v>231.41414053801395</v>
      </c>
      <c r="J12" s="71">
        <f t="shared" si="6"/>
        <v>184246.7643434752</v>
      </c>
      <c r="L12" s="73"/>
      <c r="M12" s="73"/>
      <c r="N12" s="73"/>
      <c r="O12" s="73"/>
    </row>
    <row r="13" spans="2:15" ht="15.75" thickBot="1" x14ac:dyDescent="0.3">
      <c r="B13" s="28"/>
      <c r="C13" s="28"/>
      <c r="E13" s="69">
        <f t="shared" si="1"/>
        <v>10</v>
      </c>
      <c r="F13" s="71">
        <f t="shared" si="2"/>
        <v>184246.7643434752</v>
      </c>
      <c r="G13" s="71">
        <f t="shared" si="3"/>
        <v>1000.0732175547358</v>
      </c>
      <c r="H13" s="71">
        <f t="shared" si="4"/>
        <v>767.69485143114673</v>
      </c>
      <c r="I13" s="71">
        <f t="shared" si="5"/>
        <v>232.37836612358902</v>
      </c>
      <c r="J13" s="71">
        <f t="shared" si="6"/>
        <v>184014.3859773516</v>
      </c>
      <c r="L13" s="73"/>
      <c r="M13" s="73"/>
      <c r="N13" s="73"/>
      <c r="O13" s="73"/>
    </row>
    <row r="14" spans="2:15" ht="15.75" thickBot="1" x14ac:dyDescent="0.3">
      <c r="B14" s="51" t="s">
        <v>33</v>
      </c>
      <c r="C14" s="52"/>
      <c r="E14" s="69">
        <f t="shared" si="1"/>
        <v>11</v>
      </c>
      <c r="F14" s="71">
        <f t="shared" si="2"/>
        <v>184014.3859773516</v>
      </c>
      <c r="G14" s="71">
        <f t="shared" si="3"/>
        <v>1000.0732175547358</v>
      </c>
      <c r="H14" s="71">
        <f t="shared" si="4"/>
        <v>766.72660823896513</v>
      </c>
      <c r="I14" s="71">
        <f t="shared" si="5"/>
        <v>233.34660931577062</v>
      </c>
      <c r="J14" s="71">
        <f t="shared" si="6"/>
        <v>183781.03936803582</v>
      </c>
      <c r="L14" s="73"/>
      <c r="M14" s="73"/>
      <c r="N14" s="73"/>
      <c r="O14" s="73"/>
    </row>
    <row r="15" spans="2:15" x14ac:dyDescent="0.25">
      <c r="B15" s="29" t="s">
        <v>16</v>
      </c>
      <c r="C15" s="61">
        <f>250000</f>
        <v>250000</v>
      </c>
      <c r="E15" s="69">
        <f t="shared" si="1"/>
        <v>12</v>
      </c>
      <c r="F15" s="71">
        <f t="shared" si="2"/>
        <v>183781.03936803582</v>
      </c>
      <c r="G15" s="71">
        <f t="shared" si="3"/>
        <v>1000.0732175547358</v>
      </c>
      <c r="H15" s="71">
        <f t="shared" si="4"/>
        <v>765.75433070014935</v>
      </c>
      <c r="I15" s="71">
        <f t="shared" si="5"/>
        <v>234.31888685458634</v>
      </c>
      <c r="J15" s="71">
        <f t="shared" si="6"/>
        <v>183546.72048118123</v>
      </c>
      <c r="L15" s="73"/>
      <c r="M15" s="73"/>
      <c r="N15" s="73"/>
      <c r="O15" s="73"/>
    </row>
    <row r="16" spans="2:15" ht="15" customHeight="1" x14ac:dyDescent="0.25">
      <c r="B16" s="26" t="s">
        <v>45</v>
      </c>
      <c r="C16" s="62">
        <f>C15-C10</f>
        <v>186295.25613056784</v>
      </c>
      <c r="E16" s="69">
        <f t="shared" si="1"/>
        <v>13</v>
      </c>
      <c r="F16" s="71">
        <f t="shared" si="2"/>
        <v>183546.72048118123</v>
      </c>
      <c r="G16" s="71">
        <f t="shared" si="3"/>
        <v>1000.0732175547358</v>
      </c>
      <c r="H16" s="71">
        <f t="shared" si="4"/>
        <v>764.77800200492209</v>
      </c>
      <c r="I16" s="71">
        <f t="shared" si="5"/>
        <v>235.29521554981378</v>
      </c>
      <c r="J16" s="71">
        <f t="shared" si="6"/>
        <v>183311.42526563141</v>
      </c>
      <c r="L16" s="73"/>
      <c r="M16" s="73"/>
      <c r="N16" s="73"/>
      <c r="O16" s="73"/>
    </row>
    <row r="17" spans="2:15" ht="26.25" x14ac:dyDescent="0.25">
      <c r="B17" s="26" t="s">
        <v>46</v>
      </c>
      <c r="C17" s="57">
        <f>12</f>
        <v>12</v>
      </c>
      <c r="E17" s="69">
        <f t="shared" si="1"/>
        <v>14</v>
      </c>
      <c r="F17" s="71">
        <f t="shared" si="2"/>
        <v>183311.42526563141</v>
      </c>
      <c r="G17" s="71">
        <f t="shared" si="3"/>
        <v>1000.0732175547358</v>
      </c>
      <c r="H17" s="71">
        <f t="shared" si="4"/>
        <v>763.79760527346446</v>
      </c>
      <c r="I17" s="71">
        <f t="shared" si="5"/>
        <v>236.27561228127135</v>
      </c>
      <c r="J17" s="71">
        <f t="shared" si="6"/>
        <v>183075.14965335015</v>
      </c>
      <c r="L17" s="73"/>
      <c r="M17" s="73"/>
      <c r="N17" s="73"/>
      <c r="O17" s="73"/>
    </row>
    <row r="18" spans="2:15" x14ac:dyDescent="0.25">
      <c r="B18" s="26" t="s">
        <v>30</v>
      </c>
      <c r="C18" s="64">
        <f>0.05</f>
        <v>0.05</v>
      </c>
      <c r="E18" s="69">
        <f t="shared" si="1"/>
        <v>15</v>
      </c>
      <c r="F18" s="71">
        <f t="shared" si="2"/>
        <v>183075.14965335015</v>
      </c>
      <c r="G18" s="71">
        <f t="shared" si="3"/>
        <v>1000.0732175547358</v>
      </c>
      <c r="H18" s="71">
        <f t="shared" si="4"/>
        <v>762.81312355562591</v>
      </c>
      <c r="I18" s="71">
        <f t="shared" si="5"/>
        <v>237.26009399910993</v>
      </c>
      <c r="J18" s="71">
        <f t="shared" si="6"/>
        <v>182837.88955935102</v>
      </c>
      <c r="L18" s="73"/>
      <c r="M18" s="73"/>
      <c r="N18" s="73"/>
      <c r="O18" s="73"/>
    </row>
    <row r="19" spans="2:15" x14ac:dyDescent="0.25">
      <c r="B19" s="26" t="s">
        <v>37</v>
      </c>
      <c r="C19" s="57">
        <v>30</v>
      </c>
      <c r="E19" s="69">
        <f t="shared" si="1"/>
        <v>16</v>
      </c>
      <c r="F19" s="71">
        <f t="shared" si="2"/>
        <v>182837.88955935102</v>
      </c>
      <c r="G19" s="71">
        <f t="shared" si="3"/>
        <v>1000.0732175547358</v>
      </c>
      <c r="H19" s="71">
        <f t="shared" si="4"/>
        <v>761.82453983062953</v>
      </c>
      <c r="I19" s="71">
        <f t="shared" si="5"/>
        <v>238.24867772410627</v>
      </c>
      <c r="J19" s="71">
        <f t="shared" si="6"/>
        <v>182599.64088162692</v>
      </c>
      <c r="L19" s="73"/>
      <c r="M19" s="73"/>
      <c r="N19" s="73"/>
      <c r="O19" s="73"/>
    </row>
    <row r="20" spans="2:15" x14ac:dyDescent="0.25">
      <c r="B20" s="26" t="s">
        <v>47</v>
      </c>
      <c r="C20" s="65">
        <f>C19*C17</f>
        <v>360</v>
      </c>
      <c r="E20" s="69">
        <f t="shared" si="1"/>
        <v>17</v>
      </c>
      <c r="F20" s="71">
        <f t="shared" si="2"/>
        <v>182599.64088162692</v>
      </c>
      <c r="G20" s="71">
        <f t="shared" si="3"/>
        <v>1000.0732175547358</v>
      </c>
      <c r="H20" s="71">
        <f t="shared" si="4"/>
        <v>760.8318370067791</v>
      </c>
      <c r="I20" s="71">
        <f t="shared" si="5"/>
        <v>239.24138054795674</v>
      </c>
      <c r="J20" s="71">
        <f t="shared" si="6"/>
        <v>182360.39950107897</v>
      </c>
      <c r="L20" s="73"/>
      <c r="M20" s="73"/>
      <c r="N20" s="73"/>
      <c r="O20" s="73"/>
    </row>
    <row r="21" spans="2:15" x14ac:dyDescent="0.25">
      <c r="B21" s="26" t="s">
        <v>41</v>
      </c>
      <c r="C21" s="63">
        <f>C18/C17</f>
        <v>4.1666666666666666E-3</v>
      </c>
      <c r="E21" s="69">
        <f t="shared" si="1"/>
        <v>18</v>
      </c>
      <c r="F21" s="71">
        <f t="shared" si="2"/>
        <v>182360.39950107897</v>
      </c>
      <c r="G21" s="71">
        <f t="shared" si="3"/>
        <v>1000.0732175547358</v>
      </c>
      <c r="H21" s="71">
        <f t="shared" si="4"/>
        <v>759.83499792116243</v>
      </c>
      <c r="I21" s="71">
        <f t="shared" si="5"/>
        <v>240.23821963357318</v>
      </c>
      <c r="J21" s="71">
        <f t="shared" si="6"/>
        <v>182120.16128144538</v>
      </c>
      <c r="L21" s="73"/>
      <c r="M21" s="73"/>
      <c r="N21" s="73"/>
      <c r="O21" s="73"/>
    </row>
    <row r="22" spans="2:15" x14ac:dyDescent="0.25">
      <c r="B22" s="26" t="s">
        <v>11</v>
      </c>
      <c r="C22" s="55">
        <f>-PMT(C21,C19*C17,C16,0)</f>
        <v>1000.0732175547358</v>
      </c>
      <c r="E22" s="69">
        <f t="shared" si="1"/>
        <v>19</v>
      </c>
      <c r="F22" s="71">
        <f t="shared" si="2"/>
        <v>182120.16128144538</v>
      </c>
      <c r="G22" s="71">
        <f t="shared" si="3"/>
        <v>1000.0732175547358</v>
      </c>
      <c r="H22" s="71">
        <f t="shared" si="4"/>
        <v>758.83400533935605</v>
      </c>
      <c r="I22" s="71">
        <f t="shared" si="5"/>
        <v>241.23921221537978</v>
      </c>
      <c r="J22" s="71">
        <f t="shared" si="6"/>
        <v>181878.92206923</v>
      </c>
      <c r="L22" s="73"/>
      <c r="M22" s="73"/>
      <c r="N22" s="73"/>
      <c r="O22" s="73"/>
    </row>
    <row r="23" spans="2:15" x14ac:dyDescent="0.25">
      <c r="B23" s="26" t="s">
        <v>10</v>
      </c>
      <c r="C23" s="66">
        <f>SUM(H4:H363)</f>
        <v>173731.10218913699</v>
      </c>
      <c r="E23" s="69">
        <f t="shared" si="1"/>
        <v>20</v>
      </c>
      <c r="F23" s="71">
        <f t="shared" si="2"/>
        <v>181878.92206923</v>
      </c>
      <c r="G23" s="71">
        <f t="shared" si="3"/>
        <v>1000.0732175547358</v>
      </c>
      <c r="H23" s="71">
        <f t="shared" si="4"/>
        <v>757.8288419551252</v>
      </c>
      <c r="I23" s="71">
        <f t="shared" si="5"/>
        <v>242.24437559961049</v>
      </c>
      <c r="J23" s="71">
        <f t="shared" si="6"/>
        <v>181636.67769363039</v>
      </c>
      <c r="L23" s="73"/>
      <c r="M23" s="73"/>
      <c r="N23" s="73"/>
      <c r="O23" s="73"/>
    </row>
    <row r="24" spans="2:15" x14ac:dyDescent="0.25">
      <c r="B24" s="26" t="s">
        <v>9</v>
      </c>
      <c r="C24" s="66">
        <f>SUM(I4:I363)</f>
        <v>186295.25613056784</v>
      </c>
      <c r="E24" s="69">
        <f t="shared" si="1"/>
        <v>21</v>
      </c>
      <c r="F24" s="71">
        <f t="shared" si="2"/>
        <v>181636.67769363039</v>
      </c>
      <c r="G24" s="71">
        <f t="shared" si="3"/>
        <v>1000.0732175547358</v>
      </c>
      <c r="H24" s="71">
        <f t="shared" si="4"/>
        <v>756.81949039012693</v>
      </c>
      <c r="I24" s="71">
        <f t="shared" si="5"/>
        <v>243.25372716460888</v>
      </c>
      <c r="J24" s="71">
        <f t="shared" si="6"/>
        <v>181393.42396646578</v>
      </c>
      <c r="L24" s="73"/>
      <c r="M24" s="73"/>
      <c r="N24" s="73"/>
      <c r="O24" s="73"/>
    </row>
    <row r="25" spans="2:15" ht="15.75" thickBot="1" x14ac:dyDescent="0.3">
      <c r="B25" s="27" t="s">
        <v>8</v>
      </c>
      <c r="C25" s="67">
        <f>SUM(C23:C24)</f>
        <v>360026.35831970483</v>
      </c>
      <c r="E25" s="69">
        <f t="shared" si="1"/>
        <v>22</v>
      </c>
      <c r="F25" s="71">
        <f t="shared" si="2"/>
        <v>181393.42396646578</v>
      </c>
      <c r="G25" s="71">
        <f t="shared" si="3"/>
        <v>1000.0732175547358</v>
      </c>
      <c r="H25" s="71">
        <f t="shared" si="4"/>
        <v>755.80593319360776</v>
      </c>
      <c r="I25" s="71">
        <f t="shared" si="5"/>
        <v>244.26728436112808</v>
      </c>
      <c r="J25" s="71">
        <f t="shared" si="6"/>
        <v>181149.15668210466</v>
      </c>
      <c r="L25" s="73"/>
      <c r="M25" s="73"/>
      <c r="N25" s="73"/>
      <c r="O25" s="73"/>
    </row>
    <row r="26" spans="2:15" ht="15.75" thickBot="1" x14ac:dyDescent="0.3">
      <c r="B26" s="27" t="s">
        <v>54</v>
      </c>
      <c r="C26" s="67">
        <f>C25+C10</f>
        <v>423731.10218913702</v>
      </c>
      <c r="E26" s="69">
        <f t="shared" si="1"/>
        <v>23</v>
      </c>
      <c r="F26" s="71">
        <f t="shared" si="2"/>
        <v>181149.15668210466</v>
      </c>
      <c r="G26" s="71">
        <f t="shared" si="3"/>
        <v>1000.0732175547358</v>
      </c>
      <c r="H26" s="71">
        <f t="shared" si="4"/>
        <v>754.78815284210293</v>
      </c>
      <c r="I26" s="71">
        <f t="shared" si="5"/>
        <v>245.28506471263279</v>
      </c>
      <c r="J26" s="71">
        <f t="shared" si="6"/>
        <v>180903.87161739203</v>
      </c>
      <c r="L26" s="73"/>
      <c r="M26" s="73"/>
      <c r="N26" s="73"/>
      <c r="O26" s="73"/>
    </row>
    <row r="27" spans="2:15" x14ac:dyDescent="0.25">
      <c r="E27" s="69">
        <f t="shared" si="1"/>
        <v>24</v>
      </c>
      <c r="F27" s="71">
        <f t="shared" si="2"/>
        <v>180903.87161739203</v>
      </c>
      <c r="G27" s="71">
        <f t="shared" si="3"/>
        <v>1000.0732175547358</v>
      </c>
      <c r="H27" s="71">
        <f t="shared" si="4"/>
        <v>753.7661317391337</v>
      </c>
      <c r="I27" s="71">
        <f t="shared" si="5"/>
        <v>246.30708581560208</v>
      </c>
      <c r="J27" s="71">
        <f t="shared" si="6"/>
        <v>180657.56453157641</v>
      </c>
      <c r="L27" s="73"/>
      <c r="M27" s="73"/>
      <c r="N27" s="73"/>
      <c r="O27" s="73"/>
    </row>
    <row r="28" spans="2:15" ht="15" customHeight="1" x14ac:dyDescent="0.25">
      <c r="E28" s="69">
        <f t="shared" si="1"/>
        <v>25</v>
      </c>
      <c r="F28" s="71">
        <f t="shared" si="2"/>
        <v>180657.56453157641</v>
      </c>
      <c r="G28" s="71">
        <f t="shared" si="3"/>
        <v>1000.0732175547358</v>
      </c>
      <c r="H28" s="71">
        <f t="shared" si="4"/>
        <v>752.73985221490193</v>
      </c>
      <c r="I28" s="71">
        <f t="shared" si="5"/>
        <v>247.33336533983376</v>
      </c>
      <c r="J28" s="71">
        <f t="shared" si="6"/>
        <v>180410.23116623657</v>
      </c>
      <c r="L28" s="73"/>
      <c r="M28" s="73"/>
      <c r="N28" s="73"/>
      <c r="O28" s="73"/>
    </row>
    <row r="29" spans="2:15" x14ac:dyDescent="0.25">
      <c r="E29" s="69">
        <f t="shared" si="1"/>
        <v>26</v>
      </c>
      <c r="F29" s="71">
        <f t="shared" si="2"/>
        <v>180410.23116623657</v>
      </c>
      <c r="G29" s="71">
        <f t="shared" si="3"/>
        <v>1000.0732175547358</v>
      </c>
      <c r="H29" s="71">
        <f t="shared" si="4"/>
        <v>751.70929652598602</v>
      </c>
      <c r="I29" s="71">
        <f t="shared" si="5"/>
        <v>248.36392102874973</v>
      </c>
      <c r="J29" s="71">
        <f t="shared" si="6"/>
        <v>180161.86724520783</v>
      </c>
      <c r="L29" s="73"/>
      <c r="M29" s="73"/>
      <c r="N29" s="73"/>
      <c r="O29" s="73"/>
    </row>
    <row r="30" spans="2:15" x14ac:dyDescent="0.25">
      <c r="E30" s="69">
        <f t="shared" si="1"/>
        <v>27</v>
      </c>
      <c r="F30" s="71">
        <f t="shared" si="2"/>
        <v>180161.86724520783</v>
      </c>
      <c r="G30" s="71">
        <f t="shared" si="3"/>
        <v>1000.0732175547358</v>
      </c>
      <c r="H30" s="71">
        <f t="shared" si="4"/>
        <v>750.6744468550329</v>
      </c>
      <c r="I30" s="71">
        <f t="shared" si="5"/>
        <v>249.39877069970285</v>
      </c>
      <c r="J30" s="71">
        <f t="shared" si="6"/>
        <v>179912.46847450812</v>
      </c>
      <c r="L30" s="73"/>
      <c r="M30" s="73"/>
      <c r="N30" s="73"/>
      <c r="O30" s="73"/>
    </row>
    <row r="31" spans="2:15" x14ac:dyDescent="0.25">
      <c r="E31" s="69">
        <f t="shared" si="1"/>
        <v>28</v>
      </c>
      <c r="F31" s="71">
        <f t="shared" si="2"/>
        <v>179912.46847450812</v>
      </c>
      <c r="G31" s="71">
        <f t="shared" si="3"/>
        <v>1000.0732175547358</v>
      </c>
      <c r="H31" s="71">
        <f t="shared" si="4"/>
        <v>749.63528531045085</v>
      </c>
      <c r="I31" s="71">
        <f t="shared" si="5"/>
        <v>250.43793224428489</v>
      </c>
      <c r="J31" s="71">
        <f t="shared" si="6"/>
        <v>179662.03054226382</v>
      </c>
      <c r="L31" s="73"/>
      <c r="M31" s="73"/>
      <c r="N31" s="73"/>
      <c r="O31" s="73"/>
    </row>
    <row r="32" spans="2:15" x14ac:dyDescent="0.25">
      <c r="E32" s="69">
        <f t="shared" si="1"/>
        <v>29</v>
      </c>
      <c r="F32" s="71">
        <f t="shared" si="2"/>
        <v>179662.03054226382</v>
      </c>
      <c r="G32" s="71">
        <f t="shared" si="3"/>
        <v>1000.0732175547358</v>
      </c>
      <c r="H32" s="71">
        <f t="shared" si="4"/>
        <v>748.59179392609974</v>
      </c>
      <c r="I32" s="71">
        <f t="shared" si="5"/>
        <v>251.48142362863612</v>
      </c>
      <c r="J32" s="71">
        <f t="shared" si="6"/>
        <v>179410.54911863519</v>
      </c>
      <c r="L32" s="73"/>
      <c r="M32" s="73"/>
      <c r="N32" s="73"/>
      <c r="O32" s="73"/>
    </row>
    <row r="33" spans="5:10" x14ac:dyDescent="0.25">
      <c r="E33" s="69">
        <f t="shared" si="1"/>
        <v>30</v>
      </c>
      <c r="F33" s="71">
        <f t="shared" si="2"/>
        <v>179410.54911863519</v>
      </c>
      <c r="G33" s="71">
        <f t="shared" si="3"/>
        <v>1000.0732175547358</v>
      </c>
      <c r="H33" s="71">
        <f t="shared" si="4"/>
        <v>747.54395466098026</v>
      </c>
      <c r="I33" s="71">
        <f t="shared" si="5"/>
        <v>252.52926289375549</v>
      </c>
      <c r="J33" s="71">
        <f t="shared" si="6"/>
        <v>179158.01985574144</v>
      </c>
    </row>
    <row r="34" spans="5:10" x14ac:dyDescent="0.25">
      <c r="E34" s="69">
        <f t="shared" si="1"/>
        <v>31</v>
      </c>
      <c r="F34" s="71">
        <f t="shared" si="2"/>
        <v>179158.01985574144</v>
      </c>
      <c r="G34" s="71">
        <f t="shared" si="3"/>
        <v>1000.0732175547358</v>
      </c>
      <c r="H34" s="71">
        <f t="shared" si="4"/>
        <v>746.49174939892305</v>
      </c>
      <c r="I34" s="71">
        <f t="shared" si="5"/>
        <v>253.58146815581276</v>
      </c>
      <c r="J34" s="71">
        <f t="shared" si="6"/>
        <v>178904.43838758563</v>
      </c>
    </row>
    <row r="35" spans="5:10" x14ac:dyDescent="0.25">
      <c r="E35" s="69">
        <f t="shared" si="1"/>
        <v>32</v>
      </c>
      <c r="F35" s="71">
        <f t="shared" si="2"/>
        <v>178904.43838758563</v>
      </c>
      <c r="G35" s="71">
        <f t="shared" si="3"/>
        <v>1000.0732175547358</v>
      </c>
      <c r="H35" s="71">
        <f t="shared" si="4"/>
        <v>745.43515994827385</v>
      </c>
      <c r="I35" s="71">
        <f t="shared" si="5"/>
        <v>254.63805760646201</v>
      </c>
      <c r="J35" s="71">
        <f t="shared" si="6"/>
        <v>178649.80032997916</v>
      </c>
    </row>
    <row r="36" spans="5:10" x14ac:dyDescent="0.25">
      <c r="E36" s="69">
        <f t="shared" si="1"/>
        <v>33</v>
      </c>
      <c r="F36" s="71">
        <f t="shared" si="2"/>
        <v>178649.80032997916</v>
      </c>
      <c r="G36" s="71">
        <f t="shared" si="3"/>
        <v>1000.0732175547358</v>
      </c>
      <c r="H36" s="71">
        <f t="shared" si="4"/>
        <v>744.37416804158022</v>
      </c>
      <c r="I36" s="71">
        <f t="shared" si="5"/>
        <v>255.69904951315559</v>
      </c>
      <c r="J36" s="71">
        <f t="shared" si="6"/>
        <v>178394.10128046601</v>
      </c>
    </row>
    <row r="37" spans="5:10" x14ac:dyDescent="0.25">
      <c r="E37" s="69">
        <f t="shared" si="1"/>
        <v>34</v>
      </c>
      <c r="F37" s="71">
        <f t="shared" si="2"/>
        <v>178394.10128046601</v>
      </c>
      <c r="G37" s="71">
        <f t="shared" si="3"/>
        <v>1000.0732175547358</v>
      </c>
      <c r="H37" s="71">
        <f t="shared" si="4"/>
        <v>743.30875533527524</v>
      </c>
      <c r="I37" s="71">
        <f t="shared" si="5"/>
        <v>256.76446221946043</v>
      </c>
      <c r="J37" s="71">
        <f t="shared" si="6"/>
        <v>178137.33681824655</v>
      </c>
    </row>
    <row r="38" spans="5:10" x14ac:dyDescent="0.25">
      <c r="E38" s="69">
        <f t="shared" si="1"/>
        <v>35</v>
      </c>
      <c r="F38" s="71">
        <f t="shared" si="2"/>
        <v>178137.33681824655</v>
      </c>
      <c r="G38" s="71">
        <f t="shared" si="3"/>
        <v>1000.0732175547358</v>
      </c>
      <c r="H38" s="71">
        <f t="shared" si="4"/>
        <v>742.238903409361</v>
      </c>
      <c r="I38" s="71">
        <f t="shared" si="5"/>
        <v>257.83431414537483</v>
      </c>
      <c r="J38" s="71">
        <f t="shared" si="6"/>
        <v>177879.50250410117</v>
      </c>
    </row>
    <row r="39" spans="5:10" x14ac:dyDescent="0.25">
      <c r="E39" s="69">
        <f t="shared" si="1"/>
        <v>36</v>
      </c>
      <c r="F39" s="71">
        <f t="shared" si="2"/>
        <v>177879.50250410117</v>
      </c>
      <c r="G39" s="71">
        <f t="shared" si="3"/>
        <v>1000.0732175547358</v>
      </c>
      <c r="H39" s="71">
        <f t="shared" si="4"/>
        <v>741.1645937670886</v>
      </c>
      <c r="I39" s="71">
        <f t="shared" si="5"/>
        <v>258.90862378764723</v>
      </c>
      <c r="J39" s="71">
        <f t="shared" si="6"/>
        <v>177620.59388031351</v>
      </c>
    </row>
    <row r="40" spans="5:10" x14ac:dyDescent="0.25">
      <c r="E40" s="69">
        <f t="shared" si="1"/>
        <v>37</v>
      </c>
      <c r="F40" s="71">
        <f t="shared" si="2"/>
        <v>177620.59388031351</v>
      </c>
      <c r="G40" s="71">
        <f t="shared" si="3"/>
        <v>1000.0732175547358</v>
      </c>
      <c r="H40" s="71">
        <f t="shared" si="4"/>
        <v>740.08580783463992</v>
      </c>
      <c r="I40" s="71">
        <f t="shared" si="5"/>
        <v>259.98740972009568</v>
      </c>
      <c r="J40" s="71">
        <f t="shared" si="6"/>
        <v>177360.6064705934</v>
      </c>
    </row>
    <row r="41" spans="5:10" x14ac:dyDescent="0.25">
      <c r="E41" s="69">
        <f t="shared" si="1"/>
        <v>38</v>
      </c>
      <c r="F41" s="71">
        <f t="shared" si="2"/>
        <v>177360.6064705934</v>
      </c>
      <c r="G41" s="71">
        <f t="shared" si="3"/>
        <v>1000.0732175547358</v>
      </c>
      <c r="H41" s="71">
        <f t="shared" si="4"/>
        <v>739.00252696080634</v>
      </c>
      <c r="I41" s="71">
        <f t="shared" si="5"/>
        <v>261.0706905939295</v>
      </c>
      <c r="J41" s="71">
        <f t="shared" si="6"/>
        <v>177099.53577999948</v>
      </c>
    </row>
    <row r="42" spans="5:10" x14ac:dyDescent="0.25">
      <c r="E42" s="69">
        <f t="shared" si="1"/>
        <v>39</v>
      </c>
      <c r="F42" s="71">
        <f t="shared" si="2"/>
        <v>177099.53577999948</v>
      </c>
      <c r="G42" s="71">
        <f t="shared" si="3"/>
        <v>1000.0732175547358</v>
      </c>
      <c r="H42" s="71">
        <f t="shared" si="4"/>
        <v>737.91473241666483</v>
      </c>
      <c r="I42" s="71">
        <f t="shared" si="5"/>
        <v>262.15848513807083</v>
      </c>
      <c r="J42" s="71">
        <f t="shared" si="6"/>
        <v>176837.37729486142</v>
      </c>
    </row>
    <row r="43" spans="5:10" x14ac:dyDescent="0.25">
      <c r="E43" s="69">
        <f t="shared" si="1"/>
        <v>40</v>
      </c>
      <c r="F43" s="71">
        <f t="shared" si="2"/>
        <v>176837.37729486142</v>
      </c>
      <c r="G43" s="71">
        <f t="shared" si="3"/>
        <v>1000.0732175547358</v>
      </c>
      <c r="H43" s="71">
        <f t="shared" si="4"/>
        <v>736.82240539525628</v>
      </c>
      <c r="I43" s="71">
        <f t="shared" si="5"/>
        <v>263.25081215947944</v>
      </c>
      <c r="J43" s="71">
        <f t="shared" si="6"/>
        <v>176574.12648270195</v>
      </c>
    </row>
    <row r="44" spans="5:10" x14ac:dyDescent="0.25">
      <c r="E44" s="69">
        <f t="shared" si="1"/>
        <v>41</v>
      </c>
      <c r="F44" s="71">
        <f t="shared" si="2"/>
        <v>176574.12648270195</v>
      </c>
      <c r="G44" s="71">
        <f t="shared" si="3"/>
        <v>1000.0732175547358</v>
      </c>
      <c r="H44" s="71">
        <f t="shared" si="4"/>
        <v>735.72552701125846</v>
      </c>
      <c r="I44" s="71">
        <f t="shared" si="5"/>
        <v>264.34769054347737</v>
      </c>
      <c r="J44" s="71">
        <f t="shared" si="6"/>
        <v>176309.77879215847</v>
      </c>
    </row>
    <row r="45" spans="5:10" x14ac:dyDescent="0.25">
      <c r="E45" s="69">
        <f t="shared" si="1"/>
        <v>42</v>
      </c>
      <c r="F45" s="71">
        <f t="shared" si="2"/>
        <v>176309.77879215847</v>
      </c>
      <c r="G45" s="71">
        <f t="shared" si="3"/>
        <v>1000.0732175547358</v>
      </c>
      <c r="H45" s="71">
        <f t="shared" si="4"/>
        <v>734.62407830066059</v>
      </c>
      <c r="I45" s="71">
        <f t="shared" si="5"/>
        <v>265.44913925407513</v>
      </c>
      <c r="J45" s="71">
        <f t="shared" si="6"/>
        <v>176044.32965290439</v>
      </c>
    </row>
    <row r="46" spans="5:10" x14ac:dyDescent="0.25">
      <c r="E46" s="69">
        <f t="shared" si="1"/>
        <v>43</v>
      </c>
      <c r="F46" s="71">
        <f t="shared" si="2"/>
        <v>176044.32965290439</v>
      </c>
      <c r="G46" s="71">
        <f t="shared" si="3"/>
        <v>1000.0732175547358</v>
      </c>
      <c r="H46" s="71">
        <f t="shared" si="4"/>
        <v>733.5180402204353</v>
      </c>
      <c r="I46" s="71">
        <f t="shared" si="5"/>
        <v>266.55517733430048</v>
      </c>
      <c r="J46" s="71">
        <f t="shared" si="6"/>
        <v>175777.7744755701</v>
      </c>
    </row>
    <row r="47" spans="5:10" x14ac:dyDescent="0.25">
      <c r="E47" s="69">
        <f t="shared" si="1"/>
        <v>44</v>
      </c>
      <c r="F47" s="71">
        <f t="shared" si="2"/>
        <v>175777.7744755701</v>
      </c>
      <c r="G47" s="71">
        <f t="shared" si="3"/>
        <v>1000.0732175547358</v>
      </c>
      <c r="H47" s="71">
        <f t="shared" si="4"/>
        <v>732.40739364820911</v>
      </c>
      <c r="I47" s="71">
        <f t="shared" si="5"/>
        <v>267.66582390652667</v>
      </c>
      <c r="J47" s="71">
        <f t="shared" si="6"/>
        <v>175510.10865166358</v>
      </c>
    </row>
    <row r="48" spans="5:10" x14ac:dyDescent="0.25">
      <c r="E48" s="69">
        <f t="shared" si="1"/>
        <v>45</v>
      </c>
      <c r="F48" s="71">
        <f t="shared" si="2"/>
        <v>175510.10865166358</v>
      </c>
      <c r="G48" s="71">
        <f t="shared" si="3"/>
        <v>1000.0732175547358</v>
      </c>
      <c r="H48" s="71">
        <f t="shared" si="4"/>
        <v>731.2921193819318</v>
      </c>
      <c r="I48" s="71">
        <f t="shared" si="5"/>
        <v>268.78109817280387</v>
      </c>
      <c r="J48" s="71">
        <f t="shared" si="6"/>
        <v>175241.32755349079</v>
      </c>
    </row>
    <row r="49" spans="5:10" x14ac:dyDescent="0.25">
      <c r="E49" s="69">
        <f t="shared" si="1"/>
        <v>46</v>
      </c>
      <c r="F49" s="71">
        <f t="shared" si="2"/>
        <v>175241.32755349079</v>
      </c>
      <c r="G49" s="71">
        <f t="shared" si="3"/>
        <v>1000.0732175547358</v>
      </c>
      <c r="H49" s="71">
        <f t="shared" si="4"/>
        <v>730.17219813954523</v>
      </c>
      <c r="I49" s="71">
        <f t="shared" si="5"/>
        <v>269.90101941519055</v>
      </c>
      <c r="J49" s="71">
        <f t="shared" si="6"/>
        <v>174971.42653407561</v>
      </c>
    </row>
    <row r="50" spans="5:10" x14ac:dyDescent="0.25">
      <c r="E50" s="69">
        <f t="shared" si="1"/>
        <v>47</v>
      </c>
      <c r="F50" s="71">
        <f t="shared" si="2"/>
        <v>174971.42653407561</v>
      </c>
      <c r="G50" s="71">
        <f t="shared" si="3"/>
        <v>1000.0732175547358</v>
      </c>
      <c r="H50" s="71">
        <f t="shared" si="4"/>
        <v>729.04761055864856</v>
      </c>
      <c r="I50" s="71">
        <f t="shared" si="5"/>
        <v>271.02560699608722</v>
      </c>
      <c r="J50" s="71">
        <f t="shared" si="6"/>
        <v>174700.40092707952</v>
      </c>
    </row>
    <row r="51" spans="5:10" x14ac:dyDescent="0.25">
      <c r="E51" s="69">
        <f t="shared" si="1"/>
        <v>48</v>
      </c>
      <c r="F51" s="71">
        <f t="shared" si="2"/>
        <v>174700.40092707952</v>
      </c>
      <c r="G51" s="71">
        <f t="shared" si="3"/>
        <v>1000.0732175547358</v>
      </c>
      <c r="H51" s="71">
        <f t="shared" si="4"/>
        <v>727.91833719616488</v>
      </c>
      <c r="I51" s="71">
        <f t="shared" si="5"/>
        <v>272.15488035857084</v>
      </c>
      <c r="J51" s="71">
        <f t="shared" si="6"/>
        <v>174428.24604672095</v>
      </c>
    </row>
    <row r="52" spans="5:10" x14ac:dyDescent="0.25">
      <c r="E52" s="69">
        <f t="shared" si="1"/>
        <v>49</v>
      </c>
      <c r="F52" s="71">
        <f t="shared" si="2"/>
        <v>174428.24604672095</v>
      </c>
      <c r="G52" s="71">
        <f t="shared" si="3"/>
        <v>1000.0732175547358</v>
      </c>
      <c r="H52" s="71">
        <f t="shared" si="4"/>
        <v>726.78435852800419</v>
      </c>
      <c r="I52" s="71">
        <f t="shared" si="5"/>
        <v>273.28885902673159</v>
      </c>
      <c r="J52" s="71">
        <f t="shared" si="6"/>
        <v>174154.95718769421</v>
      </c>
    </row>
    <row r="53" spans="5:10" x14ac:dyDescent="0.25">
      <c r="E53" s="69">
        <f t="shared" si="1"/>
        <v>50</v>
      </c>
      <c r="F53" s="71">
        <f t="shared" si="2"/>
        <v>174154.95718769421</v>
      </c>
      <c r="G53" s="71">
        <f t="shared" si="3"/>
        <v>1000.0732175547358</v>
      </c>
      <c r="H53" s="71">
        <f t="shared" si="4"/>
        <v>725.64565494872613</v>
      </c>
      <c r="I53" s="71">
        <f t="shared" si="5"/>
        <v>274.42756260600964</v>
      </c>
      <c r="J53" s="71">
        <f t="shared" si="6"/>
        <v>173880.52962508821</v>
      </c>
    </row>
    <row r="54" spans="5:10" x14ac:dyDescent="0.25">
      <c r="E54" s="69">
        <f t="shared" si="1"/>
        <v>51</v>
      </c>
      <c r="F54" s="71">
        <f t="shared" si="2"/>
        <v>173880.52962508821</v>
      </c>
      <c r="G54" s="71">
        <f t="shared" si="3"/>
        <v>1000.0732175547358</v>
      </c>
      <c r="H54" s="71">
        <f t="shared" si="4"/>
        <v>724.50220677120114</v>
      </c>
      <c r="I54" s="71">
        <f t="shared" si="5"/>
        <v>275.57101078353469</v>
      </c>
      <c r="J54" s="71">
        <f t="shared" si="6"/>
        <v>173604.95861430466</v>
      </c>
    </row>
    <row r="55" spans="5:10" x14ac:dyDescent="0.25">
      <c r="E55" s="69">
        <f t="shared" si="1"/>
        <v>52</v>
      </c>
      <c r="F55" s="71">
        <f t="shared" si="2"/>
        <v>173604.95861430466</v>
      </c>
      <c r="G55" s="71">
        <f t="shared" si="3"/>
        <v>1000.0732175547358</v>
      </c>
      <c r="H55" s="71">
        <f t="shared" si="4"/>
        <v>723.35399422626983</v>
      </c>
      <c r="I55" s="71">
        <f t="shared" si="5"/>
        <v>276.71922332846606</v>
      </c>
      <c r="J55" s="71">
        <f t="shared" si="6"/>
        <v>173328.2393909762</v>
      </c>
    </row>
    <row r="56" spans="5:10" x14ac:dyDescent="0.25">
      <c r="E56" s="69">
        <f t="shared" si="1"/>
        <v>53</v>
      </c>
      <c r="F56" s="71">
        <f t="shared" si="2"/>
        <v>173328.2393909762</v>
      </c>
      <c r="G56" s="71">
        <f t="shared" si="3"/>
        <v>1000.0732175547358</v>
      </c>
      <c r="H56" s="71">
        <f t="shared" si="4"/>
        <v>722.20099746240112</v>
      </c>
      <c r="I56" s="71">
        <f t="shared" si="5"/>
        <v>277.87222009233471</v>
      </c>
      <c r="J56" s="71">
        <f t="shared" si="6"/>
        <v>173050.36717088387</v>
      </c>
    </row>
    <row r="57" spans="5:10" x14ac:dyDescent="0.25">
      <c r="E57" s="69">
        <f t="shared" si="1"/>
        <v>54</v>
      </c>
      <c r="F57" s="71">
        <f t="shared" si="2"/>
        <v>173050.36717088387</v>
      </c>
      <c r="G57" s="71">
        <f t="shared" si="3"/>
        <v>1000.0732175547358</v>
      </c>
      <c r="H57" s="71">
        <f t="shared" si="4"/>
        <v>721.04319654534959</v>
      </c>
      <c r="I57" s="71">
        <f t="shared" si="5"/>
        <v>279.03002100938613</v>
      </c>
      <c r="J57" s="71">
        <f t="shared" si="6"/>
        <v>172771.33714987448</v>
      </c>
    </row>
    <row r="58" spans="5:10" x14ac:dyDescent="0.25">
      <c r="E58" s="69">
        <f t="shared" si="1"/>
        <v>55</v>
      </c>
      <c r="F58" s="71">
        <f t="shared" si="2"/>
        <v>172771.33714987448</v>
      </c>
      <c r="G58" s="71">
        <f t="shared" si="3"/>
        <v>1000.0732175547358</v>
      </c>
      <c r="H58" s="71">
        <f t="shared" si="4"/>
        <v>719.88057145781056</v>
      </c>
      <c r="I58" s="71">
        <f t="shared" si="5"/>
        <v>280.19264609692522</v>
      </c>
      <c r="J58" s="71">
        <f t="shared" si="6"/>
        <v>172491.14450377756</v>
      </c>
    </row>
    <row r="59" spans="5:10" x14ac:dyDescent="0.25">
      <c r="E59" s="69">
        <f t="shared" si="1"/>
        <v>56</v>
      </c>
      <c r="F59" s="71">
        <f t="shared" si="2"/>
        <v>172491.14450377756</v>
      </c>
      <c r="G59" s="71">
        <f t="shared" si="3"/>
        <v>1000.0732175547358</v>
      </c>
      <c r="H59" s="71">
        <f t="shared" si="4"/>
        <v>718.71310209907335</v>
      </c>
      <c r="I59" s="71">
        <f t="shared" si="5"/>
        <v>281.36011545566242</v>
      </c>
      <c r="J59" s="71">
        <f t="shared" si="6"/>
        <v>172209.78438832189</v>
      </c>
    </row>
    <row r="60" spans="5:10" x14ac:dyDescent="0.25">
      <c r="E60" s="69">
        <f t="shared" si="1"/>
        <v>57</v>
      </c>
      <c r="F60" s="71">
        <f t="shared" si="2"/>
        <v>172209.78438832189</v>
      </c>
      <c r="G60" s="71">
        <f t="shared" si="3"/>
        <v>1000.0732175547358</v>
      </c>
      <c r="H60" s="71">
        <f t="shared" si="4"/>
        <v>717.54076828467475</v>
      </c>
      <c r="I60" s="71">
        <f t="shared" si="5"/>
        <v>282.53244927006097</v>
      </c>
      <c r="J60" s="71">
        <f t="shared" si="6"/>
        <v>171927.25193905181</v>
      </c>
    </row>
    <row r="61" spans="5:10" x14ac:dyDescent="0.25">
      <c r="E61" s="69">
        <f t="shared" si="1"/>
        <v>58</v>
      </c>
      <c r="F61" s="71">
        <f t="shared" si="2"/>
        <v>171927.25193905181</v>
      </c>
      <c r="G61" s="71">
        <f t="shared" si="3"/>
        <v>1000.0732175547358</v>
      </c>
      <c r="H61" s="71">
        <f t="shared" si="4"/>
        <v>716.36354974604944</v>
      </c>
      <c r="I61" s="71">
        <f t="shared" si="5"/>
        <v>283.70966780868628</v>
      </c>
      <c r="J61" s="71">
        <f t="shared" si="6"/>
        <v>171643.54227124312</v>
      </c>
    </row>
    <row r="62" spans="5:10" x14ac:dyDescent="0.25">
      <c r="E62" s="69">
        <f t="shared" si="1"/>
        <v>59</v>
      </c>
      <c r="F62" s="71">
        <f t="shared" si="2"/>
        <v>171643.54227124312</v>
      </c>
      <c r="G62" s="71">
        <f t="shared" si="3"/>
        <v>1000.0732175547358</v>
      </c>
      <c r="H62" s="71">
        <f t="shared" si="4"/>
        <v>715.18142613018006</v>
      </c>
      <c r="I62" s="71">
        <f t="shared" si="5"/>
        <v>284.89179142455572</v>
      </c>
      <c r="J62" s="71">
        <f t="shared" si="6"/>
        <v>171358.65047981855</v>
      </c>
    </row>
    <row r="63" spans="5:10" x14ac:dyDescent="0.25">
      <c r="E63" s="69">
        <f t="shared" si="1"/>
        <v>60</v>
      </c>
      <c r="F63" s="71">
        <f t="shared" si="2"/>
        <v>171358.65047981855</v>
      </c>
      <c r="G63" s="71">
        <f t="shared" si="3"/>
        <v>1000.0732175547358</v>
      </c>
      <c r="H63" s="71">
        <f t="shared" si="4"/>
        <v>713.99437699924431</v>
      </c>
      <c r="I63" s="71">
        <f t="shared" si="5"/>
        <v>286.07884055549141</v>
      </c>
      <c r="J63" s="71">
        <f t="shared" si="6"/>
        <v>171072.57163926307</v>
      </c>
    </row>
    <row r="64" spans="5:10" x14ac:dyDescent="0.25">
      <c r="E64" s="69">
        <f t="shared" si="1"/>
        <v>61</v>
      </c>
      <c r="F64" s="71">
        <f t="shared" si="2"/>
        <v>171072.57163926307</v>
      </c>
      <c r="G64" s="71">
        <f t="shared" si="3"/>
        <v>1000.0732175547358</v>
      </c>
      <c r="H64" s="71">
        <f t="shared" si="4"/>
        <v>712.80238183026313</v>
      </c>
      <c r="I64" s="71">
        <f t="shared" si="5"/>
        <v>287.27083572447265</v>
      </c>
      <c r="J64" s="71">
        <f t="shared" si="6"/>
        <v>170785.30080353859</v>
      </c>
    </row>
    <row r="65" spans="5:10" x14ac:dyDescent="0.25">
      <c r="E65" s="69">
        <f t="shared" si="1"/>
        <v>62</v>
      </c>
      <c r="F65" s="71">
        <f t="shared" si="2"/>
        <v>170785.30080353859</v>
      </c>
      <c r="G65" s="71">
        <f t="shared" si="3"/>
        <v>1000.0732175547358</v>
      </c>
      <c r="H65" s="71">
        <f t="shared" si="4"/>
        <v>711.6054200147446</v>
      </c>
      <c r="I65" s="71">
        <f t="shared" si="5"/>
        <v>288.46779753999124</v>
      </c>
      <c r="J65" s="71">
        <f t="shared" si="6"/>
        <v>170496.8330059986</v>
      </c>
    </row>
    <row r="66" spans="5:10" x14ac:dyDescent="0.25">
      <c r="E66" s="69">
        <f t="shared" si="1"/>
        <v>63</v>
      </c>
      <c r="F66" s="71">
        <f t="shared" si="2"/>
        <v>170496.8330059986</v>
      </c>
      <c r="G66" s="71">
        <f t="shared" si="3"/>
        <v>1000.0732175547358</v>
      </c>
      <c r="H66" s="71">
        <f t="shared" si="4"/>
        <v>710.40347085832786</v>
      </c>
      <c r="I66" s="71">
        <f t="shared" si="5"/>
        <v>289.66974669640791</v>
      </c>
      <c r="J66" s="71">
        <f t="shared" si="6"/>
        <v>170207.16325930221</v>
      </c>
    </row>
    <row r="67" spans="5:10" x14ac:dyDescent="0.25">
      <c r="E67" s="69">
        <f t="shared" si="1"/>
        <v>64</v>
      </c>
      <c r="F67" s="71">
        <f t="shared" si="2"/>
        <v>170207.16325930221</v>
      </c>
      <c r="G67" s="71">
        <f t="shared" si="3"/>
        <v>1000.0732175547358</v>
      </c>
      <c r="H67" s="71">
        <f t="shared" si="4"/>
        <v>709.1965135804262</v>
      </c>
      <c r="I67" s="71">
        <f t="shared" si="5"/>
        <v>290.87670397430958</v>
      </c>
      <c r="J67" s="71">
        <f t="shared" si="6"/>
        <v>169916.28655532791</v>
      </c>
    </row>
    <row r="68" spans="5:10" x14ac:dyDescent="0.25">
      <c r="E68" s="69">
        <f t="shared" si="1"/>
        <v>65</v>
      </c>
      <c r="F68" s="71">
        <f t="shared" si="2"/>
        <v>169916.28655532791</v>
      </c>
      <c r="G68" s="71">
        <f t="shared" si="3"/>
        <v>1000.0732175547358</v>
      </c>
      <c r="H68" s="71">
        <f t="shared" si="4"/>
        <v>707.98452731386669</v>
      </c>
      <c r="I68" s="71">
        <f t="shared" si="5"/>
        <v>292.0886902408692</v>
      </c>
      <c r="J68" s="71">
        <f t="shared" si="6"/>
        <v>169624.19786508704</v>
      </c>
    </row>
    <row r="69" spans="5:10" x14ac:dyDescent="0.25">
      <c r="E69" s="69">
        <f t="shared" si="1"/>
        <v>66</v>
      </c>
      <c r="F69" s="71">
        <f t="shared" si="2"/>
        <v>169624.19786508704</v>
      </c>
      <c r="G69" s="71">
        <f t="shared" si="3"/>
        <v>1000.0732175547358</v>
      </c>
      <c r="H69" s="71">
        <f t="shared" si="4"/>
        <v>706.76749110452965</v>
      </c>
      <c r="I69" s="71">
        <f t="shared" si="5"/>
        <v>293.30572645020612</v>
      </c>
      <c r="J69" s="71">
        <f t="shared" si="6"/>
        <v>169330.89213863685</v>
      </c>
    </row>
    <row r="70" spans="5:10" x14ac:dyDescent="0.25">
      <c r="E70" s="69">
        <f t="shared" ref="E70:E133" si="7">IF(E69&lt;$C$20,E69+1,"")</f>
        <v>67</v>
      </c>
      <c r="F70" s="71">
        <f t="shared" ref="F70:F133" si="8">IF(E70&lt;=$C$20,J69,"")</f>
        <v>169330.89213863685</v>
      </c>
      <c r="G70" s="71">
        <f t="shared" ref="G70:G133" si="9">IF(E70&lt;=$C$20, $C$22,"")</f>
        <v>1000.0732175547358</v>
      </c>
      <c r="H70" s="71">
        <f t="shared" ref="H70:H133" si="10">IF(E70&lt;=$C$20,-IPMT($C$21,E70,$C$20,$C$16),"")</f>
        <v>705.54538391098708</v>
      </c>
      <c r="I70" s="71">
        <f t="shared" ref="I70:I133" si="11">IF(E70&lt;=$C$20,-PPMT($C$21,E70,$C$20,$C$16),"")</f>
        <v>294.52783364374875</v>
      </c>
      <c r="J70" s="71">
        <f t="shared" ref="J70:J133" si="12">IF(E70&lt;=$C$20, F70-I70,"")</f>
        <v>169036.3643049931</v>
      </c>
    </row>
    <row r="71" spans="5:10" x14ac:dyDescent="0.25">
      <c r="E71" s="69">
        <f t="shared" si="7"/>
        <v>68</v>
      </c>
      <c r="F71" s="71">
        <f t="shared" si="8"/>
        <v>169036.3643049931</v>
      </c>
      <c r="G71" s="71">
        <f t="shared" si="9"/>
        <v>1000.0732175547358</v>
      </c>
      <c r="H71" s="71">
        <f t="shared" si="10"/>
        <v>704.3181846041382</v>
      </c>
      <c r="I71" s="71">
        <f t="shared" si="11"/>
        <v>295.75503295059764</v>
      </c>
      <c r="J71" s="71">
        <f t="shared" si="12"/>
        <v>168740.60927204249</v>
      </c>
    </row>
    <row r="72" spans="5:10" x14ac:dyDescent="0.25">
      <c r="E72" s="69">
        <f t="shared" si="7"/>
        <v>69</v>
      </c>
      <c r="F72" s="71">
        <f t="shared" si="8"/>
        <v>168740.60927204249</v>
      </c>
      <c r="G72" s="71">
        <f t="shared" si="9"/>
        <v>1000.0732175547358</v>
      </c>
      <c r="H72" s="71">
        <f t="shared" si="10"/>
        <v>703.08587196684391</v>
      </c>
      <c r="I72" s="71">
        <f t="shared" si="11"/>
        <v>296.98734558789181</v>
      </c>
      <c r="J72" s="71">
        <f t="shared" si="12"/>
        <v>168443.62192645459</v>
      </c>
    </row>
    <row r="73" spans="5:10" x14ac:dyDescent="0.25">
      <c r="E73" s="69">
        <f t="shared" si="7"/>
        <v>70</v>
      </c>
      <c r="F73" s="71">
        <f t="shared" si="8"/>
        <v>168443.62192645459</v>
      </c>
      <c r="G73" s="71">
        <f t="shared" si="9"/>
        <v>1000.0732175547358</v>
      </c>
      <c r="H73" s="71">
        <f t="shared" si="10"/>
        <v>701.84842469356101</v>
      </c>
      <c r="I73" s="71">
        <f t="shared" si="11"/>
        <v>298.22479286117471</v>
      </c>
      <c r="J73" s="71">
        <f t="shared" si="12"/>
        <v>168145.39713359342</v>
      </c>
    </row>
    <row r="74" spans="5:10" x14ac:dyDescent="0.25">
      <c r="E74" s="69">
        <f t="shared" si="7"/>
        <v>71</v>
      </c>
      <c r="F74" s="71">
        <f t="shared" si="8"/>
        <v>168145.39713359342</v>
      </c>
      <c r="G74" s="71">
        <f t="shared" si="9"/>
        <v>1000.0732175547358</v>
      </c>
      <c r="H74" s="71">
        <f t="shared" si="10"/>
        <v>700.60582138997279</v>
      </c>
      <c r="I74" s="71">
        <f t="shared" si="11"/>
        <v>299.46739616476293</v>
      </c>
      <c r="J74" s="71">
        <f t="shared" si="12"/>
        <v>167845.92973742867</v>
      </c>
    </row>
    <row r="75" spans="5:10" x14ac:dyDescent="0.25">
      <c r="E75" s="69">
        <f t="shared" si="7"/>
        <v>72</v>
      </c>
      <c r="F75" s="71">
        <f t="shared" si="8"/>
        <v>167845.92973742867</v>
      </c>
      <c r="G75" s="71">
        <f t="shared" si="9"/>
        <v>1000.0732175547358</v>
      </c>
      <c r="H75" s="71">
        <f t="shared" si="10"/>
        <v>699.35804057261964</v>
      </c>
      <c r="I75" s="71">
        <f t="shared" si="11"/>
        <v>300.71517698211608</v>
      </c>
      <c r="J75" s="71">
        <f t="shared" si="12"/>
        <v>167545.21456044656</v>
      </c>
    </row>
    <row r="76" spans="5:10" x14ac:dyDescent="0.25">
      <c r="E76" s="69">
        <f t="shared" si="7"/>
        <v>73</v>
      </c>
      <c r="F76" s="71">
        <f t="shared" si="8"/>
        <v>167545.21456044656</v>
      </c>
      <c r="G76" s="71">
        <f t="shared" si="9"/>
        <v>1000.0732175547358</v>
      </c>
      <c r="H76" s="71">
        <f t="shared" si="10"/>
        <v>698.10506066852759</v>
      </c>
      <c r="I76" s="71">
        <f t="shared" si="11"/>
        <v>301.96815688620825</v>
      </c>
      <c r="J76" s="71">
        <f t="shared" si="12"/>
        <v>167243.24640356036</v>
      </c>
    </row>
    <row r="77" spans="5:10" x14ac:dyDescent="0.25">
      <c r="E77" s="69">
        <f t="shared" si="7"/>
        <v>74</v>
      </c>
      <c r="F77" s="71">
        <f t="shared" si="8"/>
        <v>167243.24640356036</v>
      </c>
      <c r="G77" s="71">
        <f t="shared" si="9"/>
        <v>1000.0732175547358</v>
      </c>
      <c r="H77" s="71">
        <f t="shared" si="10"/>
        <v>696.8468600148351</v>
      </c>
      <c r="I77" s="71">
        <f t="shared" si="11"/>
        <v>303.22635753990079</v>
      </c>
      <c r="J77" s="71">
        <f t="shared" si="12"/>
        <v>166940.02004602045</v>
      </c>
    </row>
    <row r="78" spans="5:10" x14ac:dyDescent="0.25">
      <c r="E78" s="69">
        <f t="shared" si="7"/>
        <v>75</v>
      </c>
      <c r="F78" s="71">
        <f t="shared" si="8"/>
        <v>166940.02004602045</v>
      </c>
      <c r="G78" s="71">
        <f t="shared" si="9"/>
        <v>1000.0732175547358</v>
      </c>
      <c r="H78" s="71">
        <f t="shared" si="10"/>
        <v>695.58341685841867</v>
      </c>
      <c r="I78" s="71">
        <f t="shared" si="11"/>
        <v>304.48980069631705</v>
      </c>
      <c r="J78" s="71">
        <f t="shared" si="12"/>
        <v>166635.53024532413</v>
      </c>
    </row>
    <row r="79" spans="5:10" x14ac:dyDescent="0.25">
      <c r="E79" s="69">
        <f t="shared" si="7"/>
        <v>76</v>
      </c>
      <c r="F79" s="71">
        <f t="shared" si="8"/>
        <v>166635.53024532413</v>
      </c>
      <c r="G79" s="71">
        <f t="shared" si="9"/>
        <v>1000.0732175547358</v>
      </c>
      <c r="H79" s="71">
        <f t="shared" si="10"/>
        <v>694.31470935551749</v>
      </c>
      <c r="I79" s="71">
        <f t="shared" si="11"/>
        <v>305.75850819921834</v>
      </c>
      <c r="J79" s="71">
        <f t="shared" si="12"/>
        <v>166329.77173712492</v>
      </c>
    </row>
    <row r="80" spans="5:10" x14ac:dyDescent="0.25">
      <c r="E80" s="69">
        <f t="shared" si="7"/>
        <v>77</v>
      </c>
      <c r="F80" s="71">
        <f t="shared" si="8"/>
        <v>166329.77173712492</v>
      </c>
      <c r="G80" s="71">
        <f t="shared" si="9"/>
        <v>1000.0732175547358</v>
      </c>
      <c r="H80" s="71">
        <f t="shared" si="10"/>
        <v>693.04071557135399</v>
      </c>
      <c r="I80" s="71">
        <f t="shared" si="11"/>
        <v>307.03250198338179</v>
      </c>
      <c r="J80" s="71">
        <f t="shared" si="12"/>
        <v>166022.73923514155</v>
      </c>
    </row>
    <row r="81" spans="5:10" x14ac:dyDescent="0.25">
      <c r="E81" s="69">
        <f t="shared" si="7"/>
        <v>78</v>
      </c>
      <c r="F81" s="71">
        <f t="shared" si="8"/>
        <v>166022.73923514155</v>
      </c>
      <c r="G81" s="71">
        <f t="shared" si="9"/>
        <v>1000.0732175547358</v>
      </c>
      <c r="H81" s="71">
        <f t="shared" si="10"/>
        <v>691.7614134797567</v>
      </c>
      <c r="I81" s="71">
        <f t="shared" si="11"/>
        <v>308.31180407497914</v>
      </c>
      <c r="J81" s="71">
        <f t="shared" si="12"/>
        <v>165714.42743106658</v>
      </c>
    </row>
    <row r="82" spans="5:10" x14ac:dyDescent="0.25">
      <c r="E82" s="69">
        <f t="shared" si="7"/>
        <v>79</v>
      </c>
      <c r="F82" s="71">
        <f t="shared" si="8"/>
        <v>165714.42743106658</v>
      </c>
      <c r="G82" s="71">
        <f t="shared" si="9"/>
        <v>1000.0732175547358</v>
      </c>
      <c r="H82" s="71">
        <f t="shared" si="10"/>
        <v>690.47678096277753</v>
      </c>
      <c r="I82" s="71">
        <f t="shared" si="11"/>
        <v>309.59643659195825</v>
      </c>
      <c r="J82" s="71">
        <f t="shared" si="12"/>
        <v>165404.83099447461</v>
      </c>
    </row>
    <row r="83" spans="5:10" x14ac:dyDescent="0.25">
      <c r="E83" s="69">
        <f t="shared" si="7"/>
        <v>80</v>
      </c>
      <c r="F83" s="71">
        <f t="shared" si="8"/>
        <v>165404.83099447461</v>
      </c>
      <c r="G83" s="71">
        <f t="shared" si="9"/>
        <v>1000.0732175547358</v>
      </c>
      <c r="H83" s="71">
        <f t="shared" si="10"/>
        <v>689.18679581031097</v>
      </c>
      <c r="I83" s="71">
        <f t="shared" si="11"/>
        <v>310.88642174442475</v>
      </c>
      <c r="J83" s="71">
        <f t="shared" si="12"/>
        <v>165093.94457273019</v>
      </c>
    </row>
    <row r="84" spans="5:10" x14ac:dyDescent="0.25">
      <c r="E84" s="69">
        <f t="shared" si="7"/>
        <v>81</v>
      </c>
      <c r="F84" s="71">
        <f t="shared" si="8"/>
        <v>165093.94457273019</v>
      </c>
      <c r="G84" s="71">
        <f t="shared" si="9"/>
        <v>1000.0732175547358</v>
      </c>
      <c r="H84" s="71">
        <f t="shared" si="10"/>
        <v>687.89143571970931</v>
      </c>
      <c r="I84" s="71">
        <f t="shared" si="11"/>
        <v>312.18178183502653</v>
      </c>
      <c r="J84" s="71">
        <f t="shared" si="12"/>
        <v>164781.76279089515</v>
      </c>
    </row>
    <row r="85" spans="5:10" x14ac:dyDescent="0.25">
      <c r="E85" s="69">
        <f t="shared" si="7"/>
        <v>82</v>
      </c>
      <c r="F85" s="71">
        <f t="shared" si="8"/>
        <v>164781.76279089515</v>
      </c>
      <c r="G85" s="71">
        <f t="shared" si="9"/>
        <v>1000.0732175547358</v>
      </c>
      <c r="H85" s="71">
        <f t="shared" si="10"/>
        <v>686.59067829539663</v>
      </c>
      <c r="I85" s="71">
        <f t="shared" si="11"/>
        <v>313.48253925933921</v>
      </c>
      <c r="J85" s="71">
        <f t="shared" si="12"/>
        <v>164468.28025163582</v>
      </c>
    </row>
    <row r="86" spans="5:10" x14ac:dyDescent="0.25">
      <c r="E86" s="69">
        <f t="shared" si="7"/>
        <v>83</v>
      </c>
      <c r="F86" s="71">
        <f t="shared" si="8"/>
        <v>164468.28025163582</v>
      </c>
      <c r="G86" s="71">
        <f t="shared" si="9"/>
        <v>1000.0732175547358</v>
      </c>
      <c r="H86" s="71">
        <f t="shared" si="10"/>
        <v>685.28450104848287</v>
      </c>
      <c r="I86" s="71">
        <f t="shared" si="11"/>
        <v>314.78871650625302</v>
      </c>
      <c r="J86" s="71">
        <f t="shared" si="12"/>
        <v>164153.49153512958</v>
      </c>
    </row>
    <row r="87" spans="5:10" x14ac:dyDescent="0.25">
      <c r="E87" s="69">
        <f t="shared" si="7"/>
        <v>84</v>
      </c>
      <c r="F87" s="71">
        <f t="shared" si="8"/>
        <v>164153.49153512958</v>
      </c>
      <c r="G87" s="71">
        <f t="shared" si="9"/>
        <v>1000.0732175547358</v>
      </c>
      <c r="H87" s="71">
        <f t="shared" si="10"/>
        <v>683.9728813963734</v>
      </c>
      <c r="I87" s="71">
        <f t="shared" si="11"/>
        <v>316.1003361583625</v>
      </c>
      <c r="J87" s="71">
        <f t="shared" si="12"/>
        <v>163837.39119897122</v>
      </c>
    </row>
    <row r="88" spans="5:10" x14ac:dyDescent="0.25">
      <c r="E88" s="69">
        <f t="shared" si="7"/>
        <v>85</v>
      </c>
      <c r="F88" s="71">
        <f t="shared" si="8"/>
        <v>163837.39119897122</v>
      </c>
      <c r="G88" s="71">
        <f t="shared" si="9"/>
        <v>1000.0732175547358</v>
      </c>
      <c r="H88" s="71">
        <f t="shared" si="10"/>
        <v>682.65579666238023</v>
      </c>
      <c r="I88" s="71">
        <f t="shared" si="11"/>
        <v>317.41742089235561</v>
      </c>
      <c r="J88" s="71">
        <f t="shared" si="12"/>
        <v>163519.97377807886</v>
      </c>
    </row>
    <row r="89" spans="5:10" x14ac:dyDescent="0.25">
      <c r="E89" s="69">
        <f t="shared" si="7"/>
        <v>86</v>
      </c>
      <c r="F89" s="71">
        <f t="shared" si="8"/>
        <v>163519.97377807886</v>
      </c>
      <c r="G89" s="71">
        <f t="shared" si="9"/>
        <v>1000.0732175547358</v>
      </c>
      <c r="H89" s="71">
        <f t="shared" si="10"/>
        <v>681.33322407532876</v>
      </c>
      <c r="I89" s="71">
        <f t="shared" si="11"/>
        <v>318.73999347940708</v>
      </c>
      <c r="J89" s="71">
        <f t="shared" si="12"/>
        <v>163201.23378459946</v>
      </c>
    </row>
    <row r="90" spans="5:10" x14ac:dyDescent="0.25">
      <c r="E90" s="69">
        <f t="shared" si="7"/>
        <v>87</v>
      </c>
      <c r="F90" s="71">
        <f t="shared" si="8"/>
        <v>163201.23378459946</v>
      </c>
      <c r="G90" s="71">
        <f t="shared" si="9"/>
        <v>1000.0732175547358</v>
      </c>
      <c r="H90" s="71">
        <f t="shared" si="10"/>
        <v>680.00514076916443</v>
      </c>
      <c r="I90" s="71">
        <f t="shared" si="11"/>
        <v>320.06807678557124</v>
      </c>
      <c r="J90" s="71">
        <f t="shared" si="12"/>
        <v>162881.1657078139</v>
      </c>
    </row>
    <row r="91" spans="5:10" x14ac:dyDescent="0.25">
      <c r="E91" s="69">
        <f t="shared" si="7"/>
        <v>88</v>
      </c>
      <c r="F91" s="71">
        <f t="shared" si="8"/>
        <v>162881.1657078139</v>
      </c>
      <c r="G91" s="71">
        <f t="shared" si="9"/>
        <v>1000.0732175547358</v>
      </c>
      <c r="H91" s="71">
        <f t="shared" si="10"/>
        <v>678.67152378255798</v>
      </c>
      <c r="I91" s="71">
        <f t="shared" si="11"/>
        <v>321.40169377217785</v>
      </c>
      <c r="J91" s="71">
        <f t="shared" si="12"/>
        <v>162559.76401404172</v>
      </c>
    </row>
    <row r="92" spans="5:10" x14ac:dyDescent="0.25">
      <c r="E92" s="69">
        <f t="shared" si="7"/>
        <v>89</v>
      </c>
      <c r="F92" s="71">
        <f t="shared" si="8"/>
        <v>162559.76401404172</v>
      </c>
      <c r="G92" s="71">
        <f t="shared" si="9"/>
        <v>1000.0732175547358</v>
      </c>
      <c r="H92" s="71">
        <f t="shared" si="10"/>
        <v>677.33235005850725</v>
      </c>
      <c r="I92" s="71">
        <f t="shared" si="11"/>
        <v>322.74086749622859</v>
      </c>
      <c r="J92" s="71">
        <f t="shared" si="12"/>
        <v>162237.02314654549</v>
      </c>
    </row>
    <row r="93" spans="5:10" x14ac:dyDescent="0.25">
      <c r="E93" s="69">
        <f t="shared" si="7"/>
        <v>90</v>
      </c>
      <c r="F93" s="71">
        <f t="shared" si="8"/>
        <v>162237.02314654549</v>
      </c>
      <c r="G93" s="71">
        <f t="shared" si="9"/>
        <v>1000.0732175547358</v>
      </c>
      <c r="H93" s="71">
        <f t="shared" si="10"/>
        <v>675.98759644393954</v>
      </c>
      <c r="I93" s="71">
        <f t="shared" si="11"/>
        <v>324.08562111079618</v>
      </c>
      <c r="J93" s="71">
        <f t="shared" si="12"/>
        <v>161912.93752543468</v>
      </c>
    </row>
    <row r="94" spans="5:10" x14ac:dyDescent="0.25">
      <c r="E94" s="69">
        <f t="shared" si="7"/>
        <v>91</v>
      </c>
      <c r="F94" s="71">
        <f t="shared" si="8"/>
        <v>161912.93752543468</v>
      </c>
      <c r="G94" s="71">
        <f t="shared" si="9"/>
        <v>1000.0732175547358</v>
      </c>
      <c r="H94" s="71">
        <f t="shared" si="10"/>
        <v>674.63723968931129</v>
      </c>
      <c r="I94" s="71">
        <f t="shared" si="11"/>
        <v>325.43597786542443</v>
      </c>
      <c r="J94" s="71">
        <f t="shared" si="12"/>
        <v>161587.50154756926</v>
      </c>
    </row>
    <row r="95" spans="5:10" x14ac:dyDescent="0.25">
      <c r="E95" s="69">
        <f t="shared" si="7"/>
        <v>92</v>
      </c>
      <c r="F95" s="71">
        <f t="shared" si="8"/>
        <v>161587.50154756926</v>
      </c>
      <c r="G95" s="71">
        <f t="shared" si="9"/>
        <v>1000.0732175547358</v>
      </c>
      <c r="H95" s="71">
        <f t="shared" si="10"/>
        <v>673.28125644820534</v>
      </c>
      <c r="I95" s="71">
        <f t="shared" si="11"/>
        <v>326.79196110653049</v>
      </c>
      <c r="J95" s="71">
        <f t="shared" si="12"/>
        <v>161260.70958646273</v>
      </c>
    </row>
    <row r="96" spans="5:10" x14ac:dyDescent="0.25">
      <c r="E96" s="69">
        <f t="shared" si="7"/>
        <v>93</v>
      </c>
      <c r="F96" s="71">
        <f t="shared" si="8"/>
        <v>161260.70958646273</v>
      </c>
      <c r="G96" s="71">
        <f t="shared" si="9"/>
        <v>1000.0732175547358</v>
      </c>
      <c r="H96" s="71">
        <f t="shared" si="10"/>
        <v>671.91962327692818</v>
      </c>
      <c r="I96" s="71">
        <f t="shared" si="11"/>
        <v>328.15359427780766</v>
      </c>
      <c r="J96" s="71">
        <f t="shared" si="12"/>
        <v>160932.55599218493</v>
      </c>
    </row>
    <row r="97" spans="5:10" x14ac:dyDescent="0.25">
      <c r="E97" s="69">
        <f t="shared" si="7"/>
        <v>94</v>
      </c>
      <c r="F97" s="71">
        <f t="shared" si="8"/>
        <v>160932.55599218493</v>
      </c>
      <c r="G97" s="71">
        <f t="shared" si="9"/>
        <v>1000.0732175547358</v>
      </c>
      <c r="H97" s="71">
        <f t="shared" si="10"/>
        <v>670.55231663410393</v>
      </c>
      <c r="I97" s="71">
        <f t="shared" si="11"/>
        <v>329.5209009206319</v>
      </c>
      <c r="J97" s="71">
        <f t="shared" si="12"/>
        <v>160603.03509126429</v>
      </c>
    </row>
    <row r="98" spans="5:10" x14ac:dyDescent="0.25">
      <c r="E98" s="69">
        <f t="shared" si="7"/>
        <v>95</v>
      </c>
      <c r="F98" s="71">
        <f t="shared" si="8"/>
        <v>160603.03509126429</v>
      </c>
      <c r="G98" s="71">
        <f t="shared" si="9"/>
        <v>1000.0732175547358</v>
      </c>
      <c r="H98" s="71">
        <f t="shared" si="10"/>
        <v>669.17931288026784</v>
      </c>
      <c r="I98" s="71">
        <f t="shared" si="11"/>
        <v>330.89390467446788</v>
      </c>
      <c r="J98" s="71">
        <f t="shared" si="12"/>
        <v>160272.14118658981</v>
      </c>
    </row>
    <row r="99" spans="5:10" x14ac:dyDescent="0.25">
      <c r="E99" s="69">
        <f t="shared" si="7"/>
        <v>96</v>
      </c>
      <c r="F99" s="71">
        <f t="shared" si="8"/>
        <v>160272.14118658981</v>
      </c>
      <c r="G99" s="71">
        <f t="shared" si="9"/>
        <v>1000.0732175547358</v>
      </c>
      <c r="H99" s="71">
        <f t="shared" si="10"/>
        <v>667.80058827745768</v>
      </c>
      <c r="I99" s="71">
        <f t="shared" si="11"/>
        <v>332.27262927727804</v>
      </c>
      <c r="J99" s="71">
        <f t="shared" si="12"/>
        <v>159939.86855731253</v>
      </c>
    </row>
    <row r="100" spans="5:10" x14ac:dyDescent="0.25">
      <c r="E100" s="69">
        <f t="shared" si="7"/>
        <v>97</v>
      </c>
      <c r="F100" s="71">
        <f t="shared" si="8"/>
        <v>159939.86855731253</v>
      </c>
      <c r="G100" s="71">
        <f t="shared" si="9"/>
        <v>1000.0732175547358</v>
      </c>
      <c r="H100" s="71">
        <f t="shared" si="10"/>
        <v>666.4161189888024</v>
      </c>
      <c r="I100" s="71">
        <f t="shared" si="11"/>
        <v>333.65709856593344</v>
      </c>
      <c r="J100" s="71">
        <f t="shared" si="12"/>
        <v>159606.21145874661</v>
      </c>
    </row>
    <row r="101" spans="5:10" x14ac:dyDescent="0.25">
      <c r="E101" s="69">
        <f t="shared" si="7"/>
        <v>98</v>
      </c>
      <c r="F101" s="71">
        <f t="shared" si="8"/>
        <v>159606.21145874661</v>
      </c>
      <c r="G101" s="71">
        <f t="shared" si="9"/>
        <v>1000.0732175547358</v>
      </c>
      <c r="H101" s="71">
        <f t="shared" si="10"/>
        <v>665.02588107811107</v>
      </c>
      <c r="I101" s="71">
        <f t="shared" si="11"/>
        <v>335.04733647662482</v>
      </c>
      <c r="J101" s="71">
        <f t="shared" si="12"/>
        <v>159271.16412226998</v>
      </c>
    </row>
    <row r="102" spans="5:10" x14ac:dyDescent="0.25">
      <c r="E102" s="69">
        <f t="shared" si="7"/>
        <v>99</v>
      </c>
      <c r="F102" s="71">
        <f t="shared" si="8"/>
        <v>159271.16412226998</v>
      </c>
      <c r="G102" s="71">
        <f t="shared" si="9"/>
        <v>1000.0732175547358</v>
      </c>
      <c r="H102" s="71">
        <f t="shared" si="10"/>
        <v>663.62985050945838</v>
      </c>
      <c r="I102" s="71">
        <f t="shared" si="11"/>
        <v>336.44336704527745</v>
      </c>
      <c r="J102" s="71">
        <f t="shared" si="12"/>
        <v>158934.7207552247</v>
      </c>
    </row>
    <row r="103" spans="5:10" x14ac:dyDescent="0.25">
      <c r="E103" s="69">
        <f t="shared" si="7"/>
        <v>100</v>
      </c>
      <c r="F103" s="71">
        <f t="shared" si="8"/>
        <v>158934.7207552247</v>
      </c>
      <c r="G103" s="71">
        <f t="shared" si="9"/>
        <v>1000.0732175547358</v>
      </c>
      <c r="H103" s="71">
        <f t="shared" si="10"/>
        <v>662.22800314676965</v>
      </c>
      <c r="I103" s="71">
        <f t="shared" si="11"/>
        <v>337.84521440796601</v>
      </c>
      <c r="J103" s="71">
        <f t="shared" si="12"/>
        <v>158596.87554081672</v>
      </c>
    </row>
    <row r="104" spans="5:10" x14ac:dyDescent="0.25">
      <c r="E104" s="69">
        <f t="shared" si="7"/>
        <v>101</v>
      </c>
      <c r="F104" s="71">
        <f t="shared" si="8"/>
        <v>158596.87554081672</v>
      </c>
      <c r="G104" s="71">
        <f t="shared" si="9"/>
        <v>1000.0732175547358</v>
      </c>
      <c r="H104" s="71">
        <f t="shared" si="10"/>
        <v>660.82031475340318</v>
      </c>
      <c r="I104" s="71">
        <f t="shared" si="11"/>
        <v>339.2529028013326</v>
      </c>
      <c r="J104" s="71">
        <f t="shared" si="12"/>
        <v>158257.6226380154</v>
      </c>
    </row>
    <row r="105" spans="5:10" x14ac:dyDescent="0.25">
      <c r="E105" s="69">
        <f t="shared" si="7"/>
        <v>102</v>
      </c>
      <c r="F105" s="71">
        <f t="shared" si="8"/>
        <v>158257.6226380154</v>
      </c>
      <c r="G105" s="71">
        <f t="shared" si="9"/>
        <v>1000.0732175547358</v>
      </c>
      <c r="H105" s="71">
        <f t="shared" si="10"/>
        <v>659.40676099173095</v>
      </c>
      <c r="I105" s="71">
        <f t="shared" si="11"/>
        <v>340.66645656300477</v>
      </c>
      <c r="J105" s="71">
        <f t="shared" si="12"/>
        <v>157916.95618145241</v>
      </c>
    </row>
    <row r="106" spans="5:10" x14ac:dyDescent="0.25">
      <c r="E106" s="69">
        <f t="shared" si="7"/>
        <v>103</v>
      </c>
      <c r="F106" s="71">
        <f t="shared" si="8"/>
        <v>157916.95618145241</v>
      </c>
      <c r="G106" s="71">
        <f t="shared" si="9"/>
        <v>1000.0732175547358</v>
      </c>
      <c r="H106" s="71">
        <f t="shared" si="10"/>
        <v>657.98731742271843</v>
      </c>
      <c r="I106" s="71">
        <f t="shared" si="11"/>
        <v>342.0859001320174</v>
      </c>
      <c r="J106" s="71">
        <f t="shared" si="12"/>
        <v>157574.87028132039</v>
      </c>
    </row>
    <row r="107" spans="5:10" x14ac:dyDescent="0.25">
      <c r="E107" s="69">
        <f t="shared" si="7"/>
        <v>104</v>
      </c>
      <c r="F107" s="71">
        <f t="shared" si="8"/>
        <v>157574.87028132039</v>
      </c>
      <c r="G107" s="71">
        <f t="shared" si="9"/>
        <v>1000.0732175547358</v>
      </c>
      <c r="H107" s="71">
        <f t="shared" si="10"/>
        <v>656.56195950550182</v>
      </c>
      <c r="I107" s="71">
        <f t="shared" si="11"/>
        <v>343.51125804923407</v>
      </c>
      <c r="J107" s="71">
        <f t="shared" si="12"/>
        <v>157231.35902327116</v>
      </c>
    </row>
    <row r="108" spans="5:10" x14ac:dyDescent="0.25">
      <c r="E108" s="69">
        <f t="shared" si="7"/>
        <v>105</v>
      </c>
      <c r="F108" s="71">
        <f t="shared" si="8"/>
        <v>157231.35902327116</v>
      </c>
      <c r="G108" s="71">
        <f t="shared" si="9"/>
        <v>1000.0732175547358</v>
      </c>
      <c r="H108" s="71">
        <f t="shared" si="10"/>
        <v>655.13066259696325</v>
      </c>
      <c r="I108" s="71">
        <f t="shared" si="11"/>
        <v>344.94255495777253</v>
      </c>
      <c r="J108" s="71">
        <f t="shared" si="12"/>
        <v>156886.41646831337</v>
      </c>
    </row>
    <row r="109" spans="5:10" x14ac:dyDescent="0.25">
      <c r="E109" s="69">
        <f t="shared" si="7"/>
        <v>106</v>
      </c>
      <c r="F109" s="71">
        <f t="shared" si="8"/>
        <v>156886.41646831337</v>
      </c>
      <c r="G109" s="71">
        <f t="shared" si="9"/>
        <v>1000.0732175547358</v>
      </c>
      <c r="H109" s="71">
        <f t="shared" si="10"/>
        <v>653.69340195130587</v>
      </c>
      <c r="I109" s="71">
        <f t="shared" si="11"/>
        <v>346.37981560342996</v>
      </c>
      <c r="J109" s="71">
        <f t="shared" si="12"/>
        <v>156540.03665270994</v>
      </c>
    </row>
    <row r="110" spans="5:10" x14ac:dyDescent="0.25">
      <c r="E110" s="69">
        <f t="shared" si="7"/>
        <v>107</v>
      </c>
      <c r="F110" s="71">
        <f t="shared" si="8"/>
        <v>156540.03665270994</v>
      </c>
      <c r="G110" s="71">
        <f t="shared" si="9"/>
        <v>1000.0732175547358</v>
      </c>
      <c r="H110" s="71">
        <f t="shared" si="10"/>
        <v>652.25015271962491</v>
      </c>
      <c r="I110" s="71">
        <f t="shared" si="11"/>
        <v>347.82306483511087</v>
      </c>
      <c r="J110" s="71">
        <f t="shared" si="12"/>
        <v>156192.21358787484</v>
      </c>
    </row>
    <row r="111" spans="5:10" x14ac:dyDescent="0.25">
      <c r="E111" s="69">
        <f t="shared" si="7"/>
        <v>108</v>
      </c>
      <c r="F111" s="71">
        <f t="shared" si="8"/>
        <v>156192.21358787484</v>
      </c>
      <c r="G111" s="71">
        <f t="shared" si="9"/>
        <v>1000.0732175547358</v>
      </c>
      <c r="H111" s="71">
        <f t="shared" si="10"/>
        <v>650.80088994947846</v>
      </c>
      <c r="I111" s="71">
        <f t="shared" si="11"/>
        <v>349.27232760525726</v>
      </c>
      <c r="J111" s="71">
        <f t="shared" si="12"/>
        <v>155842.94126026958</v>
      </c>
    </row>
    <row r="112" spans="5:10" x14ac:dyDescent="0.25">
      <c r="E112" s="69">
        <f t="shared" si="7"/>
        <v>109</v>
      </c>
      <c r="F112" s="71">
        <f t="shared" si="8"/>
        <v>155842.94126026958</v>
      </c>
      <c r="G112" s="71">
        <f t="shared" si="9"/>
        <v>1000.0732175547358</v>
      </c>
      <c r="H112" s="71">
        <f t="shared" si="10"/>
        <v>649.34558858445678</v>
      </c>
      <c r="I112" s="71">
        <f t="shared" si="11"/>
        <v>350.72762897027906</v>
      </c>
      <c r="J112" s="71">
        <f t="shared" si="12"/>
        <v>155492.2136312993</v>
      </c>
    </row>
    <row r="113" spans="5:10" x14ac:dyDescent="0.25">
      <c r="E113" s="69">
        <f t="shared" si="7"/>
        <v>110</v>
      </c>
      <c r="F113" s="71">
        <f t="shared" si="8"/>
        <v>155492.2136312993</v>
      </c>
      <c r="G113" s="71">
        <f t="shared" si="9"/>
        <v>1000.0732175547358</v>
      </c>
      <c r="H113" s="71">
        <f t="shared" si="10"/>
        <v>647.88422346374716</v>
      </c>
      <c r="I113" s="71">
        <f t="shared" si="11"/>
        <v>352.18899409098861</v>
      </c>
      <c r="J113" s="71">
        <f t="shared" si="12"/>
        <v>155140.02463720832</v>
      </c>
    </row>
    <row r="114" spans="5:10" x14ac:dyDescent="0.25">
      <c r="E114" s="69">
        <f t="shared" si="7"/>
        <v>111</v>
      </c>
      <c r="F114" s="71">
        <f t="shared" si="8"/>
        <v>155140.02463720832</v>
      </c>
      <c r="G114" s="71">
        <f t="shared" si="9"/>
        <v>1000.0732175547358</v>
      </c>
      <c r="H114" s="71">
        <f t="shared" si="10"/>
        <v>646.41676932170139</v>
      </c>
      <c r="I114" s="71">
        <f t="shared" si="11"/>
        <v>353.65644823303438</v>
      </c>
      <c r="J114" s="71">
        <f t="shared" si="12"/>
        <v>154786.36818897529</v>
      </c>
    </row>
    <row r="115" spans="5:10" x14ac:dyDescent="0.25">
      <c r="E115" s="69">
        <f t="shared" si="7"/>
        <v>112</v>
      </c>
      <c r="F115" s="71">
        <f t="shared" si="8"/>
        <v>154786.36818897529</v>
      </c>
      <c r="G115" s="71">
        <f t="shared" si="9"/>
        <v>1000.0732175547358</v>
      </c>
      <c r="H115" s="71">
        <f t="shared" si="10"/>
        <v>644.94320078739713</v>
      </c>
      <c r="I115" s="71">
        <f t="shared" si="11"/>
        <v>355.13001676733876</v>
      </c>
      <c r="J115" s="71">
        <f t="shared" si="12"/>
        <v>154431.23817220796</v>
      </c>
    </row>
    <row r="116" spans="5:10" x14ac:dyDescent="0.25">
      <c r="E116" s="69">
        <f t="shared" si="7"/>
        <v>113</v>
      </c>
      <c r="F116" s="71">
        <f t="shared" si="8"/>
        <v>154431.23817220796</v>
      </c>
      <c r="G116" s="71">
        <f t="shared" si="9"/>
        <v>1000.0732175547358</v>
      </c>
      <c r="H116" s="71">
        <f t="shared" si="10"/>
        <v>643.46349238419998</v>
      </c>
      <c r="I116" s="71">
        <f t="shared" si="11"/>
        <v>356.60972517053591</v>
      </c>
      <c r="J116" s="71">
        <f t="shared" si="12"/>
        <v>154074.62844703742</v>
      </c>
    </row>
    <row r="117" spans="5:10" x14ac:dyDescent="0.25">
      <c r="E117" s="69">
        <f t="shared" si="7"/>
        <v>114</v>
      </c>
      <c r="F117" s="71">
        <f t="shared" si="8"/>
        <v>154074.62844703742</v>
      </c>
      <c r="G117" s="71">
        <f t="shared" si="9"/>
        <v>1000.0732175547358</v>
      </c>
      <c r="H117" s="71">
        <f t="shared" si="10"/>
        <v>641.97761852932263</v>
      </c>
      <c r="I117" s="71">
        <f t="shared" si="11"/>
        <v>358.09559902541321</v>
      </c>
      <c r="J117" s="71">
        <f t="shared" si="12"/>
        <v>153716.53284801202</v>
      </c>
    </row>
    <row r="118" spans="5:10" x14ac:dyDescent="0.25">
      <c r="E118" s="69">
        <f t="shared" si="7"/>
        <v>115</v>
      </c>
      <c r="F118" s="71">
        <f t="shared" si="8"/>
        <v>153716.53284801202</v>
      </c>
      <c r="G118" s="71">
        <f t="shared" si="9"/>
        <v>1000.0732175547358</v>
      </c>
      <c r="H118" s="71">
        <f t="shared" si="10"/>
        <v>640.48555353338338</v>
      </c>
      <c r="I118" s="71">
        <f t="shared" si="11"/>
        <v>359.58766402135234</v>
      </c>
      <c r="J118" s="71">
        <f t="shared" si="12"/>
        <v>153356.94518399067</v>
      </c>
    </row>
    <row r="119" spans="5:10" x14ac:dyDescent="0.25">
      <c r="E119" s="69">
        <f t="shared" si="7"/>
        <v>116</v>
      </c>
      <c r="F119" s="71">
        <f t="shared" si="8"/>
        <v>153356.94518399067</v>
      </c>
      <c r="G119" s="71">
        <f t="shared" si="9"/>
        <v>1000.0732175547358</v>
      </c>
      <c r="H119" s="71">
        <f t="shared" si="10"/>
        <v>638.9872715999611</v>
      </c>
      <c r="I119" s="71">
        <f t="shared" si="11"/>
        <v>361.08594595477473</v>
      </c>
      <c r="J119" s="71">
        <f t="shared" si="12"/>
        <v>152995.85923803589</v>
      </c>
    </row>
    <row r="120" spans="5:10" x14ac:dyDescent="0.25">
      <c r="E120" s="69">
        <f t="shared" si="7"/>
        <v>117</v>
      </c>
      <c r="F120" s="71">
        <f t="shared" si="8"/>
        <v>152995.85923803589</v>
      </c>
      <c r="G120" s="71">
        <f t="shared" si="9"/>
        <v>1000.0732175547358</v>
      </c>
      <c r="H120" s="71">
        <f t="shared" si="10"/>
        <v>637.48274682514966</v>
      </c>
      <c r="I120" s="71">
        <f t="shared" si="11"/>
        <v>362.59047072958617</v>
      </c>
      <c r="J120" s="71">
        <f t="shared" si="12"/>
        <v>152633.26876730629</v>
      </c>
    </row>
    <row r="121" spans="5:10" x14ac:dyDescent="0.25">
      <c r="E121" s="69">
        <f t="shared" si="7"/>
        <v>118</v>
      </c>
      <c r="F121" s="71">
        <f t="shared" si="8"/>
        <v>152633.26876730629</v>
      </c>
      <c r="G121" s="71">
        <f t="shared" si="9"/>
        <v>1000.0732175547358</v>
      </c>
      <c r="H121" s="71">
        <f t="shared" si="10"/>
        <v>635.97195319710954</v>
      </c>
      <c r="I121" s="71">
        <f t="shared" si="11"/>
        <v>364.10126435762618</v>
      </c>
      <c r="J121" s="71">
        <f t="shared" si="12"/>
        <v>152269.16750294867</v>
      </c>
    </row>
    <row r="122" spans="5:10" x14ac:dyDescent="0.25">
      <c r="E122" s="69">
        <f t="shared" si="7"/>
        <v>119</v>
      </c>
      <c r="F122" s="71">
        <f t="shared" si="8"/>
        <v>152269.16750294867</v>
      </c>
      <c r="G122" s="71">
        <f t="shared" si="9"/>
        <v>1000.0732175547358</v>
      </c>
      <c r="H122" s="71">
        <f t="shared" si="10"/>
        <v>634.45486459561948</v>
      </c>
      <c r="I122" s="71">
        <f t="shared" si="11"/>
        <v>365.61835295911635</v>
      </c>
      <c r="J122" s="71">
        <f t="shared" si="12"/>
        <v>151903.54914998956</v>
      </c>
    </row>
    <row r="123" spans="5:10" x14ac:dyDescent="0.25">
      <c r="E123" s="69">
        <f t="shared" si="7"/>
        <v>120</v>
      </c>
      <c r="F123" s="71">
        <f t="shared" si="8"/>
        <v>151903.54914998956</v>
      </c>
      <c r="G123" s="71">
        <f t="shared" si="9"/>
        <v>1000.0732175547358</v>
      </c>
      <c r="H123" s="71">
        <f t="shared" si="10"/>
        <v>632.9314547916232</v>
      </c>
      <c r="I123" s="71">
        <f t="shared" si="11"/>
        <v>367.14176276311264</v>
      </c>
      <c r="J123" s="71">
        <f t="shared" si="12"/>
        <v>151536.40738722644</v>
      </c>
    </row>
    <row r="124" spans="5:10" x14ac:dyDescent="0.25">
      <c r="E124" s="69">
        <f t="shared" si="7"/>
        <v>121</v>
      </c>
      <c r="F124" s="71">
        <f t="shared" si="8"/>
        <v>151536.40738722644</v>
      </c>
      <c r="G124" s="71">
        <f t="shared" si="9"/>
        <v>1000.0732175547358</v>
      </c>
      <c r="H124" s="71">
        <f t="shared" si="10"/>
        <v>631.40169744677678</v>
      </c>
      <c r="I124" s="71">
        <f t="shared" si="11"/>
        <v>368.67152010795888</v>
      </c>
      <c r="J124" s="71">
        <f t="shared" si="12"/>
        <v>151167.73586711849</v>
      </c>
    </row>
    <row r="125" spans="5:10" x14ac:dyDescent="0.25">
      <c r="E125" s="69">
        <f t="shared" si="7"/>
        <v>122</v>
      </c>
      <c r="F125" s="71">
        <f t="shared" si="8"/>
        <v>151167.73586711849</v>
      </c>
      <c r="G125" s="71">
        <f t="shared" si="9"/>
        <v>1000.0732175547358</v>
      </c>
      <c r="H125" s="71">
        <f t="shared" si="10"/>
        <v>629.86556611299386</v>
      </c>
      <c r="I125" s="71">
        <f t="shared" si="11"/>
        <v>370.20765144174209</v>
      </c>
      <c r="J125" s="71">
        <f t="shared" si="12"/>
        <v>150797.52821567675</v>
      </c>
    </row>
    <row r="126" spans="5:10" x14ac:dyDescent="0.25">
      <c r="E126" s="69">
        <f t="shared" si="7"/>
        <v>123</v>
      </c>
      <c r="F126" s="71">
        <f t="shared" si="8"/>
        <v>150797.52821567675</v>
      </c>
      <c r="G126" s="71">
        <f t="shared" si="9"/>
        <v>1000.0732175547358</v>
      </c>
      <c r="H126" s="71">
        <f t="shared" si="10"/>
        <v>628.32303423198641</v>
      </c>
      <c r="I126" s="71">
        <f t="shared" si="11"/>
        <v>371.75018332274931</v>
      </c>
      <c r="J126" s="71">
        <f t="shared" si="12"/>
        <v>150425.77803235399</v>
      </c>
    </row>
    <row r="127" spans="5:10" x14ac:dyDescent="0.25">
      <c r="E127" s="69">
        <f t="shared" si="7"/>
        <v>124</v>
      </c>
      <c r="F127" s="71">
        <f t="shared" si="8"/>
        <v>150425.77803235399</v>
      </c>
      <c r="G127" s="71">
        <f t="shared" si="9"/>
        <v>1000.0732175547358</v>
      </c>
      <c r="H127" s="71">
        <f t="shared" si="10"/>
        <v>626.77407513480841</v>
      </c>
      <c r="I127" s="71">
        <f t="shared" si="11"/>
        <v>373.29914241992742</v>
      </c>
      <c r="J127" s="71">
        <f t="shared" si="12"/>
        <v>150052.47888993408</v>
      </c>
    </row>
    <row r="128" spans="5:10" x14ac:dyDescent="0.25">
      <c r="E128" s="69">
        <f t="shared" si="7"/>
        <v>125</v>
      </c>
      <c r="F128" s="71">
        <f t="shared" si="8"/>
        <v>150052.47888993408</v>
      </c>
      <c r="G128" s="71">
        <f t="shared" si="9"/>
        <v>1000.0732175547358</v>
      </c>
      <c r="H128" s="71">
        <f t="shared" si="10"/>
        <v>625.21866204139189</v>
      </c>
      <c r="I128" s="71">
        <f t="shared" si="11"/>
        <v>374.85455551334388</v>
      </c>
      <c r="J128" s="71">
        <f t="shared" si="12"/>
        <v>149677.62433442075</v>
      </c>
    </row>
    <row r="129" spans="5:10" x14ac:dyDescent="0.25">
      <c r="E129" s="69">
        <f t="shared" si="7"/>
        <v>126</v>
      </c>
      <c r="F129" s="71">
        <f t="shared" si="8"/>
        <v>149677.62433442075</v>
      </c>
      <c r="G129" s="71">
        <f t="shared" si="9"/>
        <v>1000.0732175547358</v>
      </c>
      <c r="H129" s="71">
        <f t="shared" si="10"/>
        <v>623.65676806008639</v>
      </c>
      <c r="I129" s="71">
        <f t="shared" si="11"/>
        <v>376.41644949464944</v>
      </c>
      <c r="J129" s="71">
        <f t="shared" si="12"/>
        <v>149301.20788492609</v>
      </c>
    </row>
    <row r="130" spans="5:10" x14ac:dyDescent="0.25">
      <c r="E130" s="69">
        <f t="shared" si="7"/>
        <v>127</v>
      </c>
      <c r="F130" s="71">
        <f t="shared" si="8"/>
        <v>149301.20788492609</v>
      </c>
      <c r="G130" s="71">
        <f t="shared" si="9"/>
        <v>1000.0732175547358</v>
      </c>
      <c r="H130" s="71">
        <f t="shared" si="10"/>
        <v>622.08836618719204</v>
      </c>
      <c r="I130" s="71">
        <f t="shared" si="11"/>
        <v>377.9848513675438</v>
      </c>
      <c r="J130" s="71">
        <f t="shared" si="12"/>
        <v>148923.22303355855</v>
      </c>
    </row>
    <row r="131" spans="5:10" x14ac:dyDescent="0.25">
      <c r="E131" s="69">
        <f t="shared" si="7"/>
        <v>128</v>
      </c>
      <c r="F131" s="71">
        <f t="shared" si="8"/>
        <v>148923.22303355855</v>
      </c>
      <c r="G131" s="71">
        <f t="shared" si="9"/>
        <v>1000.0732175547358</v>
      </c>
      <c r="H131" s="71">
        <f t="shared" si="10"/>
        <v>620.51342930649389</v>
      </c>
      <c r="I131" s="71">
        <f t="shared" si="11"/>
        <v>379.55978824824189</v>
      </c>
      <c r="J131" s="71">
        <f t="shared" si="12"/>
        <v>148543.66324531031</v>
      </c>
    </row>
    <row r="132" spans="5:10" x14ac:dyDescent="0.25">
      <c r="E132" s="69">
        <f t="shared" si="7"/>
        <v>129</v>
      </c>
      <c r="F132" s="71">
        <f t="shared" si="8"/>
        <v>148543.66324531031</v>
      </c>
      <c r="G132" s="71">
        <f t="shared" si="9"/>
        <v>1000.0732175547358</v>
      </c>
      <c r="H132" s="71">
        <f t="shared" si="10"/>
        <v>618.93193018879299</v>
      </c>
      <c r="I132" s="71">
        <f t="shared" si="11"/>
        <v>381.1412873659429</v>
      </c>
      <c r="J132" s="71">
        <f t="shared" si="12"/>
        <v>148162.52195794435</v>
      </c>
    </row>
    <row r="133" spans="5:10" x14ac:dyDescent="0.25">
      <c r="E133" s="69">
        <f t="shared" si="7"/>
        <v>130</v>
      </c>
      <c r="F133" s="71">
        <f t="shared" si="8"/>
        <v>148162.52195794435</v>
      </c>
      <c r="G133" s="71">
        <f t="shared" si="9"/>
        <v>1000.0732175547358</v>
      </c>
      <c r="H133" s="71">
        <f t="shared" si="10"/>
        <v>617.34384149143489</v>
      </c>
      <c r="I133" s="71">
        <f t="shared" si="11"/>
        <v>382.729376063301</v>
      </c>
      <c r="J133" s="71">
        <f t="shared" si="12"/>
        <v>147779.79258188105</v>
      </c>
    </row>
    <row r="134" spans="5:10" x14ac:dyDescent="0.25">
      <c r="E134" s="69">
        <f t="shared" ref="E134:E197" si="13">IF(E133&lt;$C$20,E133+1,"")</f>
        <v>131</v>
      </c>
      <c r="F134" s="71">
        <f t="shared" ref="F134:F197" si="14">IF(E134&lt;=$C$20,J133,"")</f>
        <v>147779.79258188105</v>
      </c>
      <c r="G134" s="71">
        <f t="shared" ref="G134:G197" si="15">IF(E134&lt;=$C$20, $C$22,"")</f>
        <v>1000.0732175547358</v>
      </c>
      <c r="H134" s="71">
        <f t="shared" ref="H134:H197" si="16">IF(E134&lt;=$C$20,-IPMT($C$21,E134,$C$20,$C$16),"")</f>
        <v>615.74913575783773</v>
      </c>
      <c r="I134" s="71">
        <f t="shared" ref="I134:I197" si="17">IF(E134&lt;=$C$20,-PPMT($C$21,E134,$C$20,$C$16),"")</f>
        <v>384.3240817968981</v>
      </c>
      <c r="J134" s="71">
        <f t="shared" ref="J134:J197" si="18">IF(E134&lt;=$C$20, F134-I134,"")</f>
        <v>147395.46850008416</v>
      </c>
    </row>
    <row r="135" spans="5:10" x14ac:dyDescent="0.25">
      <c r="E135" s="69">
        <f t="shared" si="13"/>
        <v>132</v>
      </c>
      <c r="F135" s="71">
        <f t="shared" si="14"/>
        <v>147395.46850008416</v>
      </c>
      <c r="G135" s="71">
        <f t="shared" si="15"/>
        <v>1000.0732175547358</v>
      </c>
      <c r="H135" s="71">
        <f t="shared" si="16"/>
        <v>614.14778541701719</v>
      </c>
      <c r="I135" s="71">
        <f t="shared" si="17"/>
        <v>385.92543213771847</v>
      </c>
      <c r="J135" s="71">
        <f t="shared" si="18"/>
        <v>147009.54306794645</v>
      </c>
    </row>
    <row r="136" spans="5:10" x14ac:dyDescent="0.25">
      <c r="E136" s="69">
        <f t="shared" si="13"/>
        <v>133</v>
      </c>
      <c r="F136" s="71">
        <f t="shared" si="14"/>
        <v>147009.54306794645</v>
      </c>
      <c r="G136" s="71">
        <f t="shared" si="15"/>
        <v>1000.0732175547358</v>
      </c>
      <c r="H136" s="71">
        <f t="shared" si="16"/>
        <v>612.53976278311018</v>
      </c>
      <c r="I136" s="71">
        <f t="shared" si="17"/>
        <v>387.53345477162566</v>
      </c>
      <c r="J136" s="71">
        <f t="shared" si="18"/>
        <v>146622.00961317483</v>
      </c>
    </row>
    <row r="137" spans="5:10" x14ac:dyDescent="0.25">
      <c r="E137" s="69">
        <f t="shared" si="13"/>
        <v>134</v>
      </c>
      <c r="F137" s="71">
        <f t="shared" si="14"/>
        <v>146622.00961317483</v>
      </c>
      <c r="G137" s="71">
        <f t="shared" si="15"/>
        <v>1000.0732175547358</v>
      </c>
      <c r="H137" s="71">
        <f t="shared" si="16"/>
        <v>610.92504005489502</v>
      </c>
      <c r="I137" s="71">
        <f t="shared" si="17"/>
        <v>389.14817749984076</v>
      </c>
      <c r="J137" s="71">
        <f t="shared" si="18"/>
        <v>146232.86143567497</v>
      </c>
    </row>
    <row r="138" spans="5:10" x14ac:dyDescent="0.25">
      <c r="E138" s="69">
        <f t="shared" si="13"/>
        <v>135</v>
      </c>
      <c r="F138" s="71">
        <f t="shared" si="14"/>
        <v>146232.86143567497</v>
      </c>
      <c r="G138" s="71">
        <f t="shared" si="15"/>
        <v>1000.0732175547358</v>
      </c>
      <c r="H138" s="71">
        <f t="shared" si="16"/>
        <v>609.30358931531225</v>
      </c>
      <c r="I138" s="71">
        <f t="shared" si="17"/>
        <v>390.76962823942341</v>
      </c>
      <c r="J138" s="71">
        <f t="shared" si="18"/>
        <v>145842.09180743556</v>
      </c>
    </row>
    <row r="139" spans="5:10" x14ac:dyDescent="0.25">
      <c r="E139" s="69">
        <f t="shared" si="13"/>
        <v>136</v>
      </c>
      <c r="F139" s="71">
        <f t="shared" si="14"/>
        <v>145842.09180743556</v>
      </c>
      <c r="G139" s="71">
        <f t="shared" si="15"/>
        <v>1000.0732175547358</v>
      </c>
      <c r="H139" s="71">
        <f t="shared" si="16"/>
        <v>607.67538253098144</v>
      </c>
      <c r="I139" s="71">
        <f t="shared" si="17"/>
        <v>392.39783502375434</v>
      </c>
      <c r="J139" s="71">
        <f t="shared" si="18"/>
        <v>145449.6939724118</v>
      </c>
    </row>
    <row r="140" spans="5:10" x14ac:dyDescent="0.25">
      <c r="E140" s="69">
        <f t="shared" si="13"/>
        <v>137</v>
      </c>
      <c r="F140" s="71">
        <f t="shared" si="14"/>
        <v>145449.6939724118</v>
      </c>
      <c r="G140" s="71">
        <f t="shared" si="15"/>
        <v>1000.0732175547358</v>
      </c>
      <c r="H140" s="71">
        <f t="shared" si="16"/>
        <v>606.04039155171586</v>
      </c>
      <c r="I140" s="71">
        <f t="shared" si="17"/>
        <v>394.03282600301998</v>
      </c>
      <c r="J140" s="71">
        <f t="shared" si="18"/>
        <v>145055.66114640879</v>
      </c>
    </row>
    <row r="141" spans="5:10" x14ac:dyDescent="0.25">
      <c r="E141" s="69">
        <f t="shared" si="13"/>
        <v>138</v>
      </c>
      <c r="F141" s="71">
        <f t="shared" si="14"/>
        <v>145055.66114640879</v>
      </c>
      <c r="G141" s="71">
        <f t="shared" si="15"/>
        <v>1000.0732175547358</v>
      </c>
      <c r="H141" s="71">
        <f t="shared" si="16"/>
        <v>604.39858811003648</v>
      </c>
      <c r="I141" s="71">
        <f t="shared" si="17"/>
        <v>395.67462944469929</v>
      </c>
      <c r="J141" s="71">
        <f t="shared" si="18"/>
        <v>144659.9865169641</v>
      </c>
    </row>
    <row r="142" spans="5:10" x14ac:dyDescent="0.25">
      <c r="E142" s="69">
        <f t="shared" si="13"/>
        <v>139</v>
      </c>
      <c r="F142" s="71">
        <f t="shared" si="14"/>
        <v>144659.9865169641</v>
      </c>
      <c r="G142" s="71">
        <f t="shared" si="15"/>
        <v>1000.0732175547358</v>
      </c>
      <c r="H142" s="71">
        <f t="shared" si="16"/>
        <v>602.7499438206836</v>
      </c>
      <c r="I142" s="71">
        <f t="shared" si="17"/>
        <v>397.32327373405218</v>
      </c>
      <c r="J142" s="71">
        <f t="shared" si="18"/>
        <v>144262.66324323005</v>
      </c>
    </row>
    <row r="143" spans="5:10" x14ac:dyDescent="0.25">
      <c r="E143" s="69">
        <f t="shared" si="13"/>
        <v>140</v>
      </c>
      <c r="F143" s="71">
        <f t="shared" si="14"/>
        <v>144262.66324323005</v>
      </c>
      <c r="G143" s="71">
        <f t="shared" si="15"/>
        <v>1000.0732175547358</v>
      </c>
      <c r="H143" s="71">
        <f t="shared" si="16"/>
        <v>601.09443018012496</v>
      </c>
      <c r="I143" s="71">
        <f t="shared" si="17"/>
        <v>398.97878737461076</v>
      </c>
      <c r="J143" s="71">
        <f t="shared" si="18"/>
        <v>143863.68445585543</v>
      </c>
    </row>
    <row r="144" spans="5:10" x14ac:dyDescent="0.25">
      <c r="E144" s="69">
        <f t="shared" si="13"/>
        <v>141</v>
      </c>
      <c r="F144" s="71">
        <f t="shared" si="14"/>
        <v>143863.68445585543</v>
      </c>
      <c r="G144" s="71">
        <f t="shared" si="15"/>
        <v>1000.0732175547358</v>
      </c>
      <c r="H144" s="71">
        <f t="shared" si="16"/>
        <v>599.43201856606413</v>
      </c>
      <c r="I144" s="71">
        <f t="shared" si="17"/>
        <v>400.64119898867165</v>
      </c>
      <c r="J144" s="71">
        <f t="shared" si="18"/>
        <v>143463.04325686675</v>
      </c>
    </row>
    <row r="145" spans="5:10" x14ac:dyDescent="0.25">
      <c r="E145" s="69">
        <f t="shared" si="13"/>
        <v>142</v>
      </c>
      <c r="F145" s="71">
        <f t="shared" si="14"/>
        <v>143463.04325686675</v>
      </c>
      <c r="G145" s="71">
        <f t="shared" si="15"/>
        <v>1000.0732175547358</v>
      </c>
      <c r="H145" s="71">
        <f t="shared" si="16"/>
        <v>597.76268023694479</v>
      </c>
      <c r="I145" s="71">
        <f t="shared" si="17"/>
        <v>402.3105373177911</v>
      </c>
      <c r="J145" s="71">
        <f t="shared" si="18"/>
        <v>143060.73271954895</v>
      </c>
    </row>
    <row r="146" spans="5:10" x14ac:dyDescent="0.25">
      <c r="E146" s="69">
        <f t="shared" si="13"/>
        <v>143</v>
      </c>
      <c r="F146" s="71">
        <f t="shared" si="14"/>
        <v>143060.73271954895</v>
      </c>
      <c r="G146" s="71">
        <f t="shared" si="15"/>
        <v>1000.0732175547358</v>
      </c>
      <c r="H146" s="71">
        <f t="shared" si="16"/>
        <v>596.08638633145392</v>
      </c>
      <c r="I146" s="71">
        <f t="shared" si="17"/>
        <v>403.98683122328185</v>
      </c>
      <c r="J146" s="71">
        <f t="shared" si="18"/>
        <v>142656.74588832568</v>
      </c>
    </row>
    <row r="147" spans="5:10" x14ac:dyDescent="0.25">
      <c r="E147" s="69">
        <f t="shared" si="13"/>
        <v>144</v>
      </c>
      <c r="F147" s="71">
        <f t="shared" si="14"/>
        <v>142656.74588832568</v>
      </c>
      <c r="G147" s="71">
        <f t="shared" si="15"/>
        <v>1000.0732175547358</v>
      </c>
      <c r="H147" s="71">
        <f t="shared" si="16"/>
        <v>594.40310786802365</v>
      </c>
      <c r="I147" s="71">
        <f t="shared" si="17"/>
        <v>405.67010968671218</v>
      </c>
      <c r="J147" s="71">
        <f t="shared" si="18"/>
        <v>142251.07577863897</v>
      </c>
    </row>
    <row r="148" spans="5:10" x14ac:dyDescent="0.25">
      <c r="E148" s="69">
        <f t="shared" si="13"/>
        <v>145</v>
      </c>
      <c r="F148" s="71">
        <f t="shared" si="14"/>
        <v>142251.07577863897</v>
      </c>
      <c r="G148" s="71">
        <f t="shared" si="15"/>
        <v>1000.0732175547358</v>
      </c>
      <c r="H148" s="71">
        <f t="shared" si="16"/>
        <v>592.71281574432896</v>
      </c>
      <c r="I148" s="71">
        <f t="shared" si="17"/>
        <v>407.36040181040681</v>
      </c>
      <c r="J148" s="71">
        <f t="shared" si="18"/>
        <v>141843.71537682856</v>
      </c>
    </row>
    <row r="149" spans="5:10" x14ac:dyDescent="0.25">
      <c r="E149" s="69">
        <f t="shared" si="13"/>
        <v>146</v>
      </c>
      <c r="F149" s="71">
        <f t="shared" si="14"/>
        <v>141843.71537682856</v>
      </c>
      <c r="G149" s="71">
        <f t="shared" si="15"/>
        <v>1000.0732175547358</v>
      </c>
      <c r="H149" s="71">
        <f t="shared" si="16"/>
        <v>591.01548073678566</v>
      </c>
      <c r="I149" s="71">
        <f t="shared" si="17"/>
        <v>409.05773681795017</v>
      </c>
      <c r="J149" s="71">
        <f t="shared" si="18"/>
        <v>141434.65764001061</v>
      </c>
    </row>
    <row r="150" spans="5:10" x14ac:dyDescent="0.25">
      <c r="E150" s="69">
        <f t="shared" si="13"/>
        <v>147</v>
      </c>
      <c r="F150" s="71">
        <f t="shared" si="14"/>
        <v>141434.65764001061</v>
      </c>
      <c r="G150" s="71">
        <f t="shared" si="15"/>
        <v>1000.0732175547358</v>
      </c>
      <c r="H150" s="71">
        <f t="shared" si="16"/>
        <v>589.31107350004424</v>
      </c>
      <c r="I150" s="71">
        <f t="shared" si="17"/>
        <v>410.76214405469165</v>
      </c>
      <c r="J150" s="71">
        <f t="shared" si="18"/>
        <v>141023.89549595592</v>
      </c>
    </row>
    <row r="151" spans="5:10" x14ac:dyDescent="0.25">
      <c r="E151" s="69">
        <f t="shared" si="13"/>
        <v>148</v>
      </c>
      <c r="F151" s="71">
        <f t="shared" si="14"/>
        <v>141023.89549595592</v>
      </c>
      <c r="G151" s="71">
        <f t="shared" si="15"/>
        <v>1000.0732175547358</v>
      </c>
      <c r="H151" s="71">
        <f t="shared" si="16"/>
        <v>587.59956456648285</v>
      </c>
      <c r="I151" s="71">
        <f t="shared" si="17"/>
        <v>412.47365298825287</v>
      </c>
      <c r="J151" s="71">
        <f t="shared" si="18"/>
        <v>140611.42184296765</v>
      </c>
    </row>
    <row r="152" spans="5:10" x14ac:dyDescent="0.25">
      <c r="E152" s="69">
        <f t="shared" si="13"/>
        <v>149</v>
      </c>
      <c r="F152" s="71">
        <f t="shared" si="14"/>
        <v>140611.42184296765</v>
      </c>
      <c r="G152" s="71">
        <f t="shared" si="15"/>
        <v>1000.0732175547358</v>
      </c>
      <c r="H152" s="71">
        <f t="shared" si="16"/>
        <v>585.88092434569853</v>
      </c>
      <c r="I152" s="71">
        <f t="shared" si="17"/>
        <v>414.19229320903725</v>
      </c>
      <c r="J152" s="71">
        <f t="shared" si="18"/>
        <v>140197.22954975863</v>
      </c>
    </row>
    <row r="153" spans="5:10" x14ac:dyDescent="0.25">
      <c r="E153" s="69">
        <f t="shared" si="13"/>
        <v>150</v>
      </c>
      <c r="F153" s="71">
        <f t="shared" si="14"/>
        <v>140197.22954975863</v>
      </c>
      <c r="G153" s="71">
        <f t="shared" si="15"/>
        <v>1000.0732175547358</v>
      </c>
      <c r="H153" s="71">
        <f t="shared" si="16"/>
        <v>584.15512312399426</v>
      </c>
      <c r="I153" s="71">
        <f t="shared" si="17"/>
        <v>415.91809443074163</v>
      </c>
      <c r="J153" s="71">
        <f t="shared" si="18"/>
        <v>139781.3114553279</v>
      </c>
    </row>
    <row r="154" spans="5:10" x14ac:dyDescent="0.25">
      <c r="E154" s="69">
        <f t="shared" si="13"/>
        <v>151</v>
      </c>
      <c r="F154" s="71">
        <f t="shared" si="14"/>
        <v>139781.3114553279</v>
      </c>
      <c r="G154" s="71">
        <f t="shared" si="15"/>
        <v>1000.0732175547358</v>
      </c>
      <c r="H154" s="71">
        <f t="shared" si="16"/>
        <v>582.422131063866</v>
      </c>
      <c r="I154" s="71">
        <f t="shared" si="17"/>
        <v>417.65108649086966</v>
      </c>
      <c r="J154" s="71">
        <f t="shared" si="18"/>
        <v>139363.66036883704</v>
      </c>
    </row>
    <row r="155" spans="5:10" x14ac:dyDescent="0.25">
      <c r="E155" s="69">
        <f t="shared" si="13"/>
        <v>152</v>
      </c>
      <c r="F155" s="71">
        <f t="shared" si="14"/>
        <v>139363.66036883704</v>
      </c>
      <c r="G155" s="71">
        <f t="shared" si="15"/>
        <v>1000.0732175547358</v>
      </c>
      <c r="H155" s="71">
        <f t="shared" si="16"/>
        <v>580.6819182034875</v>
      </c>
      <c r="I155" s="71">
        <f t="shared" si="17"/>
        <v>419.39129935124834</v>
      </c>
      <c r="J155" s="71">
        <f t="shared" si="18"/>
        <v>138944.2690694858</v>
      </c>
    </row>
    <row r="156" spans="5:10" x14ac:dyDescent="0.25">
      <c r="E156" s="69">
        <f t="shared" si="13"/>
        <v>153</v>
      </c>
      <c r="F156" s="71">
        <f t="shared" si="14"/>
        <v>138944.2690694858</v>
      </c>
      <c r="G156" s="71">
        <f t="shared" si="15"/>
        <v>1000.0732175547358</v>
      </c>
      <c r="H156" s="71">
        <f t="shared" si="16"/>
        <v>578.93445445619068</v>
      </c>
      <c r="I156" s="71">
        <f t="shared" si="17"/>
        <v>421.13876309854521</v>
      </c>
      <c r="J156" s="71">
        <f t="shared" si="18"/>
        <v>138523.13030638726</v>
      </c>
    </row>
    <row r="157" spans="5:10" x14ac:dyDescent="0.25">
      <c r="E157" s="69">
        <f t="shared" si="13"/>
        <v>154</v>
      </c>
      <c r="F157" s="71">
        <f t="shared" si="14"/>
        <v>138523.13030638726</v>
      </c>
      <c r="G157" s="71">
        <f t="shared" si="15"/>
        <v>1000.0732175547358</v>
      </c>
      <c r="H157" s="71">
        <f t="shared" si="16"/>
        <v>577.17970960994671</v>
      </c>
      <c r="I157" s="71">
        <f t="shared" si="17"/>
        <v>422.89350794478912</v>
      </c>
      <c r="J157" s="71">
        <f t="shared" si="18"/>
        <v>138100.23679844246</v>
      </c>
    </row>
    <row r="158" spans="5:10" x14ac:dyDescent="0.25">
      <c r="E158" s="69">
        <f t="shared" si="13"/>
        <v>155</v>
      </c>
      <c r="F158" s="71">
        <f t="shared" si="14"/>
        <v>138100.23679844246</v>
      </c>
      <c r="G158" s="71">
        <f t="shared" si="15"/>
        <v>1000.0732175547358</v>
      </c>
      <c r="H158" s="71">
        <f t="shared" si="16"/>
        <v>575.41765332684338</v>
      </c>
      <c r="I158" s="71">
        <f t="shared" si="17"/>
        <v>424.6555642278924</v>
      </c>
      <c r="J158" s="71">
        <f t="shared" si="18"/>
        <v>137675.58123421457</v>
      </c>
    </row>
    <row r="159" spans="5:10" x14ac:dyDescent="0.25">
      <c r="E159" s="69">
        <f t="shared" si="13"/>
        <v>156</v>
      </c>
      <c r="F159" s="71">
        <f t="shared" si="14"/>
        <v>137675.58123421457</v>
      </c>
      <c r="G159" s="71">
        <f t="shared" si="15"/>
        <v>1000.0732175547358</v>
      </c>
      <c r="H159" s="71">
        <f t="shared" si="16"/>
        <v>573.64825514256052</v>
      </c>
      <c r="I159" s="71">
        <f t="shared" si="17"/>
        <v>426.42496241217526</v>
      </c>
      <c r="J159" s="71">
        <f t="shared" si="18"/>
        <v>137249.15627180238</v>
      </c>
    </row>
    <row r="160" spans="5:10" x14ac:dyDescent="0.25">
      <c r="E160" s="69">
        <f t="shared" si="13"/>
        <v>157</v>
      </c>
      <c r="F160" s="71">
        <f t="shared" si="14"/>
        <v>137249.15627180238</v>
      </c>
      <c r="G160" s="71">
        <f t="shared" si="15"/>
        <v>1000.0732175547358</v>
      </c>
      <c r="H160" s="71">
        <f t="shared" si="16"/>
        <v>571.87148446584308</v>
      </c>
      <c r="I160" s="71">
        <f t="shared" si="17"/>
        <v>428.20173308889269</v>
      </c>
      <c r="J160" s="71">
        <f t="shared" si="18"/>
        <v>136820.95453871347</v>
      </c>
    </row>
    <row r="161" spans="5:10" x14ac:dyDescent="0.25">
      <c r="E161" s="69">
        <f t="shared" si="13"/>
        <v>158</v>
      </c>
      <c r="F161" s="71">
        <f t="shared" si="14"/>
        <v>136820.95453871347</v>
      </c>
      <c r="G161" s="71">
        <f t="shared" si="15"/>
        <v>1000.0732175547358</v>
      </c>
      <c r="H161" s="71">
        <f t="shared" si="16"/>
        <v>570.08731057797263</v>
      </c>
      <c r="I161" s="71">
        <f t="shared" si="17"/>
        <v>429.98590697676298</v>
      </c>
      <c r="J161" s="71">
        <f t="shared" si="18"/>
        <v>136390.9686317367</v>
      </c>
    </row>
    <row r="162" spans="5:10" x14ac:dyDescent="0.25">
      <c r="E162" s="69">
        <f t="shared" si="13"/>
        <v>159</v>
      </c>
      <c r="F162" s="71">
        <f t="shared" si="14"/>
        <v>136390.9686317367</v>
      </c>
      <c r="G162" s="71">
        <f t="shared" si="15"/>
        <v>1000.0732175547358</v>
      </c>
      <c r="H162" s="71">
        <f t="shared" si="16"/>
        <v>568.29570263223616</v>
      </c>
      <c r="I162" s="71">
        <f t="shared" si="17"/>
        <v>431.77751492249951</v>
      </c>
      <c r="J162" s="71">
        <f t="shared" si="18"/>
        <v>135959.19111681421</v>
      </c>
    </row>
    <row r="163" spans="5:10" x14ac:dyDescent="0.25">
      <c r="E163" s="69">
        <f t="shared" si="13"/>
        <v>160</v>
      </c>
      <c r="F163" s="71">
        <f t="shared" si="14"/>
        <v>135959.19111681421</v>
      </c>
      <c r="G163" s="71">
        <f t="shared" si="15"/>
        <v>1000.0732175547358</v>
      </c>
      <c r="H163" s="71">
        <f t="shared" si="16"/>
        <v>566.49662965339246</v>
      </c>
      <c r="I163" s="71">
        <f t="shared" si="17"/>
        <v>433.57658790134332</v>
      </c>
      <c r="J163" s="71">
        <f t="shared" si="18"/>
        <v>135525.61452891288</v>
      </c>
    </row>
    <row r="164" spans="5:10" x14ac:dyDescent="0.25">
      <c r="E164" s="69">
        <f t="shared" si="13"/>
        <v>161</v>
      </c>
      <c r="F164" s="71">
        <f t="shared" si="14"/>
        <v>135525.61452891288</v>
      </c>
      <c r="G164" s="71">
        <f t="shared" si="15"/>
        <v>1000.0732175547358</v>
      </c>
      <c r="H164" s="71">
        <f t="shared" si="16"/>
        <v>564.6900605371369</v>
      </c>
      <c r="I164" s="71">
        <f t="shared" si="17"/>
        <v>435.38315701759888</v>
      </c>
      <c r="J164" s="71">
        <f t="shared" si="18"/>
        <v>135090.23137189526</v>
      </c>
    </row>
    <row r="165" spans="5:10" x14ac:dyDescent="0.25">
      <c r="E165" s="69">
        <f t="shared" si="13"/>
        <v>162</v>
      </c>
      <c r="F165" s="71">
        <f t="shared" si="14"/>
        <v>135090.23137189526</v>
      </c>
      <c r="G165" s="71">
        <f t="shared" si="15"/>
        <v>1000.0732175547358</v>
      </c>
      <c r="H165" s="71">
        <f t="shared" si="16"/>
        <v>562.87596404956355</v>
      </c>
      <c r="I165" s="71">
        <f t="shared" si="17"/>
        <v>437.19725350517217</v>
      </c>
      <c r="J165" s="71">
        <f t="shared" si="18"/>
        <v>134653.03411839009</v>
      </c>
    </row>
    <row r="166" spans="5:10" x14ac:dyDescent="0.25">
      <c r="E166" s="69">
        <f t="shared" si="13"/>
        <v>163</v>
      </c>
      <c r="F166" s="71">
        <f t="shared" si="14"/>
        <v>134653.03411839009</v>
      </c>
      <c r="G166" s="71">
        <f t="shared" si="15"/>
        <v>1000.0732175547358</v>
      </c>
      <c r="H166" s="71">
        <f t="shared" si="16"/>
        <v>561.05430882662529</v>
      </c>
      <c r="I166" s="71">
        <f t="shared" si="17"/>
        <v>439.01890872811049</v>
      </c>
      <c r="J166" s="71">
        <f t="shared" si="18"/>
        <v>134214.01520966197</v>
      </c>
    </row>
    <row r="167" spans="5:10" x14ac:dyDescent="0.25">
      <c r="E167" s="69">
        <f t="shared" si="13"/>
        <v>164</v>
      </c>
      <c r="F167" s="71">
        <f t="shared" si="14"/>
        <v>134214.01520966197</v>
      </c>
      <c r="G167" s="71">
        <f t="shared" si="15"/>
        <v>1000.0732175547358</v>
      </c>
      <c r="H167" s="71">
        <f t="shared" si="16"/>
        <v>559.22506337359152</v>
      </c>
      <c r="I167" s="71">
        <f t="shared" si="17"/>
        <v>440.84815418114431</v>
      </c>
      <c r="J167" s="71">
        <f t="shared" si="18"/>
        <v>133773.16705548082</v>
      </c>
    </row>
    <row r="168" spans="5:10" x14ac:dyDescent="0.25">
      <c r="E168" s="69">
        <f t="shared" si="13"/>
        <v>165</v>
      </c>
      <c r="F168" s="71">
        <f t="shared" si="14"/>
        <v>133773.16705548082</v>
      </c>
      <c r="G168" s="71">
        <f t="shared" si="15"/>
        <v>1000.0732175547358</v>
      </c>
      <c r="H168" s="71">
        <f t="shared" si="16"/>
        <v>557.3881960645034</v>
      </c>
      <c r="I168" s="71">
        <f t="shared" si="17"/>
        <v>442.68502149023232</v>
      </c>
      <c r="J168" s="71">
        <f t="shared" si="18"/>
        <v>133330.48203399059</v>
      </c>
    </row>
    <row r="169" spans="5:10" x14ac:dyDescent="0.25">
      <c r="E169" s="69">
        <f t="shared" si="13"/>
        <v>166</v>
      </c>
      <c r="F169" s="71">
        <f t="shared" si="14"/>
        <v>133330.48203399059</v>
      </c>
      <c r="G169" s="71">
        <f t="shared" si="15"/>
        <v>1000.0732175547358</v>
      </c>
      <c r="H169" s="71">
        <f t="shared" si="16"/>
        <v>555.54367514162743</v>
      </c>
      <c r="I169" s="71">
        <f t="shared" si="17"/>
        <v>444.52954241310829</v>
      </c>
      <c r="J169" s="71">
        <f t="shared" si="18"/>
        <v>132885.95249157748</v>
      </c>
    </row>
    <row r="170" spans="5:10" x14ac:dyDescent="0.25">
      <c r="E170" s="69">
        <f t="shared" si="13"/>
        <v>167</v>
      </c>
      <c r="F170" s="71">
        <f t="shared" si="14"/>
        <v>132885.95249157748</v>
      </c>
      <c r="G170" s="71">
        <f t="shared" si="15"/>
        <v>1000.0732175547358</v>
      </c>
      <c r="H170" s="71">
        <f t="shared" si="16"/>
        <v>553.69146871490614</v>
      </c>
      <c r="I170" s="71">
        <f t="shared" si="17"/>
        <v>446.38174883982953</v>
      </c>
      <c r="J170" s="71">
        <f t="shared" si="18"/>
        <v>132439.57074273765</v>
      </c>
    </row>
    <row r="171" spans="5:10" x14ac:dyDescent="0.25">
      <c r="E171" s="69">
        <f t="shared" si="13"/>
        <v>168</v>
      </c>
      <c r="F171" s="71">
        <f t="shared" si="14"/>
        <v>132439.57074273765</v>
      </c>
      <c r="G171" s="71">
        <f t="shared" si="15"/>
        <v>1000.0732175547358</v>
      </c>
      <c r="H171" s="71">
        <f t="shared" si="16"/>
        <v>551.83154476140703</v>
      </c>
      <c r="I171" s="71">
        <f t="shared" si="17"/>
        <v>448.24167279332886</v>
      </c>
      <c r="J171" s="71">
        <f t="shared" si="18"/>
        <v>131991.32906994433</v>
      </c>
    </row>
    <row r="172" spans="5:10" x14ac:dyDescent="0.25">
      <c r="E172" s="69">
        <f t="shared" si="13"/>
        <v>169</v>
      </c>
      <c r="F172" s="71">
        <f t="shared" si="14"/>
        <v>131991.32906994433</v>
      </c>
      <c r="G172" s="71">
        <f t="shared" si="15"/>
        <v>1000.0732175547358</v>
      </c>
      <c r="H172" s="71">
        <f t="shared" si="16"/>
        <v>549.96387112476805</v>
      </c>
      <c r="I172" s="71">
        <f t="shared" si="17"/>
        <v>450.10934642996773</v>
      </c>
      <c r="J172" s="71">
        <f t="shared" si="18"/>
        <v>131541.21972351437</v>
      </c>
    </row>
    <row r="173" spans="5:10" x14ac:dyDescent="0.25">
      <c r="E173" s="69">
        <f t="shared" si="13"/>
        <v>170</v>
      </c>
      <c r="F173" s="71">
        <f t="shared" si="14"/>
        <v>131541.21972351437</v>
      </c>
      <c r="G173" s="71">
        <f t="shared" si="15"/>
        <v>1000.0732175547358</v>
      </c>
      <c r="H173" s="71">
        <f t="shared" si="16"/>
        <v>548.0884155146432</v>
      </c>
      <c r="I173" s="71">
        <f t="shared" si="17"/>
        <v>451.98480204009263</v>
      </c>
      <c r="J173" s="71">
        <f t="shared" si="18"/>
        <v>131089.23492147427</v>
      </c>
    </row>
    <row r="174" spans="5:10" x14ac:dyDescent="0.25">
      <c r="E174" s="69">
        <f t="shared" si="13"/>
        <v>171</v>
      </c>
      <c r="F174" s="71">
        <f t="shared" si="14"/>
        <v>131089.23492147427</v>
      </c>
      <c r="G174" s="71">
        <f t="shared" si="15"/>
        <v>1000.0732175547358</v>
      </c>
      <c r="H174" s="71">
        <f t="shared" si="16"/>
        <v>546.2051455061428</v>
      </c>
      <c r="I174" s="71">
        <f t="shared" si="17"/>
        <v>453.86807204859298</v>
      </c>
      <c r="J174" s="71">
        <f t="shared" si="18"/>
        <v>130635.36684942569</v>
      </c>
    </row>
    <row r="175" spans="5:10" x14ac:dyDescent="0.25">
      <c r="E175" s="69">
        <f t="shared" si="13"/>
        <v>172</v>
      </c>
      <c r="F175" s="71">
        <f t="shared" si="14"/>
        <v>130635.36684942569</v>
      </c>
      <c r="G175" s="71">
        <f t="shared" si="15"/>
        <v>1000.0732175547358</v>
      </c>
      <c r="H175" s="71">
        <f t="shared" si="16"/>
        <v>544.31402853927364</v>
      </c>
      <c r="I175" s="71">
        <f t="shared" si="17"/>
        <v>455.75918901546214</v>
      </c>
      <c r="J175" s="71">
        <f t="shared" si="18"/>
        <v>130179.60766041023</v>
      </c>
    </row>
    <row r="176" spans="5:10" x14ac:dyDescent="0.25">
      <c r="E176" s="69">
        <f t="shared" si="13"/>
        <v>173</v>
      </c>
      <c r="F176" s="71">
        <f t="shared" si="14"/>
        <v>130179.60766041023</v>
      </c>
      <c r="G176" s="71">
        <f t="shared" si="15"/>
        <v>1000.0732175547358</v>
      </c>
      <c r="H176" s="71">
        <f t="shared" si="16"/>
        <v>542.41503191837592</v>
      </c>
      <c r="I176" s="71">
        <f t="shared" si="17"/>
        <v>457.65818563635992</v>
      </c>
      <c r="J176" s="71">
        <f t="shared" si="18"/>
        <v>129721.94947477386</v>
      </c>
    </row>
    <row r="177" spans="5:10" x14ac:dyDescent="0.25">
      <c r="E177" s="69">
        <f t="shared" si="13"/>
        <v>174</v>
      </c>
      <c r="F177" s="71">
        <f t="shared" si="14"/>
        <v>129721.94947477386</v>
      </c>
      <c r="G177" s="71">
        <f t="shared" si="15"/>
        <v>1000.0732175547358</v>
      </c>
      <c r="H177" s="71">
        <f t="shared" si="16"/>
        <v>540.50812281155766</v>
      </c>
      <c r="I177" s="71">
        <f t="shared" si="17"/>
        <v>459.56509474317807</v>
      </c>
      <c r="J177" s="71">
        <f t="shared" si="18"/>
        <v>129262.38438003069</v>
      </c>
    </row>
    <row r="178" spans="5:10" x14ac:dyDescent="0.25">
      <c r="E178" s="69">
        <f t="shared" si="13"/>
        <v>175</v>
      </c>
      <c r="F178" s="71">
        <f t="shared" si="14"/>
        <v>129262.38438003069</v>
      </c>
      <c r="G178" s="71">
        <f t="shared" si="15"/>
        <v>1000.0732175547358</v>
      </c>
      <c r="H178" s="71">
        <f t="shared" si="16"/>
        <v>538.59326825012784</v>
      </c>
      <c r="I178" s="71">
        <f t="shared" si="17"/>
        <v>461.47994930460794</v>
      </c>
      <c r="J178" s="71">
        <f t="shared" si="18"/>
        <v>128800.90443072609</v>
      </c>
    </row>
    <row r="179" spans="5:10" x14ac:dyDescent="0.25">
      <c r="E179" s="69">
        <f t="shared" si="13"/>
        <v>176</v>
      </c>
      <c r="F179" s="71">
        <f t="shared" si="14"/>
        <v>128800.90443072609</v>
      </c>
      <c r="G179" s="71">
        <f t="shared" si="15"/>
        <v>1000.0732175547358</v>
      </c>
      <c r="H179" s="71">
        <f t="shared" si="16"/>
        <v>536.67043512802525</v>
      </c>
      <c r="I179" s="71">
        <f t="shared" si="17"/>
        <v>463.40278242671053</v>
      </c>
      <c r="J179" s="71">
        <f t="shared" si="18"/>
        <v>128337.50164829938</v>
      </c>
    </row>
    <row r="180" spans="5:10" x14ac:dyDescent="0.25">
      <c r="E180" s="69">
        <f t="shared" si="13"/>
        <v>177</v>
      </c>
      <c r="F180" s="71">
        <f t="shared" si="14"/>
        <v>128337.50164829938</v>
      </c>
      <c r="G180" s="71">
        <f t="shared" si="15"/>
        <v>1000.0732175547358</v>
      </c>
      <c r="H180" s="71">
        <f t="shared" si="16"/>
        <v>534.73959020124732</v>
      </c>
      <c r="I180" s="71">
        <f t="shared" si="17"/>
        <v>465.33362735348851</v>
      </c>
      <c r="J180" s="71">
        <f t="shared" si="18"/>
        <v>127872.16802094589</v>
      </c>
    </row>
    <row r="181" spans="5:10" x14ac:dyDescent="0.25">
      <c r="E181" s="69">
        <f t="shared" si="13"/>
        <v>178</v>
      </c>
      <c r="F181" s="71">
        <f t="shared" si="14"/>
        <v>127872.16802094589</v>
      </c>
      <c r="G181" s="71">
        <f t="shared" si="15"/>
        <v>1000.0732175547358</v>
      </c>
      <c r="H181" s="71">
        <f t="shared" si="16"/>
        <v>532.80070008727444</v>
      </c>
      <c r="I181" s="71">
        <f t="shared" si="17"/>
        <v>467.2725174674614</v>
      </c>
      <c r="J181" s="71">
        <f t="shared" si="18"/>
        <v>127404.89550347843</v>
      </c>
    </row>
    <row r="182" spans="5:10" x14ac:dyDescent="0.25">
      <c r="E182" s="69">
        <f t="shared" si="13"/>
        <v>179</v>
      </c>
      <c r="F182" s="71">
        <f t="shared" si="14"/>
        <v>127404.89550347843</v>
      </c>
      <c r="G182" s="71">
        <f t="shared" si="15"/>
        <v>1000.0732175547358</v>
      </c>
      <c r="H182" s="71">
        <f t="shared" si="16"/>
        <v>530.85373126449338</v>
      </c>
      <c r="I182" s="71">
        <f t="shared" si="17"/>
        <v>469.21948629024246</v>
      </c>
      <c r="J182" s="71">
        <f t="shared" si="18"/>
        <v>126935.67601718819</v>
      </c>
    </row>
    <row r="183" spans="5:10" x14ac:dyDescent="0.25">
      <c r="E183" s="69">
        <f t="shared" si="13"/>
        <v>180</v>
      </c>
      <c r="F183" s="71">
        <f t="shared" si="14"/>
        <v>126935.67601718819</v>
      </c>
      <c r="G183" s="71">
        <f t="shared" si="15"/>
        <v>1000.0732175547358</v>
      </c>
      <c r="H183" s="71">
        <f t="shared" si="16"/>
        <v>528.89865007161734</v>
      </c>
      <c r="I183" s="71">
        <f t="shared" si="17"/>
        <v>471.17456748311844</v>
      </c>
      <c r="J183" s="71">
        <f t="shared" si="18"/>
        <v>126464.50144970507</v>
      </c>
    </row>
    <row r="184" spans="5:10" x14ac:dyDescent="0.25">
      <c r="E184" s="69">
        <f t="shared" si="13"/>
        <v>181</v>
      </c>
      <c r="F184" s="71">
        <f t="shared" si="14"/>
        <v>126464.50144970507</v>
      </c>
      <c r="G184" s="71">
        <f t="shared" si="15"/>
        <v>1000.0732175547358</v>
      </c>
      <c r="H184" s="71">
        <f t="shared" si="16"/>
        <v>526.93542270710441</v>
      </c>
      <c r="I184" s="71">
        <f t="shared" si="17"/>
        <v>473.13779484763137</v>
      </c>
      <c r="J184" s="71">
        <f t="shared" si="18"/>
        <v>125991.36365485744</v>
      </c>
    </row>
    <row r="185" spans="5:10" x14ac:dyDescent="0.25">
      <c r="E185" s="69">
        <f t="shared" si="13"/>
        <v>182</v>
      </c>
      <c r="F185" s="71">
        <f t="shared" si="14"/>
        <v>125991.36365485744</v>
      </c>
      <c r="G185" s="71">
        <f t="shared" si="15"/>
        <v>1000.0732175547358</v>
      </c>
      <c r="H185" s="71">
        <f t="shared" si="16"/>
        <v>524.96401522857252</v>
      </c>
      <c r="I185" s="71">
        <f t="shared" si="17"/>
        <v>475.10920232616326</v>
      </c>
      <c r="J185" s="71">
        <f t="shared" si="18"/>
        <v>125516.25445253128</v>
      </c>
    </row>
    <row r="186" spans="5:10" x14ac:dyDescent="0.25">
      <c r="E186" s="69">
        <f t="shared" si="13"/>
        <v>183</v>
      </c>
      <c r="F186" s="71">
        <f t="shared" si="14"/>
        <v>125516.25445253128</v>
      </c>
      <c r="G186" s="71">
        <f t="shared" si="15"/>
        <v>1000.0732175547358</v>
      </c>
      <c r="H186" s="71">
        <f t="shared" si="16"/>
        <v>522.98439355221353</v>
      </c>
      <c r="I186" s="71">
        <f t="shared" si="17"/>
        <v>477.08882400252224</v>
      </c>
      <c r="J186" s="71">
        <f t="shared" si="18"/>
        <v>125039.16562852876</v>
      </c>
    </row>
    <row r="187" spans="5:10" x14ac:dyDescent="0.25">
      <c r="E187" s="69">
        <f t="shared" si="13"/>
        <v>184</v>
      </c>
      <c r="F187" s="71">
        <f t="shared" si="14"/>
        <v>125039.16562852876</v>
      </c>
      <c r="G187" s="71">
        <f t="shared" si="15"/>
        <v>1000.0732175547358</v>
      </c>
      <c r="H187" s="71">
        <f t="shared" si="16"/>
        <v>520.99652345220306</v>
      </c>
      <c r="I187" s="71">
        <f t="shared" si="17"/>
        <v>479.07669410253271</v>
      </c>
      <c r="J187" s="71">
        <f t="shared" si="18"/>
        <v>124560.08893442623</v>
      </c>
    </row>
    <row r="188" spans="5:10" x14ac:dyDescent="0.25">
      <c r="E188" s="69">
        <f t="shared" si="13"/>
        <v>185</v>
      </c>
      <c r="F188" s="71">
        <f t="shared" si="14"/>
        <v>124560.08893442623</v>
      </c>
      <c r="G188" s="71">
        <f t="shared" si="15"/>
        <v>1000.0732175547358</v>
      </c>
      <c r="H188" s="71">
        <f t="shared" si="16"/>
        <v>519.00037056010922</v>
      </c>
      <c r="I188" s="71">
        <f t="shared" si="17"/>
        <v>481.07284699462656</v>
      </c>
      <c r="J188" s="71">
        <f t="shared" si="18"/>
        <v>124079.01608743159</v>
      </c>
    </row>
    <row r="189" spans="5:10" x14ac:dyDescent="0.25">
      <c r="E189" s="69">
        <f t="shared" si="13"/>
        <v>186</v>
      </c>
      <c r="F189" s="71">
        <f t="shared" si="14"/>
        <v>124079.01608743159</v>
      </c>
      <c r="G189" s="71">
        <f t="shared" si="15"/>
        <v>1000.0732175547358</v>
      </c>
      <c r="H189" s="71">
        <f t="shared" si="16"/>
        <v>516.99590036429822</v>
      </c>
      <c r="I189" s="71">
        <f t="shared" si="17"/>
        <v>483.07731719043755</v>
      </c>
      <c r="J189" s="71">
        <f t="shared" si="18"/>
        <v>123595.93877024115</v>
      </c>
    </row>
    <row r="190" spans="5:10" x14ac:dyDescent="0.25">
      <c r="E190" s="69">
        <f t="shared" si="13"/>
        <v>187</v>
      </c>
      <c r="F190" s="71">
        <f t="shared" si="14"/>
        <v>123595.93877024115</v>
      </c>
      <c r="G190" s="71">
        <f t="shared" si="15"/>
        <v>1000.0732175547358</v>
      </c>
      <c r="H190" s="71">
        <f t="shared" si="16"/>
        <v>514.98307820933803</v>
      </c>
      <c r="I190" s="71">
        <f t="shared" si="17"/>
        <v>485.09013934539774</v>
      </c>
      <c r="J190" s="71">
        <f t="shared" si="18"/>
        <v>123110.84863089575</v>
      </c>
    </row>
    <row r="191" spans="5:10" x14ac:dyDescent="0.25">
      <c r="E191" s="69">
        <f t="shared" si="13"/>
        <v>188</v>
      </c>
      <c r="F191" s="71">
        <f t="shared" si="14"/>
        <v>123110.84863089575</v>
      </c>
      <c r="G191" s="71">
        <f t="shared" si="15"/>
        <v>1000.0732175547358</v>
      </c>
      <c r="H191" s="71">
        <f t="shared" si="16"/>
        <v>512.96186929539897</v>
      </c>
      <c r="I191" s="71">
        <f t="shared" si="17"/>
        <v>487.11134825933681</v>
      </c>
      <c r="J191" s="71">
        <f t="shared" si="18"/>
        <v>122623.73728263642</v>
      </c>
    </row>
    <row r="192" spans="5:10" x14ac:dyDescent="0.25">
      <c r="E192" s="69">
        <f t="shared" si="13"/>
        <v>189</v>
      </c>
      <c r="F192" s="71">
        <f t="shared" si="14"/>
        <v>122623.73728263642</v>
      </c>
      <c r="G192" s="71">
        <f t="shared" si="15"/>
        <v>1000.0732175547358</v>
      </c>
      <c r="H192" s="71">
        <f t="shared" si="16"/>
        <v>510.9322386776517</v>
      </c>
      <c r="I192" s="71">
        <f t="shared" si="17"/>
        <v>489.14097887708414</v>
      </c>
      <c r="J192" s="71">
        <f t="shared" si="18"/>
        <v>122134.59630375933</v>
      </c>
    </row>
    <row r="193" spans="5:10" x14ac:dyDescent="0.25">
      <c r="E193" s="69">
        <f t="shared" si="13"/>
        <v>190</v>
      </c>
      <c r="F193" s="71">
        <f t="shared" si="14"/>
        <v>122134.59630375933</v>
      </c>
      <c r="G193" s="71">
        <f t="shared" si="15"/>
        <v>1000.0732175547358</v>
      </c>
      <c r="H193" s="71">
        <f t="shared" si="16"/>
        <v>508.89415126566388</v>
      </c>
      <c r="I193" s="71">
        <f t="shared" si="17"/>
        <v>491.17906628907195</v>
      </c>
      <c r="J193" s="71">
        <f t="shared" si="18"/>
        <v>121643.41723747026</v>
      </c>
    </row>
    <row r="194" spans="5:10" x14ac:dyDescent="0.25">
      <c r="E194" s="69">
        <f t="shared" si="13"/>
        <v>191</v>
      </c>
      <c r="F194" s="71">
        <f t="shared" si="14"/>
        <v>121643.41723747026</v>
      </c>
      <c r="G194" s="71">
        <f t="shared" si="15"/>
        <v>1000.0732175547358</v>
      </c>
      <c r="H194" s="71">
        <f t="shared" si="16"/>
        <v>506.84757182279264</v>
      </c>
      <c r="I194" s="71">
        <f t="shared" si="17"/>
        <v>493.22564573194308</v>
      </c>
      <c r="J194" s="71">
        <f t="shared" si="18"/>
        <v>121150.19159173832</v>
      </c>
    </row>
    <row r="195" spans="5:10" x14ac:dyDescent="0.25">
      <c r="E195" s="69">
        <f t="shared" si="13"/>
        <v>192</v>
      </c>
      <c r="F195" s="71">
        <f t="shared" si="14"/>
        <v>121150.19159173832</v>
      </c>
      <c r="G195" s="71">
        <f t="shared" si="15"/>
        <v>1000.0732175547358</v>
      </c>
      <c r="H195" s="71">
        <f t="shared" si="16"/>
        <v>504.79246496557619</v>
      </c>
      <c r="I195" s="71">
        <f t="shared" si="17"/>
        <v>495.28075258915953</v>
      </c>
      <c r="J195" s="71">
        <f t="shared" si="18"/>
        <v>120654.91083914916</v>
      </c>
    </row>
    <row r="196" spans="5:10" x14ac:dyDescent="0.25">
      <c r="E196" s="69">
        <f t="shared" si="13"/>
        <v>193</v>
      </c>
      <c r="F196" s="71">
        <f t="shared" si="14"/>
        <v>120654.91083914916</v>
      </c>
      <c r="G196" s="71">
        <f t="shared" si="15"/>
        <v>1000.0732175547358</v>
      </c>
      <c r="H196" s="71">
        <f t="shared" si="16"/>
        <v>502.72879516312139</v>
      </c>
      <c r="I196" s="71">
        <f t="shared" si="17"/>
        <v>497.34442239161433</v>
      </c>
      <c r="J196" s="71">
        <f t="shared" si="18"/>
        <v>120157.56641675755</v>
      </c>
    </row>
    <row r="197" spans="5:10" x14ac:dyDescent="0.25">
      <c r="E197" s="69">
        <f t="shared" si="13"/>
        <v>194</v>
      </c>
      <c r="F197" s="71">
        <f t="shared" si="14"/>
        <v>120157.56641675755</v>
      </c>
      <c r="G197" s="71">
        <f t="shared" si="15"/>
        <v>1000.0732175547358</v>
      </c>
      <c r="H197" s="71">
        <f t="shared" si="16"/>
        <v>500.65652673648975</v>
      </c>
      <c r="I197" s="71">
        <f t="shared" si="17"/>
        <v>499.41669081824608</v>
      </c>
      <c r="J197" s="71">
        <f t="shared" si="18"/>
        <v>119658.14972593929</v>
      </c>
    </row>
    <row r="198" spans="5:10" x14ac:dyDescent="0.25">
      <c r="E198" s="69">
        <f t="shared" ref="E198:E261" si="19">IF(E197&lt;$C$20,E197+1,"")</f>
        <v>195</v>
      </c>
      <c r="F198" s="71">
        <f t="shared" ref="F198:F261" si="20">IF(E198&lt;=$C$20,J197,"")</f>
        <v>119658.14972593929</v>
      </c>
      <c r="G198" s="71">
        <f t="shared" ref="G198:G261" si="21">IF(E198&lt;=$C$20, $C$22,"")</f>
        <v>1000.0732175547358</v>
      </c>
      <c r="H198" s="71">
        <f t="shared" ref="H198:H261" si="22">IF(E198&lt;=$C$20,-IPMT($C$21,E198,$C$20,$C$16),"")</f>
        <v>498.57562385808029</v>
      </c>
      <c r="I198" s="71">
        <f t="shared" ref="I198:I261" si="23">IF(E198&lt;=$C$20,-PPMT($C$21,E198,$C$20,$C$16),"")</f>
        <v>501.49759369665543</v>
      </c>
      <c r="J198" s="71">
        <f t="shared" ref="J198:J261" si="24">IF(E198&lt;=$C$20, F198-I198,"")</f>
        <v>119156.65213224264</v>
      </c>
    </row>
    <row r="199" spans="5:10" x14ac:dyDescent="0.25">
      <c r="E199" s="69">
        <f t="shared" si="19"/>
        <v>196</v>
      </c>
      <c r="F199" s="71">
        <f t="shared" si="20"/>
        <v>119156.65213224264</v>
      </c>
      <c r="G199" s="71">
        <f t="shared" si="21"/>
        <v>1000.0732175547358</v>
      </c>
      <c r="H199" s="71">
        <f t="shared" si="22"/>
        <v>496.48605055101086</v>
      </c>
      <c r="I199" s="71">
        <f t="shared" si="23"/>
        <v>503.5871670037248</v>
      </c>
      <c r="J199" s="71">
        <f t="shared" si="24"/>
        <v>118653.06496523891</v>
      </c>
    </row>
    <row r="200" spans="5:10" x14ac:dyDescent="0.25">
      <c r="E200" s="69">
        <f t="shared" si="19"/>
        <v>197</v>
      </c>
      <c r="F200" s="71">
        <f t="shared" si="20"/>
        <v>118653.06496523891</v>
      </c>
      <c r="G200" s="71">
        <f t="shared" si="21"/>
        <v>1000.0732175547358</v>
      </c>
      <c r="H200" s="71">
        <f t="shared" si="22"/>
        <v>494.38777068849544</v>
      </c>
      <c r="I200" s="71">
        <f t="shared" si="23"/>
        <v>505.6854468662404</v>
      </c>
      <c r="J200" s="71">
        <f t="shared" si="24"/>
        <v>118147.37951837268</v>
      </c>
    </row>
    <row r="201" spans="5:10" x14ac:dyDescent="0.25">
      <c r="E201" s="69">
        <f t="shared" si="19"/>
        <v>198</v>
      </c>
      <c r="F201" s="71">
        <f t="shared" si="20"/>
        <v>118147.37951837268</v>
      </c>
      <c r="G201" s="71">
        <f t="shared" si="21"/>
        <v>1000.0732175547358</v>
      </c>
      <c r="H201" s="71">
        <f t="shared" si="22"/>
        <v>492.28074799321956</v>
      </c>
      <c r="I201" s="71">
        <f t="shared" si="23"/>
        <v>507.79246956151638</v>
      </c>
      <c r="J201" s="71">
        <f t="shared" si="24"/>
        <v>117639.58704881115</v>
      </c>
    </row>
    <row r="202" spans="5:10" x14ac:dyDescent="0.25">
      <c r="E202" s="69">
        <f t="shared" si="19"/>
        <v>199</v>
      </c>
      <c r="F202" s="71">
        <f t="shared" si="20"/>
        <v>117639.58704881115</v>
      </c>
      <c r="G202" s="71">
        <f t="shared" si="21"/>
        <v>1000.0732175547358</v>
      </c>
      <c r="H202" s="71">
        <f t="shared" si="22"/>
        <v>490.16494603671322</v>
      </c>
      <c r="I202" s="71">
        <f t="shared" si="23"/>
        <v>509.90827151802273</v>
      </c>
      <c r="J202" s="71">
        <f t="shared" si="24"/>
        <v>117129.67877729313</v>
      </c>
    </row>
    <row r="203" spans="5:10" x14ac:dyDescent="0.25">
      <c r="E203" s="69">
        <f t="shared" si="19"/>
        <v>200</v>
      </c>
      <c r="F203" s="71">
        <f t="shared" si="20"/>
        <v>117129.67877729313</v>
      </c>
      <c r="G203" s="71">
        <f t="shared" si="21"/>
        <v>1000.0732175547358</v>
      </c>
      <c r="H203" s="71">
        <f t="shared" si="22"/>
        <v>488.04032823872137</v>
      </c>
      <c r="I203" s="71">
        <f t="shared" si="23"/>
        <v>512.03288931601435</v>
      </c>
      <c r="J203" s="71">
        <f t="shared" si="24"/>
        <v>116617.64588797711</v>
      </c>
    </row>
    <row r="204" spans="5:10" x14ac:dyDescent="0.25">
      <c r="E204" s="69">
        <f t="shared" si="19"/>
        <v>201</v>
      </c>
      <c r="F204" s="71">
        <f t="shared" si="20"/>
        <v>116617.64588797711</v>
      </c>
      <c r="G204" s="71">
        <f t="shared" si="21"/>
        <v>1000.0732175547358</v>
      </c>
      <c r="H204" s="71">
        <f t="shared" si="22"/>
        <v>485.90685786657127</v>
      </c>
      <c r="I204" s="71">
        <f t="shared" si="23"/>
        <v>514.16635968816456</v>
      </c>
      <c r="J204" s="71">
        <f t="shared" si="24"/>
        <v>116103.47952828894</v>
      </c>
    </row>
    <row r="205" spans="5:10" x14ac:dyDescent="0.25">
      <c r="E205" s="69">
        <f t="shared" si="19"/>
        <v>202</v>
      </c>
      <c r="F205" s="71">
        <f t="shared" si="20"/>
        <v>116103.47952828894</v>
      </c>
      <c r="G205" s="71">
        <f t="shared" si="21"/>
        <v>1000.0732175547358</v>
      </c>
      <c r="H205" s="71">
        <f t="shared" si="22"/>
        <v>483.76449803453721</v>
      </c>
      <c r="I205" s="71">
        <f t="shared" si="23"/>
        <v>516.30871952019857</v>
      </c>
      <c r="J205" s="71">
        <f t="shared" si="24"/>
        <v>115587.17080876874</v>
      </c>
    </row>
    <row r="206" spans="5:10" x14ac:dyDescent="0.25">
      <c r="E206" s="69">
        <f t="shared" si="19"/>
        <v>203</v>
      </c>
      <c r="F206" s="71">
        <f t="shared" si="20"/>
        <v>115587.17080876874</v>
      </c>
      <c r="G206" s="71">
        <f t="shared" si="21"/>
        <v>1000.0732175547358</v>
      </c>
      <c r="H206" s="71">
        <f t="shared" si="22"/>
        <v>481.61321170320304</v>
      </c>
      <c r="I206" s="71">
        <f t="shared" si="23"/>
        <v>518.46000585153274</v>
      </c>
      <c r="J206" s="71">
        <f t="shared" si="24"/>
        <v>115068.71080291721</v>
      </c>
    </row>
    <row r="207" spans="5:10" x14ac:dyDescent="0.25">
      <c r="E207" s="69">
        <f t="shared" si="19"/>
        <v>204</v>
      </c>
      <c r="F207" s="71">
        <f t="shared" si="20"/>
        <v>115068.71080291721</v>
      </c>
      <c r="G207" s="71">
        <f t="shared" si="21"/>
        <v>1000.0732175547358</v>
      </c>
      <c r="H207" s="71">
        <f t="shared" si="22"/>
        <v>479.45296167882162</v>
      </c>
      <c r="I207" s="71">
        <f t="shared" si="23"/>
        <v>520.62025587591404</v>
      </c>
      <c r="J207" s="71">
        <f t="shared" si="24"/>
        <v>114548.0905470413</v>
      </c>
    </row>
    <row r="208" spans="5:10" x14ac:dyDescent="0.25">
      <c r="E208" s="69">
        <f t="shared" si="19"/>
        <v>205</v>
      </c>
      <c r="F208" s="71">
        <f t="shared" si="20"/>
        <v>114548.0905470413</v>
      </c>
      <c r="G208" s="71">
        <f t="shared" si="21"/>
        <v>1000.0732175547358</v>
      </c>
      <c r="H208" s="71">
        <f t="shared" si="22"/>
        <v>477.28371061267211</v>
      </c>
      <c r="I208" s="71">
        <f t="shared" si="23"/>
        <v>522.78950694206378</v>
      </c>
      <c r="J208" s="71">
        <f t="shared" si="24"/>
        <v>114025.30104009924</v>
      </c>
    </row>
    <row r="209" spans="5:10" x14ac:dyDescent="0.25">
      <c r="E209" s="69">
        <f t="shared" si="19"/>
        <v>206</v>
      </c>
      <c r="F209" s="71">
        <f t="shared" si="20"/>
        <v>114025.30104009924</v>
      </c>
      <c r="G209" s="71">
        <f t="shared" si="21"/>
        <v>1000.0732175547358</v>
      </c>
      <c r="H209" s="71">
        <f t="shared" si="22"/>
        <v>475.10542100041346</v>
      </c>
      <c r="I209" s="71">
        <f t="shared" si="23"/>
        <v>524.96779655432226</v>
      </c>
      <c r="J209" s="71">
        <f t="shared" si="24"/>
        <v>113500.33324354491</v>
      </c>
    </row>
    <row r="210" spans="5:10" x14ac:dyDescent="0.25">
      <c r="E210" s="69">
        <f t="shared" si="19"/>
        <v>207</v>
      </c>
      <c r="F210" s="71">
        <f t="shared" si="20"/>
        <v>113500.33324354491</v>
      </c>
      <c r="G210" s="71">
        <f t="shared" si="21"/>
        <v>1000.0732175547358</v>
      </c>
      <c r="H210" s="71">
        <f t="shared" si="22"/>
        <v>472.91805518143713</v>
      </c>
      <c r="I210" s="71">
        <f t="shared" si="23"/>
        <v>527.15516237329871</v>
      </c>
      <c r="J210" s="71">
        <f t="shared" si="24"/>
        <v>112973.17808117162</v>
      </c>
    </row>
    <row r="211" spans="5:10" x14ac:dyDescent="0.25">
      <c r="E211" s="69">
        <f t="shared" si="19"/>
        <v>208</v>
      </c>
      <c r="F211" s="71">
        <f t="shared" si="20"/>
        <v>112973.17808117162</v>
      </c>
      <c r="G211" s="71">
        <f t="shared" si="21"/>
        <v>1000.0732175547358</v>
      </c>
      <c r="H211" s="71">
        <f t="shared" si="22"/>
        <v>470.72157533821513</v>
      </c>
      <c r="I211" s="71">
        <f t="shared" si="23"/>
        <v>529.35164221652076</v>
      </c>
      <c r="J211" s="71">
        <f t="shared" si="24"/>
        <v>112443.82643895509</v>
      </c>
    </row>
    <row r="212" spans="5:10" x14ac:dyDescent="0.25">
      <c r="E212" s="69">
        <f t="shared" si="19"/>
        <v>209</v>
      </c>
      <c r="F212" s="71">
        <f t="shared" si="20"/>
        <v>112443.82643895509</v>
      </c>
      <c r="G212" s="71">
        <f t="shared" si="21"/>
        <v>1000.0732175547358</v>
      </c>
      <c r="H212" s="71">
        <f t="shared" si="22"/>
        <v>468.51594349564618</v>
      </c>
      <c r="I212" s="71">
        <f t="shared" si="23"/>
        <v>531.55727405908954</v>
      </c>
      <c r="J212" s="71">
        <f t="shared" si="24"/>
        <v>111912.269164896</v>
      </c>
    </row>
    <row r="213" spans="5:10" x14ac:dyDescent="0.25">
      <c r="E213" s="69">
        <f t="shared" si="19"/>
        <v>210</v>
      </c>
      <c r="F213" s="71">
        <f t="shared" si="20"/>
        <v>111912.269164896</v>
      </c>
      <c r="G213" s="71">
        <f t="shared" si="21"/>
        <v>1000.0732175547358</v>
      </c>
      <c r="H213" s="71">
        <f t="shared" si="22"/>
        <v>466.30112152039993</v>
      </c>
      <c r="I213" s="71">
        <f t="shared" si="23"/>
        <v>533.77209603433573</v>
      </c>
      <c r="J213" s="71">
        <f t="shared" si="24"/>
        <v>111378.49706886167</v>
      </c>
    </row>
    <row r="214" spans="5:10" x14ac:dyDescent="0.25">
      <c r="E214" s="69">
        <f t="shared" si="19"/>
        <v>211</v>
      </c>
      <c r="F214" s="71">
        <f t="shared" si="20"/>
        <v>111378.49706886167</v>
      </c>
      <c r="G214" s="71">
        <f t="shared" si="21"/>
        <v>1000.0732175547358</v>
      </c>
      <c r="H214" s="71">
        <f t="shared" si="22"/>
        <v>464.0770711202569</v>
      </c>
      <c r="I214" s="71">
        <f t="shared" si="23"/>
        <v>535.99614643447876</v>
      </c>
      <c r="J214" s="71">
        <f t="shared" si="24"/>
        <v>110842.50092242719</v>
      </c>
    </row>
    <row r="215" spans="5:10" x14ac:dyDescent="0.25">
      <c r="E215" s="69">
        <f t="shared" si="19"/>
        <v>212</v>
      </c>
      <c r="F215" s="71">
        <f t="shared" si="20"/>
        <v>110842.50092242719</v>
      </c>
      <c r="G215" s="71">
        <f t="shared" si="21"/>
        <v>1000.0732175547358</v>
      </c>
      <c r="H215" s="71">
        <f t="shared" si="22"/>
        <v>461.84375384344656</v>
      </c>
      <c r="I215" s="71">
        <f t="shared" si="23"/>
        <v>538.2294637112891</v>
      </c>
      <c r="J215" s="71">
        <f t="shared" si="24"/>
        <v>110304.2714587159</v>
      </c>
    </row>
    <row r="216" spans="5:10" x14ac:dyDescent="0.25">
      <c r="E216" s="69">
        <f t="shared" si="19"/>
        <v>213</v>
      </c>
      <c r="F216" s="71">
        <f t="shared" si="20"/>
        <v>110304.2714587159</v>
      </c>
      <c r="G216" s="71">
        <f t="shared" si="21"/>
        <v>1000.0732175547358</v>
      </c>
      <c r="H216" s="71">
        <f t="shared" si="22"/>
        <v>459.60113107798293</v>
      </c>
      <c r="I216" s="71">
        <f t="shared" si="23"/>
        <v>540.47208647675279</v>
      </c>
      <c r="J216" s="71">
        <f t="shared" si="24"/>
        <v>109763.79937223914</v>
      </c>
    </row>
    <row r="217" spans="5:10" x14ac:dyDescent="0.25">
      <c r="E217" s="69">
        <f t="shared" si="19"/>
        <v>214</v>
      </c>
      <c r="F217" s="71">
        <f t="shared" si="20"/>
        <v>109763.79937223914</v>
      </c>
      <c r="G217" s="71">
        <f t="shared" si="21"/>
        <v>1000.0732175547358</v>
      </c>
      <c r="H217" s="71">
        <f t="shared" si="22"/>
        <v>457.34916405099648</v>
      </c>
      <c r="I217" s="71">
        <f t="shared" si="23"/>
        <v>542.72405350373947</v>
      </c>
      <c r="J217" s="71">
        <f t="shared" si="24"/>
        <v>109221.0753187354</v>
      </c>
    </row>
    <row r="218" spans="5:10" x14ac:dyDescent="0.25">
      <c r="E218" s="69">
        <f t="shared" si="19"/>
        <v>215</v>
      </c>
      <c r="F218" s="71">
        <f t="shared" si="20"/>
        <v>109221.0753187354</v>
      </c>
      <c r="G218" s="71">
        <f t="shared" si="21"/>
        <v>1000.0732175547358</v>
      </c>
      <c r="H218" s="71">
        <f t="shared" si="22"/>
        <v>455.08781382806421</v>
      </c>
      <c r="I218" s="71">
        <f t="shared" si="23"/>
        <v>544.98540372667162</v>
      </c>
      <c r="J218" s="71">
        <f t="shared" si="24"/>
        <v>108676.08991500872</v>
      </c>
    </row>
    <row r="219" spans="5:10" x14ac:dyDescent="0.25">
      <c r="E219" s="69">
        <f t="shared" si="19"/>
        <v>216</v>
      </c>
      <c r="F219" s="71">
        <f t="shared" si="20"/>
        <v>108676.08991500872</v>
      </c>
      <c r="G219" s="71">
        <f t="shared" si="21"/>
        <v>1000.0732175547358</v>
      </c>
      <c r="H219" s="71">
        <f t="shared" si="22"/>
        <v>452.81704131253639</v>
      </c>
      <c r="I219" s="71">
        <f t="shared" si="23"/>
        <v>547.25617624219933</v>
      </c>
      <c r="J219" s="71">
        <f t="shared" si="24"/>
        <v>108128.83373876652</v>
      </c>
    </row>
    <row r="220" spans="5:10" x14ac:dyDescent="0.25">
      <c r="E220" s="69">
        <f t="shared" si="19"/>
        <v>217</v>
      </c>
      <c r="F220" s="71">
        <f t="shared" si="20"/>
        <v>108128.83373876652</v>
      </c>
      <c r="G220" s="71">
        <f t="shared" si="21"/>
        <v>1000.0732175547358</v>
      </c>
      <c r="H220" s="71">
        <f t="shared" si="22"/>
        <v>450.53680724486054</v>
      </c>
      <c r="I220" s="71">
        <f t="shared" si="23"/>
        <v>549.53641030987524</v>
      </c>
      <c r="J220" s="71">
        <f t="shared" si="24"/>
        <v>107579.29732845665</v>
      </c>
    </row>
    <row r="221" spans="5:10" x14ac:dyDescent="0.25">
      <c r="E221" s="69">
        <f t="shared" si="19"/>
        <v>218</v>
      </c>
      <c r="F221" s="71">
        <f t="shared" si="20"/>
        <v>107579.29732845665</v>
      </c>
      <c r="G221" s="71">
        <f t="shared" si="21"/>
        <v>1000.0732175547358</v>
      </c>
      <c r="H221" s="71">
        <f t="shared" si="22"/>
        <v>448.24707220190282</v>
      </c>
      <c r="I221" s="71">
        <f t="shared" si="23"/>
        <v>551.82614535283301</v>
      </c>
      <c r="J221" s="71">
        <f t="shared" si="24"/>
        <v>107027.47118310381</v>
      </c>
    </row>
    <row r="222" spans="5:10" x14ac:dyDescent="0.25">
      <c r="E222" s="69">
        <f t="shared" si="19"/>
        <v>219</v>
      </c>
      <c r="F222" s="71">
        <f t="shared" si="20"/>
        <v>107027.47118310381</v>
      </c>
      <c r="G222" s="71">
        <f t="shared" si="21"/>
        <v>1000.0732175547358</v>
      </c>
      <c r="H222" s="71">
        <f t="shared" si="22"/>
        <v>445.9477965962659</v>
      </c>
      <c r="I222" s="71">
        <f t="shared" si="23"/>
        <v>554.12542095846982</v>
      </c>
      <c r="J222" s="71">
        <f t="shared" si="24"/>
        <v>106473.34576214534</v>
      </c>
    </row>
    <row r="223" spans="5:10" x14ac:dyDescent="0.25">
      <c r="E223" s="69">
        <f t="shared" si="19"/>
        <v>220</v>
      </c>
      <c r="F223" s="71">
        <f t="shared" si="20"/>
        <v>106473.34576214534</v>
      </c>
      <c r="G223" s="71">
        <f t="shared" si="21"/>
        <v>1000.0732175547358</v>
      </c>
      <c r="H223" s="71">
        <f t="shared" si="22"/>
        <v>443.63894067560562</v>
      </c>
      <c r="I223" s="71">
        <f t="shared" si="23"/>
        <v>556.43427687913015</v>
      </c>
      <c r="J223" s="71">
        <f t="shared" si="24"/>
        <v>105916.91148526622</v>
      </c>
    </row>
    <row r="224" spans="5:10" x14ac:dyDescent="0.25">
      <c r="E224" s="69">
        <f t="shared" si="19"/>
        <v>221</v>
      </c>
      <c r="F224" s="71">
        <f t="shared" si="20"/>
        <v>105916.91148526622</v>
      </c>
      <c r="G224" s="71">
        <f t="shared" si="21"/>
        <v>1000.0732175547358</v>
      </c>
      <c r="H224" s="71">
        <f t="shared" si="22"/>
        <v>441.32046452194254</v>
      </c>
      <c r="I224" s="71">
        <f t="shared" si="23"/>
        <v>558.75275303279318</v>
      </c>
      <c r="J224" s="71">
        <f t="shared" si="24"/>
        <v>105358.15873223342</v>
      </c>
    </row>
    <row r="225" spans="5:10" x14ac:dyDescent="0.25">
      <c r="E225" s="69">
        <f t="shared" si="19"/>
        <v>222</v>
      </c>
      <c r="F225" s="71">
        <f t="shared" si="20"/>
        <v>105358.15873223342</v>
      </c>
      <c r="G225" s="71">
        <f t="shared" si="21"/>
        <v>1000.0732175547358</v>
      </c>
      <c r="H225" s="71">
        <f t="shared" si="22"/>
        <v>438.99232805097262</v>
      </c>
      <c r="I225" s="71">
        <f t="shared" si="23"/>
        <v>561.08088950376305</v>
      </c>
      <c r="J225" s="71">
        <f t="shared" si="24"/>
        <v>104797.07784272966</v>
      </c>
    </row>
    <row r="226" spans="5:10" x14ac:dyDescent="0.25">
      <c r="E226" s="69">
        <f t="shared" si="19"/>
        <v>223</v>
      </c>
      <c r="F226" s="71">
        <f t="shared" si="20"/>
        <v>104797.07784272966</v>
      </c>
      <c r="G226" s="71">
        <f t="shared" si="21"/>
        <v>1000.0732175547358</v>
      </c>
      <c r="H226" s="71">
        <f t="shared" si="22"/>
        <v>436.65449101137364</v>
      </c>
      <c r="I226" s="71">
        <f t="shared" si="23"/>
        <v>563.41872654336225</v>
      </c>
      <c r="J226" s="71">
        <f t="shared" si="24"/>
        <v>104233.6591161863</v>
      </c>
    </row>
    <row r="227" spans="5:10" x14ac:dyDescent="0.25">
      <c r="E227" s="69">
        <f t="shared" si="19"/>
        <v>224</v>
      </c>
      <c r="F227" s="71">
        <f t="shared" si="20"/>
        <v>104233.6591161863</v>
      </c>
      <c r="G227" s="71">
        <f t="shared" si="21"/>
        <v>1000.0732175547358</v>
      </c>
      <c r="H227" s="71">
        <f t="shared" si="22"/>
        <v>434.30691298410966</v>
      </c>
      <c r="I227" s="71">
        <f t="shared" si="23"/>
        <v>565.76630457062618</v>
      </c>
      <c r="J227" s="71">
        <f t="shared" si="24"/>
        <v>103667.89281161567</v>
      </c>
    </row>
    <row r="228" spans="5:10" x14ac:dyDescent="0.25">
      <c r="E228" s="69">
        <f t="shared" si="19"/>
        <v>225</v>
      </c>
      <c r="F228" s="71">
        <f t="shared" si="20"/>
        <v>103667.89281161567</v>
      </c>
      <c r="G228" s="71">
        <f t="shared" si="21"/>
        <v>1000.0732175547358</v>
      </c>
      <c r="H228" s="71">
        <f t="shared" si="22"/>
        <v>431.94955338173207</v>
      </c>
      <c r="I228" s="71">
        <f t="shared" si="23"/>
        <v>568.1236641730037</v>
      </c>
      <c r="J228" s="71">
        <f t="shared" si="24"/>
        <v>103099.76914744267</v>
      </c>
    </row>
    <row r="229" spans="5:10" x14ac:dyDescent="0.25">
      <c r="E229" s="69">
        <f t="shared" si="19"/>
        <v>226</v>
      </c>
      <c r="F229" s="71">
        <f t="shared" si="20"/>
        <v>103099.76914744267</v>
      </c>
      <c r="G229" s="71">
        <f t="shared" si="21"/>
        <v>1000.0732175547358</v>
      </c>
      <c r="H229" s="71">
        <f t="shared" si="22"/>
        <v>429.58237144767782</v>
      </c>
      <c r="I229" s="71">
        <f t="shared" si="23"/>
        <v>570.49084610705791</v>
      </c>
      <c r="J229" s="71">
        <f t="shared" si="24"/>
        <v>102529.27830133561</v>
      </c>
    </row>
    <row r="230" spans="5:10" x14ac:dyDescent="0.25">
      <c r="E230" s="69">
        <f t="shared" si="19"/>
        <v>227</v>
      </c>
      <c r="F230" s="71">
        <f t="shared" si="20"/>
        <v>102529.27830133561</v>
      </c>
      <c r="G230" s="71">
        <f t="shared" si="21"/>
        <v>1000.0732175547358</v>
      </c>
      <c r="H230" s="71">
        <f t="shared" si="22"/>
        <v>427.20532625556501</v>
      </c>
      <c r="I230" s="71">
        <f t="shared" si="23"/>
        <v>572.86789129917065</v>
      </c>
      <c r="J230" s="71">
        <f t="shared" si="24"/>
        <v>101956.41041003643</v>
      </c>
    </row>
    <row r="231" spans="5:10" x14ac:dyDescent="0.25">
      <c r="E231" s="69">
        <f t="shared" si="19"/>
        <v>228</v>
      </c>
      <c r="F231" s="71">
        <f t="shared" si="20"/>
        <v>101956.41041003643</v>
      </c>
      <c r="G231" s="71">
        <f t="shared" si="21"/>
        <v>1000.0732175547358</v>
      </c>
      <c r="H231" s="71">
        <f t="shared" si="22"/>
        <v>424.81837670848518</v>
      </c>
      <c r="I231" s="71">
        <f t="shared" si="23"/>
        <v>575.25484084625054</v>
      </c>
      <c r="J231" s="71">
        <f t="shared" si="24"/>
        <v>101381.15556919019</v>
      </c>
    </row>
    <row r="232" spans="5:10" x14ac:dyDescent="0.25">
      <c r="E232" s="69">
        <f t="shared" si="19"/>
        <v>229</v>
      </c>
      <c r="F232" s="71">
        <f t="shared" si="20"/>
        <v>101381.15556919019</v>
      </c>
      <c r="G232" s="71">
        <f t="shared" si="21"/>
        <v>1000.0732175547358</v>
      </c>
      <c r="H232" s="71">
        <f t="shared" si="22"/>
        <v>422.42148153829248</v>
      </c>
      <c r="I232" s="71">
        <f t="shared" si="23"/>
        <v>577.65173601644335</v>
      </c>
      <c r="J232" s="71">
        <f t="shared" si="24"/>
        <v>100803.50383317375</v>
      </c>
    </row>
    <row r="233" spans="5:10" x14ac:dyDescent="0.25">
      <c r="E233" s="69">
        <f t="shared" si="19"/>
        <v>230</v>
      </c>
      <c r="F233" s="71">
        <f t="shared" si="20"/>
        <v>100803.50383317375</v>
      </c>
      <c r="G233" s="71">
        <f t="shared" si="21"/>
        <v>1000.0732175547358</v>
      </c>
      <c r="H233" s="71">
        <f t="shared" si="22"/>
        <v>420.01459930489068</v>
      </c>
      <c r="I233" s="71">
        <f t="shared" si="23"/>
        <v>580.05861824984504</v>
      </c>
      <c r="J233" s="71">
        <f t="shared" si="24"/>
        <v>100223.44521492389</v>
      </c>
    </row>
    <row r="234" spans="5:10" x14ac:dyDescent="0.25">
      <c r="E234" s="69">
        <f t="shared" si="19"/>
        <v>231</v>
      </c>
      <c r="F234" s="71">
        <f t="shared" si="20"/>
        <v>100223.44521492389</v>
      </c>
      <c r="G234" s="71">
        <f t="shared" si="21"/>
        <v>1000.0732175547358</v>
      </c>
      <c r="H234" s="71">
        <f t="shared" si="22"/>
        <v>417.59768839551629</v>
      </c>
      <c r="I234" s="71">
        <f t="shared" si="23"/>
        <v>582.47552915921949</v>
      </c>
      <c r="J234" s="71">
        <f t="shared" si="24"/>
        <v>99640.969685764678</v>
      </c>
    </row>
    <row r="235" spans="5:10" x14ac:dyDescent="0.25">
      <c r="E235" s="69">
        <f t="shared" si="19"/>
        <v>232</v>
      </c>
      <c r="F235" s="71">
        <f t="shared" si="20"/>
        <v>99640.969685764678</v>
      </c>
      <c r="G235" s="71">
        <f t="shared" si="21"/>
        <v>1000.0732175547358</v>
      </c>
      <c r="H235" s="71">
        <f t="shared" si="22"/>
        <v>415.17070702401952</v>
      </c>
      <c r="I235" s="71">
        <f t="shared" si="23"/>
        <v>584.9025105307162</v>
      </c>
      <c r="J235" s="71">
        <f t="shared" si="24"/>
        <v>99056.067175233955</v>
      </c>
    </row>
    <row r="236" spans="5:10" x14ac:dyDescent="0.25">
      <c r="E236" s="69">
        <f t="shared" si="19"/>
        <v>233</v>
      </c>
      <c r="F236" s="71">
        <f t="shared" si="20"/>
        <v>99056.067175233955</v>
      </c>
      <c r="G236" s="71">
        <f t="shared" si="21"/>
        <v>1000.0732175547358</v>
      </c>
      <c r="H236" s="71">
        <f t="shared" si="22"/>
        <v>412.73361323014166</v>
      </c>
      <c r="I236" s="71">
        <f t="shared" si="23"/>
        <v>587.33960432459423</v>
      </c>
      <c r="J236" s="71">
        <f t="shared" si="24"/>
        <v>98468.727570909366</v>
      </c>
    </row>
    <row r="237" spans="5:10" x14ac:dyDescent="0.25">
      <c r="E237" s="69">
        <f t="shared" si="19"/>
        <v>234</v>
      </c>
      <c r="F237" s="71">
        <f t="shared" si="20"/>
        <v>98468.727570909366</v>
      </c>
      <c r="G237" s="71">
        <f t="shared" si="21"/>
        <v>1000.0732175547358</v>
      </c>
      <c r="H237" s="71">
        <f t="shared" si="22"/>
        <v>410.28636487878907</v>
      </c>
      <c r="I237" s="71">
        <f t="shared" si="23"/>
        <v>589.78685267594665</v>
      </c>
      <c r="J237" s="71">
        <f t="shared" si="24"/>
        <v>97878.940718233425</v>
      </c>
    </row>
    <row r="238" spans="5:10" x14ac:dyDescent="0.25">
      <c r="E238" s="69">
        <f t="shared" si="19"/>
        <v>235</v>
      </c>
      <c r="F238" s="71">
        <f t="shared" si="20"/>
        <v>97878.940718233425</v>
      </c>
      <c r="G238" s="71">
        <f t="shared" si="21"/>
        <v>1000.0732175547358</v>
      </c>
      <c r="H238" s="71">
        <f t="shared" si="22"/>
        <v>407.828919659306</v>
      </c>
      <c r="I238" s="71">
        <f t="shared" si="23"/>
        <v>592.24429789542978</v>
      </c>
      <c r="J238" s="71">
        <f t="shared" si="24"/>
        <v>97286.69642033799</v>
      </c>
    </row>
    <row r="239" spans="5:10" x14ac:dyDescent="0.25">
      <c r="E239" s="69">
        <f t="shared" si="19"/>
        <v>236</v>
      </c>
      <c r="F239" s="71">
        <f t="shared" si="20"/>
        <v>97286.69642033799</v>
      </c>
      <c r="G239" s="71">
        <f t="shared" si="21"/>
        <v>1000.0732175547358</v>
      </c>
      <c r="H239" s="71">
        <f t="shared" si="22"/>
        <v>405.36123508474174</v>
      </c>
      <c r="I239" s="71">
        <f t="shared" si="23"/>
        <v>594.71198246999393</v>
      </c>
      <c r="J239" s="71">
        <f t="shared" si="24"/>
        <v>96691.984437867999</v>
      </c>
    </row>
    <row r="240" spans="5:10" x14ac:dyDescent="0.25">
      <c r="E240" s="69">
        <f t="shared" si="19"/>
        <v>237</v>
      </c>
      <c r="F240" s="71">
        <f t="shared" si="20"/>
        <v>96691.984437867999</v>
      </c>
      <c r="G240" s="71">
        <f t="shared" si="21"/>
        <v>1000.0732175547358</v>
      </c>
      <c r="H240" s="71">
        <f t="shared" si="22"/>
        <v>402.88326849111684</v>
      </c>
      <c r="I240" s="71">
        <f t="shared" si="23"/>
        <v>597.18994906361911</v>
      </c>
      <c r="J240" s="71">
        <f t="shared" si="24"/>
        <v>96094.794488804386</v>
      </c>
    </row>
    <row r="241" spans="5:10" x14ac:dyDescent="0.25">
      <c r="E241" s="69">
        <f t="shared" si="19"/>
        <v>238</v>
      </c>
      <c r="F241" s="71">
        <f t="shared" si="20"/>
        <v>96094.794488804386</v>
      </c>
      <c r="G241" s="71">
        <f t="shared" si="21"/>
        <v>1000.0732175547358</v>
      </c>
      <c r="H241" s="71">
        <f t="shared" si="22"/>
        <v>400.39497703668496</v>
      </c>
      <c r="I241" s="71">
        <f t="shared" si="23"/>
        <v>599.67824051805076</v>
      </c>
      <c r="J241" s="71">
        <f t="shared" si="24"/>
        <v>95495.116248286329</v>
      </c>
    </row>
    <row r="242" spans="5:10" x14ac:dyDescent="0.25">
      <c r="E242" s="69">
        <f t="shared" si="19"/>
        <v>239</v>
      </c>
      <c r="F242" s="71">
        <f t="shared" si="20"/>
        <v>95495.116248286329</v>
      </c>
      <c r="G242" s="71">
        <f t="shared" si="21"/>
        <v>1000.0732175547358</v>
      </c>
      <c r="H242" s="71">
        <f t="shared" si="22"/>
        <v>397.89631770119308</v>
      </c>
      <c r="I242" s="71">
        <f t="shared" si="23"/>
        <v>602.17689985354264</v>
      </c>
      <c r="J242" s="71">
        <f t="shared" si="24"/>
        <v>94892.939348432788</v>
      </c>
    </row>
    <row r="243" spans="5:10" x14ac:dyDescent="0.25">
      <c r="E243" s="69">
        <f t="shared" si="19"/>
        <v>240</v>
      </c>
      <c r="F243" s="71">
        <f t="shared" si="20"/>
        <v>94892.939348432788</v>
      </c>
      <c r="G243" s="71">
        <f t="shared" si="21"/>
        <v>1000.0732175547358</v>
      </c>
      <c r="H243" s="71">
        <f t="shared" si="22"/>
        <v>395.3872472851366</v>
      </c>
      <c r="I243" s="71">
        <f t="shared" si="23"/>
        <v>604.68597026959912</v>
      </c>
      <c r="J243" s="71">
        <f t="shared" si="24"/>
        <v>94288.253378163194</v>
      </c>
    </row>
    <row r="244" spans="5:10" x14ac:dyDescent="0.25">
      <c r="E244" s="69">
        <f t="shared" si="19"/>
        <v>241</v>
      </c>
      <c r="F244" s="71">
        <f t="shared" si="20"/>
        <v>94288.253378163194</v>
      </c>
      <c r="G244" s="71">
        <f t="shared" si="21"/>
        <v>1000.0732175547358</v>
      </c>
      <c r="H244" s="71">
        <f t="shared" si="22"/>
        <v>392.86772240901342</v>
      </c>
      <c r="I244" s="71">
        <f t="shared" si="23"/>
        <v>607.20549514572247</v>
      </c>
      <c r="J244" s="71">
        <f t="shared" si="24"/>
        <v>93681.047883017469</v>
      </c>
    </row>
    <row r="245" spans="5:10" x14ac:dyDescent="0.25">
      <c r="E245" s="69">
        <f t="shared" si="19"/>
        <v>242</v>
      </c>
      <c r="F245" s="71">
        <f t="shared" si="20"/>
        <v>93681.047883017469</v>
      </c>
      <c r="G245" s="71">
        <f t="shared" si="21"/>
        <v>1000.0732175547358</v>
      </c>
      <c r="H245" s="71">
        <f t="shared" si="22"/>
        <v>390.33769951257284</v>
      </c>
      <c r="I245" s="71">
        <f t="shared" si="23"/>
        <v>609.73551804216299</v>
      </c>
      <c r="J245" s="71">
        <f t="shared" si="24"/>
        <v>93071.312364975311</v>
      </c>
    </row>
    <row r="246" spans="5:10" x14ac:dyDescent="0.25">
      <c r="E246" s="69">
        <f t="shared" si="19"/>
        <v>243</v>
      </c>
      <c r="F246" s="71">
        <f t="shared" si="20"/>
        <v>93071.312364975311</v>
      </c>
      <c r="G246" s="71">
        <f t="shared" si="21"/>
        <v>1000.0732175547358</v>
      </c>
      <c r="H246" s="71">
        <f t="shared" si="22"/>
        <v>387.79713485406376</v>
      </c>
      <c r="I246" s="71">
        <f t="shared" si="23"/>
        <v>612.27608270067185</v>
      </c>
      <c r="J246" s="71">
        <f t="shared" si="24"/>
        <v>92459.036282274639</v>
      </c>
    </row>
    <row r="247" spans="5:10" x14ac:dyDescent="0.25">
      <c r="E247" s="69">
        <f t="shared" si="19"/>
        <v>244</v>
      </c>
      <c r="F247" s="71">
        <f t="shared" si="20"/>
        <v>92459.036282274639</v>
      </c>
      <c r="G247" s="71">
        <f t="shared" si="21"/>
        <v>1000.0732175547358</v>
      </c>
      <c r="H247" s="71">
        <f t="shared" si="22"/>
        <v>385.24598450947764</v>
      </c>
      <c r="I247" s="71">
        <f t="shared" si="23"/>
        <v>614.82723304525814</v>
      </c>
      <c r="J247" s="71">
        <f t="shared" si="24"/>
        <v>91844.209049229379</v>
      </c>
    </row>
    <row r="248" spans="5:10" x14ac:dyDescent="0.25">
      <c r="E248" s="69">
        <f t="shared" si="19"/>
        <v>245</v>
      </c>
      <c r="F248" s="71">
        <f t="shared" si="20"/>
        <v>91844.209049229379</v>
      </c>
      <c r="G248" s="71">
        <f t="shared" si="21"/>
        <v>1000.0732175547358</v>
      </c>
      <c r="H248" s="71">
        <f t="shared" si="22"/>
        <v>382.68420437178912</v>
      </c>
      <c r="I248" s="71">
        <f t="shared" si="23"/>
        <v>617.38901318294666</v>
      </c>
      <c r="J248" s="71">
        <f t="shared" si="24"/>
        <v>91226.82003604644</v>
      </c>
    </row>
    <row r="249" spans="5:10" x14ac:dyDescent="0.25">
      <c r="E249" s="69">
        <f t="shared" si="19"/>
        <v>246</v>
      </c>
      <c r="F249" s="71">
        <f t="shared" si="20"/>
        <v>91226.82003604644</v>
      </c>
      <c r="G249" s="71">
        <f t="shared" si="21"/>
        <v>1000.0732175547358</v>
      </c>
      <c r="H249" s="71">
        <f t="shared" si="22"/>
        <v>380.11175015019353</v>
      </c>
      <c r="I249" s="71">
        <f t="shared" si="23"/>
        <v>619.9614674045423</v>
      </c>
      <c r="J249" s="71">
        <f t="shared" si="24"/>
        <v>90606.858568641896</v>
      </c>
    </row>
    <row r="250" spans="5:10" x14ac:dyDescent="0.25">
      <c r="E250" s="69">
        <f t="shared" si="19"/>
        <v>247</v>
      </c>
      <c r="F250" s="71">
        <f t="shared" si="20"/>
        <v>90606.858568641896</v>
      </c>
      <c r="G250" s="71">
        <f t="shared" si="21"/>
        <v>1000.0732175547358</v>
      </c>
      <c r="H250" s="71">
        <f t="shared" si="22"/>
        <v>377.52857736934124</v>
      </c>
      <c r="I250" s="71">
        <f t="shared" si="23"/>
        <v>622.54464018539454</v>
      </c>
      <c r="J250" s="71">
        <f t="shared" si="24"/>
        <v>89984.313928456497</v>
      </c>
    </row>
    <row r="251" spans="5:10" x14ac:dyDescent="0.25">
      <c r="E251" s="69">
        <f t="shared" si="19"/>
        <v>248</v>
      </c>
      <c r="F251" s="71">
        <f t="shared" si="20"/>
        <v>89984.313928456497</v>
      </c>
      <c r="G251" s="71">
        <f t="shared" si="21"/>
        <v>1000.0732175547358</v>
      </c>
      <c r="H251" s="71">
        <f t="shared" si="22"/>
        <v>374.9346413685688</v>
      </c>
      <c r="I251" s="71">
        <f t="shared" si="23"/>
        <v>625.13857618616703</v>
      </c>
      <c r="J251" s="71">
        <f t="shared" si="24"/>
        <v>89359.175352270337</v>
      </c>
    </row>
    <row r="252" spans="5:10" x14ac:dyDescent="0.25">
      <c r="E252" s="69">
        <f t="shared" si="19"/>
        <v>249</v>
      </c>
      <c r="F252" s="71">
        <f t="shared" si="20"/>
        <v>89359.175352270337</v>
      </c>
      <c r="G252" s="71">
        <f t="shared" si="21"/>
        <v>1000.0732175547358</v>
      </c>
      <c r="H252" s="71">
        <f t="shared" si="22"/>
        <v>372.32989730112638</v>
      </c>
      <c r="I252" s="71">
        <f t="shared" si="23"/>
        <v>627.74332025360923</v>
      </c>
      <c r="J252" s="71">
        <f t="shared" si="24"/>
        <v>88731.432032016732</v>
      </c>
    </row>
    <row r="253" spans="5:10" x14ac:dyDescent="0.25">
      <c r="E253" s="69">
        <f t="shared" si="19"/>
        <v>250</v>
      </c>
      <c r="F253" s="71">
        <f t="shared" si="20"/>
        <v>88731.432032016732</v>
      </c>
      <c r="G253" s="71">
        <f t="shared" si="21"/>
        <v>1000.0732175547358</v>
      </c>
      <c r="H253" s="71">
        <f t="shared" si="22"/>
        <v>369.71430013340307</v>
      </c>
      <c r="I253" s="71">
        <f t="shared" si="23"/>
        <v>630.35891742133265</v>
      </c>
      <c r="J253" s="71">
        <f t="shared" si="24"/>
        <v>88101.073114595405</v>
      </c>
    </row>
    <row r="254" spans="5:10" x14ac:dyDescent="0.25">
      <c r="E254" s="69">
        <f t="shared" si="19"/>
        <v>251</v>
      </c>
      <c r="F254" s="71">
        <f t="shared" si="20"/>
        <v>88101.073114595405</v>
      </c>
      <c r="G254" s="71">
        <f t="shared" si="21"/>
        <v>1000.0732175547358</v>
      </c>
      <c r="H254" s="71">
        <f t="shared" si="22"/>
        <v>367.08780464414752</v>
      </c>
      <c r="I254" s="71">
        <f t="shared" si="23"/>
        <v>632.98541291058837</v>
      </c>
      <c r="J254" s="71">
        <f t="shared" si="24"/>
        <v>87468.08770168481</v>
      </c>
    </row>
    <row r="255" spans="5:10" x14ac:dyDescent="0.25">
      <c r="E255" s="69">
        <f t="shared" si="19"/>
        <v>252</v>
      </c>
      <c r="F255" s="71">
        <f t="shared" si="20"/>
        <v>87468.08770168481</v>
      </c>
      <c r="G255" s="71">
        <f t="shared" si="21"/>
        <v>1000.0732175547358</v>
      </c>
      <c r="H255" s="71">
        <f t="shared" si="22"/>
        <v>364.45036542368672</v>
      </c>
      <c r="I255" s="71">
        <f t="shared" si="23"/>
        <v>635.62285213104917</v>
      </c>
      <c r="J255" s="71">
        <f t="shared" si="24"/>
        <v>86832.464849553755</v>
      </c>
    </row>
    <row r="256" spans="5:10" x14ac:dyDescent="0.25">
      <c r="E256" s="69">
        <f t="shared" si="19"/>
        <v>253</v>
      </c>
      <c r="F256" s="71">
        <f t="shared" si="20"/>
        <v>86832.464849553755</v>
      </c>
      <c r="G256" s="71">
        <f t="shared" si="21"/>
        <v>1000.0732175547358</v>
      </c>
      <c r="H256" s="71">
        <f t="shared" si="22"/>
        <v>361.80193687314062</v>
      </c>
      <c r="I256" s="71">
        <f t="shared" si="23"/>
        <v>638.27128068159516</v>
      </c>
      <c r="J256" s="71">
        <f t="shared" si="24"/>
        <v>86194.193568872157</v>
      </c>
    </row>
    <row r="257" spans="5:10" x14ac:dyDescent="0.25">
      <c r="E257" s="69">
        <f t="shared" si="19"/>
        <v>254</v>
      </c>
      <c r="F257" s="71">
        <f t="shared" si="20"/>
        <v>86194.193568872157</v>
      </c>
      <c r="G257" s="71">
        <f t="shared" si="21"/>
        <v>1000.0732175547358</v>
      </c>
      <c r="H257" s="71">
        <f t="shared" si="22"/>
        <v>359.14247320363404</v>
      </c>
      <c r="I257" s="71">
        <f t="shared" si="23"/>
        <v>640.93074435110179</v>
      </c>
      <c r="J257" s="71">
        <f t="shared" si="24"/>
        <v>85553.262824521051</v>
      </c>
    </row>
    <row r="258" spans="5:10" x14ac:dyDescent="0.25">
      <c r="E258" s="69">
        <f t="shared" si="19"/>
        <v>255</v>
      </c>
      <c r="F258" s="71">
        <f t="shared" si="20"/>
        <v>85553.262824521051</v>
      </c>
      <c r="G258" s="71">
        <f t="shared" si="21"/>
        <v>1000.0732175547358</v>
      </c>
      <c r="H258" s="71">
        <f t="shared" si="22"/>
        <v>356.47192843550442</v>
      </c>
      <c r="I258" s="71">
        <f t="shared" si="23"/>
        <v>643.6012891192313</v>
      </c>
      <c r="J258" s="71">
        <f t="shared" si="24"/>
        <v>84909.661535401814</v>
      </c>
    </row>
    <row r="259" spans="5:10" x14ac:dyDescent="0.25">
      <c r="E259" s="69">
        <f t="shared" si="19"/>
        <v>256</v>
      </c>
      <c r="F259" s="71">
        <f t="shared" si="20"/>
        <v>84909.661535401814</v>
      </c>
      <c r="G259" s="71">
        <f t="shared" si="21"/>
        <v>1000.0732175547358</v>
      </c>
      <c r="H259" s="71">
        <f t="shared" si="22"/>
        <v>353.79025639750762</v>
      </c>
      <c r="I259" s="71">
        <f t="shared" si="23"/>
        <v>646.28296115722821</v>
      </c>
      <c r="J259" s="71">
        <f t="shared" si="24"/>
        <v>84263.378574244591</v>
      </c>
    </row>
    <row r="260" spans="5:10" x14ac:dyDescent="0.25">
      <c r="E260" s="69">
        <f t="shared" si="19"/>
        <v>257</v>
      </c>
      <c r="F260" s="71">
        <f t="shared" si="20"/>
        <v>84263.378574244591</v>
      </c>
      <c r="G260" s="71">
        <f t="shared" si="21"/>
        <v>1000.0732175547358</v>
      </c>
      <c r="H260" s="71">
        <f t="shared" si="22"/>
        <v>351.09741072601912</v>
      </c>
      <c r="I260" s="71">
        <f t="shared" si="23"/>
        <v>648.97580682871649</v>
      </c>
      <c r="J260" s="71">
        <f t="shared" si="24"/>
        <v>83614.402767415871</v>
      </c>
    </row>
    <row r="261" spans="5:10" x14ac:dyDescent="0.25">
      <c r="E261" s="69">
        <f t="shared" si="19"/>
        <v>258</v>
      </c>
      <c r="F261" s="71">
        <f t="shared" si="20"/>
        <v>83614.402767415871</v>
      </c>
      <c r="G261" s="71">
        <f t="shared" si="21"/>
        <v>1000.0732175547358</v>
      </c>
      <c r="H261" s="71">
        <f t="shared" si="22"/>
        <v>348.39334486423292</v>
      </c>
      <c r="I261" s="71">
        <f t="shared" si="23"/>
        <v>651.67987269050298</v>
      </c>
      <c r="J261" s="71">
        <f t="shared" si="24"/>
        <v>82962.722894725375</v>
      </c>
    </row>
    <row r="262" spans="5:10" x14ac:dyDescent="0.25">
      <c r="E262" s="69">
        <f t="shared" ref="E262:E325" si="25">IF(E261&lt;$C$20,E261+1,"")</f>
        <v>259</v>
      </c>
      <c r="F262" s="71">
        <f t="shared" ref="F262:F325" si="26">IF(E262&lt;=$C$20,J261,"")</f>
        <v>82962.722894725375</v>
      </c>
      <c r="G262" s="71">
        <f t="shared" ref="G262:G325" si="27">IF(E262&lt;=$C$20, $C$22,"")</f>
        <v>1000.0732175547358</v>
      </c>
      <c r="H262" s="71">
        <f t="shared" ref="H262:H325" si="28">IF(E262&lt;=$C$20,-IPMT($C$21,E262,$C$20,$C$16),"")</f>
        <v>345.67801206135579</v>
      </c>
      <c r="I262" s="71">
        <f t="shared" ref="I262:I325" si="29">IF(E262&lt;=$C$20,-PPMT($C$21,E262,$C$20,$C$16),"")</f>
        <v>654.39520549337999</v>
      </c>
      <c r="J262" s="71">
        <f t="shared" ref="J262:J325" si="30">IF(E262&lt;=$C$20, F262-I262,"")</f>
        <v>82308.327689231999</v>
      </c>
    </row>
    <row r="263" spans="5:10" x14ac:dyDescent="0.25">
      <c r="E263" s="69">
        <f t="shared" si="25"/>
        <v>260</v>
      </c>
      <c r="F263" s="71">
        <f t="shared" si="26"/>
        <v>82308.327689231999</v>
      </c>
      <c r="G263" s="71">
        <f t="shared" si="27"/>
        <v>1000.0732175547358</v>
      </c>
      <c r="H263" s="71">
        <f t="shared" si="28"/>
        <v>342.95136537179997</v>
      </c>
      <c r="I263" s="71">
        <f t="shared" si="29"/>
        <v>657.12185218293575</v>
      </c>
      <c r="J263" s="71">
        <f t="shared" si="30"/>
        <v>81651.20583704907</v>
      </c>
    </row>
    <row r="264" spans="5:10" x14ac:dyDescent="0.25">
      <c r="E264" s="69">
        <f t="shared" si="25"/>
        <v>261</v>
      </c>
      <c r="F264" s="71">
        <f t="shared" si="26"/>
        <v>81651.20583704907</v>
      </c>
      <c r="G264" s="71">
        <f t="shared" si="27"/>
        <v>1000.0732175547358</v>
      </c>
      <c r="H264" s="71">
        <f t="shared" si="28"/>
        <v>340.21335765437112</v>
      </c>
      <c r="I264" s="71">
        <f t="shared" si="29"/>
        <v>659.85985990036477</v>
      </c>
      <c r="J264" s="71">
        <f t="shared" si="30"/>
        <v>80991.345977148711</v>
      </c>
    </row>
    <row r="265" spans="5:10" x14ac:dyDescent="0.25">
      <c r="E265" s="69">
        <f t="shared" si="25"/>
        <v>262</v>
      </c>
      <c r="F265" s="71">
        <f t="shared" si="26"/>
        <v>80991.345977148711</v>
      </c>
      <c r="G265" s="71">
        <f t="shared" si="27"/>
        <v>1000.0732175547358</v>
      </c>
      <c r="H265" s="71">
        <f t="shared" si="28"/>
        <v>337.46394157145289</v>
      </c>
      <c r="I265" s="71">
        <f t="shared" si="29"/>
        <v>662.60927598328283</v>
      </c>
      <c r="J265" s="71">
        <f t="shared" si="30"/>
        <v>80328.736701165428</v>
      </c>
    </row>
    <row r="266" spans="5:10" x14ac:dyDescent="0.25">
      <c r="E266" s="69">
        <f t="shared" si="25"/>
        <v>263</v>
      </c>
      <c r="F266" s="71">
        <f t="shared" si="26"/>
        <v>80328.736701165428</v>
      </c>
      <c r="G266" s="71">
        <f t="shared" si="27"/>
        <v>1000.0732175547358</v>
      </c>
      <c r="H266" s="71">
        <f t="shared" si="28"/>
        <v>334.70306958818924</v>
      </c>
      <c r="I266" s="71">
        <f t="shared" si="29"/>
        <v>665.3701479665466</v>
      </c>
      <c r="J266" s="71">
        <f t="shared" si="30"/>
        <v>79663.366553198881</v>
      </c>
    </row>
    <row r="267" spans="5:10" x14ac:dyDescent="0.25">
      <c r="E267" s="69">
        <f t="shared" si="25"/>
        <v>264</v>
      </c>
      <c r="F267" s="71">
        <f t="shared" si="26"/>
        <v>79663.366553198881</v>
      </c>
      <c r="G267" s="71">
        <f t="shared" si="27"/>
        <v>1000.0732175547358</v>
      </c>
      <c r="H267" s="71">
        <f t="shared" si="28"/>
        <v>331.93069397166198</v>
      </c>
      <c r="I267" s="71">
        <f t="shared" si="29"/>
        <v>668.14252358307385</v>
      </c>
      <c r="J267" s="71">
        <f t="shared" si="30"/>
        <v>78995.224029615812</v>
      </c>
    </row>
    <row r="268" spans="5:10" x14ac:dyDescent="0.25">
      <c r="E268" s="69">
        <f t="shared" si="25"/>
        <v>265</v>
      </c>
      <c r="F268" s="71">
        <f t="shared" si="26"/>
        <v>78995.224029615812</v>
      </c>
      <c r="G268" s="71">
        <f t="shared" si="27"/>
        <v>1000.0732175547358</v>
      </c>
      <c r="H268" s="71">
        <f t="shared" si="28"/>
        <v>329.1467667900659</v>
      </c>
      <c r="I268" s="71">
        <f t="shared" si="29"/>
        <v>670.92645076466988</v>
      </c>
      <c r="J268" s="71">
        <f t="shared" si="30"/>
        <v>78324.297578851139</v>
      </c>
    </row>
    <row r="269" spans="5:10" x14ac:dyDescent="0.25">
      <c r="E269" s="69">
        <f t="shared" si="25"/>
        <v>266</v>
      </c>
      <c r="F269" s="71">
        <f t="shared" si="26"/>
        <v>78324.297578851139</v>
      </c>
      <c r="G269" s="71">
        <f t="shared" si="27"/>
        <v>1000.0732175547358</v>
      </c>
      <c r="H269" s="71">
        <f t="shared" si="28"/>
        <v>326.35123991187976</v>
      </c>
      <c r="I269" s="71">
        <f t="shared" si="29"/>
        <v>673.72197764285602</v>
      </c>
      <c r="J269" s="71">
        <f t="shared" si="30"/>
        <v>77650.575601208286</v>
      </c>
    </row>
    <row r="270" spans="5:10" x14ac:dyDescent="0.25">
      <c r="E270" s="69">
        <f t="shared" si="25"/>
        <v>267</v>
      </c>
      <c r="F270" s="71">
        <f t="shared" si="26"/>
        <v>77650.575601208286</v>
      </c>
      <c r="G270" s="71">
        <f t="shared" si="27"/>
        <v>1000.0732175547358</v>
      </c>
      <c r="H270" s="71">
        <f t="shared" si="28"/>
        <v>323.5440650050345</v>
      </c>
      <c r="I270" s="71">
        <f t="shared" si="29"/>
        <v>676.52915254970128</v>
      </c>
      <c r="J270" s="71">
        <f t="shared" si="30"/>
        <v>76974.046448658584</v>
      </c>
    </row>
    <row r="271" spans="5:10" x14ac:dyDescent="0.25">
      <c r="E271" s="69">
        <f t="shared" si="25"/>
        <v>268</v>
      </c>
      <c r="F271" s="71">
        <f t="shared" si="26"/>
        <v>76974.046448658584</v>
      </c>
      <c r="G271" s="71">
        <f t="shared" si="27"/>
        <v>1000.0732175547358</v>
      </c>
      <c r="H271" s="71">
        <f t="shared" si="28"/>
        <v>320.72519353607743</v>
      </c>
      <c r="I271" s="71">
        <f t="shared" si="29"/>
        <v>679.34802401865829</v>
      </c>
      <c r="J271" s="71">
        <f t="shared" si="30"/>
        <v>76294.698424639922</v>
      </c>
    </row>
    <row r="272" spans="5:10" x14ac:dyDescent="0.25">
      <c r="E272" s="69">
        <f t="shared" si="25"/>
        <v>269</v>
      </c>
      <c r="F272" s="71">
        <f t="shared" si="26"/>
        <v>76294.698424639922</v>
      </c>
      <c r="G272" s="71">
        <f t="shared" si="27"/>
        <v>1000.0732175547358</v>
      </c>
      <c r="H272" s="71">
        <f t="shared" si="28"/>
        <v>317.89457676933301</v>
      </c>
      <c r="I272" s="71">
        <f t="shared" si="29"/>
        <v>682.17864078540288</v>
      </c>
      <c r="J272" s="71">
        <f t="shared" si="30"/>
        <v>75612.519783854514</v>
      </c>
    </row>
    <row r="273" spans="5:10" x14ac:dyDescent="0.25">
      <c r="E273" s="69">
        <f t="shared" si="25"/>
        <v>270</v>
      </c>
      <c r="F273" s="71">
        <f t="shared" si="26"/>
        <v>75612.519783854514</v>
      </c>
      <c r="G273" s="71">
        <f t="shared" si="27"/>
        <v>1000.0732175547358</v>
      </c>
      <c r="H273" s="71">
        <f t="shared" si="28"/>
        <v>315.05216576606045</v>
      </c>
      <c r="I273" s="71">
        <f t="shared" si="29"/>
        <v>685.02105178867532</v>
      </c>
      <c r="J273" s="71">
        <f t="shared" si="30"/>
        <v>74927.49873206584</v>
      </c>
    </row>
    <row r="274" spans="5:10" x14ac:dyDescent="0.25">
      <c r="E274" s="69">
        <f t="shared" si="25"/>
        <v>271</v>
      </c>
      <c r="F274" s="71">
        <f t="shared" si="26"/>
        <v>74927.49873206584</v>
      </c>
      <c r="G274" s="71">
        <f t="shared" si="27"/>
        <v>1000.0732175547358</v>
      </c>
      <c r="H274" s="71">
        <f t="shared" si="28"/>
        <v>312.19791138360767</v>
      </c>
      <c r="I274" s="71">
        <f t="shared" si="29"/>
        <v>687.87530617112816</v>
      </c>
      <c r="J274" s="71">
        <f t="shared" si="30"/>
        <v>74239.623425894708</v>
      </c>
    </row>
    <row r="275" spans="5:10" x14ac:dyDescent="0.25">
      <c r="E275" s="69">
        <f t="shared" si="25"/>
        <v>272</v>
      </c>
      <c r="F275" s="71">
        <f t="shared" si="26"/>
        <v>74239.623425894708</v>
      </c>
      <c r="G275" s="71">
        <f t="shared" si="27"/>
        <v>1000.0732175547358</v>
      </c>
      <c r="H275" s="71">
        <f t="shared" si="28"/>
        <v>309.33176427456129</v>
      </c>
      <c r="I275" s="71">
        <f t="shared" si="29"/>
        <v>690.74145328017448</v>
      </c>
      <c r="J275" s="71">
        <f t="shared" si="30"/>
        <v>73548.88197261453</v>
      </c>
    </row>
    <row r="276" spans="5:10" x14ac:dyDescent="0.25">
      <c r="E276" s="69">
        <f t="shared" si="25"/>
        <v>273</v>
      </c>
      <c r="F276" s="71">
        <f t="shared" si="26"/>
        <v>73548.88197261453</v>
      </c>
      <c r="G276" s="71">
        <f t="shared" si="27"/>
        <v>1000.0732175547358</v>
      </c>
      <c r="H276" s="71">
        <f t="shared" si="28"/>
        <v>306.45367488589386</v>
      </c>
      <c r="I276" s="71">
        <f t="shared" si="29"/>
        <v>693.61954266884175</v>
      </c>
      <c r="J276" s="71">
        <f t="shared" si="30"/>
        <v>72855.262429945695</v>
      </c>
    </row>
    <row r="277" spans="5:10" x14ac:dyDescent="0.25">
      <c r="E277" s="69">
        <f t="shared" si="25"/>
        <v>274</v>
      </c>
      <c r="F277" s="71">
        <f t="shared" si="26"/>
        <v>72855.262429945695</v>
      </c>
      <c r="G277" s="71">
        <f t="shared" si="27"/>
        <v>1000.0732175547358</v>
      </c>
      <c r="H277" s="71">
        <f t="shared" si="28"/>
        <v>303.56359345810705</v>
      </c>
      <c r="I277" s="71">
        <f t="shared" si="29"/>
        <v>696.50962409662873</v>
      </c>
      <c r="J277" s="71">
        <f t="shared" si="30"/>
        <v>72158.752805849072</v>
      </c>
    </row>
    <row r="278" spans="5:10" x14ac:dyDescent="0.25">
      <c r="E278" s="69">
        <f t="shared" si="25"/>
        <v>275</v>
      </c>
      <c r="F278" s="71">
        <f t="shared" si="26"/>
        <v>72158.752805849072</v>
      </c>
      <c r="G278" s="71">
        <f t="shared" si="27"/>
        <v>1000.0732175547358</v>
      </c>
      <c r="H278" s="71">
        <f t="shared" si="28"/>
        <v>300.66147002437106</v>
      </c>
      <c r="I278" s="71">
        <f t="shared" si="29"/>
        <v>699.41174753036466</v>
      </c>
      <c r="J278" s="71">
        <f t="shared" si="30"/>
        <v>71459.341058318707</v>
      </c>
    </row>
    <row r="279" spans="5:10" x14ac:dyDescent="0.25">
      <c r="E279" s="69">
        <f t="shared" si="25"/>
        <v>276</v>
      </c>
      <c r="F279" s="71">
        <f t="shared" si="26"/>
        <v>71459.341058318707</v>
      </c>
      <c r="G279" s="71">
        <f t="shared" si="27"/>
        <v>1000.0732175547358</v>
      </c>
      <c r="H279" s="71">
        <f t="shared" si="28"/>
        <v>297.74725440966125</v>
      </c>
      <c r="I279" s="71">
        <f t="shared" si="29"/>
        <v>702.32596314507452</v>
      </c>
      <c r="J279" s="71">
        <f t="shared" si="30"/>
        <v>70757.015095173629</v>
      </c>
    </row>
    <row r="280" spans="5:10" x14ac:dyDescent="0.25">
      <c r="E280" s="69">
        <f t="shared" si="25"/>
        <v>277</v>
      </c>
      <c r="F280" s="71">
        <f t="shared" si="26"/>
        <v>70757.015095173629</v>
      </c>
      <c r="G280" s="71">
        <f t="shared" si="27"/>
        <v>1000.0732175547358</v>
      </c>
      <c r="H280" s="71">
        <f t="shared" si="28"/>
        <v>294.82089622989014</v>
      </c>
      <c r="I280" s="71">
        <f t="shared" si="29"/>
        <v>705.25232132484564</v>
      </c>
      <c r="J280" s="71">
        <f t="shared" si="30"/>
        <v>70051.762773848779</v>
      </c>
    </row>
    <row r="281" spans="5:10" x14ac:dyDescent="0.25">
      <c r="E281" s="69">
        <f t="shared" si="25"/>
        <v>278</v>
      </c>
      <c r="F281" s="71">
        <f t="shared" si="26"/>
        <v>70051.762773848779</v>
      </c>
      <c r="G281" s="71">
        <f t="shared" si="27"/>
        <v>1000.0732175547358</v>
      </c>
      <c r="H281" s="71">
        <f t="shared" si="28"/>
        <v>291.88234489103655</v>
      </c>
      <c r="I281" s="71">
        <f t="shared" si="29"/>
        <v>708.19087266369922</v>
      </c>
      <c r="J281" s="71">
        <f t="shared" si="30"/>
        <v>69343.571901185074</v>
      </c>
    </row>
    <row r="282" spans="5:10" x14ac:dyDescent="0.25">
      <c r="E282" s="69">
        <f t="shared" si="25"/>
        <v>279</v>
      </c>
      <c r="F282" s="71">
        <f t="shared" si="26"/>
        <v>69343.571901185074</v>
      </c>
      <c r="G282" s="71">
        <f t="shared" si="27"/>
        <v>1000.0732175547358</v>
      </c>
      <c r="H282" s="71">
        <f t="shared" si="28"/>
        <v>288.93154958827114</v>
      </c>
      <c r="I282" s="71">
        <f t="shared" si="29"/>
        <v>711.14166796646464</v>
      </c>
      <c r="J282" s="71">
        <f t="shared" si="30"/>
        <v>68632.430233218605</v>
      </c>
    </row>
    <row r="283" spans="5:10" x14ac:dyDescent="0.25">
      <c r="E283" s="69">
        <f t="shared" si="25"/>
        <v>280</v>
      </c>
      <c r="F283" s="71">
        <f t="shared" si="26"/>
        <v>68632.430233218605</v>
      </c>
      <c r="G283" s="71">
        <f t="shared" si="27"/>
        <v>1000.0732175547358</v>
      </c>
      <c r="H283" s="71">
        <f t="shared" si="28"/>
        <v>285.9684593050776</v>
      </c>
      <c r="I283" s="71">
        <f t="shared" si="29"/>
        <v>714.10475824965818</v>
      </c>
      <c r="J283" s="71">
        <f t="shared" si="30"/>
        <v>67918.325474968951</v>
      </c>
    </row>
    <row r="284" spans="5:10" x14ac:dyDescent="0.25">
      <c r="E284" s="69">
        <f t="shared" si="25"/>
        <v>281</v>
      </c>
      <c r="F284" s="71">
        <f t="shared" si="26"/>
        <v>67918.325474968951</v>
      </c>
      <c r="G284" s="71">
        <f t="shared" si="27"/>
        <v>1000.0732175547358</v>
      </c>
      <c r="H284" s="71">
        <f t="shared" si="28"/>
        <v>282.99302281237061</v>
      </c>
      <c r="I284" s="71">
        <f t="shared" si="29"/>
        <v>717.08019474236505</v>
      </c>
      <c r="J284" s="71">
        <f t="shared" si="30"/>
        <v>67201.245280226591</v>
      </c>
    </row>
    <row r="285" spans="5:10" x14ac:dyDescent="0.25">
      <c r="E285" s="69">
        <f t="shared" si="25"/>
        <v>282</v>
      </c>
      <c r="F285" s="71">
        <f t="shared" si="26"/>
        <v>67201.245280226591</v>
      </c>
      <c r="G285" s="71">
        <f t="shared" si="27"/>
        <v>1000.0732175547358</v>
      </c>
      <c r="H285" s="71">
        <f t="shared" si="28"/>
        <v>280.00518866761087</v>
      </c>
      <c r="I285" s="71">
        <f t="shared" si="29"/>
        <v>720.06802888712491</v>
      </c>
      <c r="J285" s="71">
        <f t="shared" si="30"/>
        <v>66481.177251339468</v>
      </c>
    </row>
    <row r="286" spans="5:10" x14ac:dyDescent="0.25">
      <c r="E286" s="69">
        <f t="shared" si="25"/>
        <v>283</v>
      </c>
      <c r="F286" s="71">
        <f t="shared" si="26"/>
        <v>66481.177251339468</v>
      </c>
      <c r="G286" s="71">
        <f t="shared" si="27"/>
        <v>1000.0732175547358</v>
      </c>
      <c r="H286" s="71">
        <f t="shared" si="28"/>
        <v>277.00490521391447</v>
      </c>
      <c r="I286" s="71">
        <f t="shared" si="29"/>
        <v>723.06831234082131</v>
      </c>
      <c r="J286" s="71">
        <f t="shared" si="30"/>
        <v>65758.108938998645</v>
      </c>
    </row>
    <row r="287" spans="5:10" x14ac:dyDescent="0.25">
      <c r="E287" s="69">
        <f t="shared" si="25"/>
        <v>284</v>
      </c>
      <c r="F287" s="71">
        <f t="shared" si="26"/>
        <v>65758.108938998645</v>
      </c>
      <c r="G287" s="71">
        <f t="shared" si="27"/>
        <v>1000.0732175547358</v>
      </c>
      <c r="H287" s="71">
        <f t="shared" si="28"/>
        <v>273.99212057916105</v>
      </c>
      <c r="I287" s="71">
        <f t="shared" si="29"/>
        <v>726.08109697557472</v>
      </c>
      <c r="J287" s="71">
        <f t="shared" si="30"/>
        <v>65032.027842023068</v>
      </c>
    </row>
    <row r="288" spans="5:10" x14ac:dyDescent="0.25">
      <c r="E288" s="69">
        <f t="shared" si="25"/>
        <v>285</v>
      </c>
      <c r="F288" s="71">
        <f t="shared" si="26"/>
        <v>65032.027842023068</v>
      </c>
      <c r="G288" s="71">
        <f t="shared" si="27"/>
        <v>1000.0732175547358</v>
      </c>
      <c r="H288" s="71">
        <f t="shared" si="28"/>
        <v>270.96678267509617</v>
      </c>
      <c r="I288" s="71">
        <f t="shared" si="29"/>
        <v>729.10643487963955</v>
      </c>
      <c r="J288" s="71">
        <f t="shared" si="30"/>
        <v>64302.921407143425</v>
      </c>
    </row>
    <row r="289" spans="5:10" x14ac:dyDescent="0.25">
      <c r="E289" s="69">
        <f t="shared" si="25"/>
        <v>286</v>
      </c>
      <c r="F289" s="71">
        <f t="shared" si="26"/>
        <v>64302.921407143425</v>
      </c>
      <c r="G289" s="71">
        <f t="shared" si="27"/>
        <v>1000.0732175547358</v>
      </c>
      <c r="H289" s="71">
        <f t="shared" si="28"/>
        <v>267.928839196431</v>
      </c>
      <c r="I289" s="71">
        <f t="shared" si="29"/>
        <v>732.14437835830483</v>
      </c>
      <c r="J289" s="71">
        <f t="shared" si="30"/>
        <v>63570.777028785124</v>
      </c>
    </row>
    <row r="290" spans="5:10" x14ac:dyDescent="0.25">
      <c r="E290" s="69">
        <f t="shared" si="25"/>
        <v>287</v>
      </c>
      <c r="F290" s="71">
        <f t="shared" si="26"/>
        <v>63570.777028785124</v>
      </c>
      <c r="G290" s="71">
        <f t="shared" si="27"/>
        <v>1000.0732175547358</v>
      </c>
      <c r="H290" s="71">
        <f t="shared" si="28"/>
        <v>264.87823761993809</v>
      </c>
      <c r="I290" s="71">
        <f t="shared" si="29"/>
        <v>735.19497993479786</v>
      </c>
      <c r="J290" s="71">
        <f t="shared" si="30"/>
        <v>62835.582048850323</v>
      </c>
    </row>
    <row r="291" spans="5:10" x14ac:dyDescent="0.25">
      <c r="E291" s="69">
        <f t="shared" si="25"/>
        <v>288</v>
      </c>
      <c r="F291" s="71">
        <f t="shared" si="26"/>
        <v>62835.582048850323</v>
      </c>
      <c r="G291" s="71">
        <f t="shared" si="27"/>
        <v>1000.0732175547358</v>
      </c>
      <c r="H291" s="71">
        <f t="shared" si="28"/>
        <v>261.81492520354305</v>
      </c>
      <c r="I291" s="71">
        <f t="shared" si="29"/>
        <v>738.25829235119272</v>
      </c>
      <c r="J291" s="71">
        <f t="shared" si="30"/>
        <v>62097.323756499129</v>
      </c>
    </row>
    <row r="292" spans="5:10" x14ac:dyDescent="0.25">
      <c r="E292" s="69">
        <f t="shared" si="25"/>
        <v>289</v>
      </c>
      <c r="F292" s="71">
        <f t="shared" si="26"/>
        <v>62097.323756499129</v>
      </c>
      <c r="G292" s="71">
        <f t="shared" si="27"/>
        <v>1000.0732175547358</v>
      </c>
      <c r="H292" s="71">
        <f t="shared" si="28"/>
        <v>258.73884898541309</v>
      </c>
      <c r="I292" s="71">
        <f t="shared" si="29"/>
        <v>741.33436856932281</v>
      </c>
      <c r="J292" s="71">
        <f t="shared" si="30"/>
        <v>61355.989387929803</v>
      </c>
    </row>
    <row r="293" spans="5:10" x14ac:dyDescent="0.25">
      <c r="E293" s="69">
        <f t="shared" si="25"/>
        <v>290</v>
      </c>
      <c r="F293" s="71">
        <f t="shared" si="26"/>
        <v>61355.989387929803</v>
      </c>
      <c r="G293" s="71">
        <f t="shared" si="27"/>
        <v>1000.0732175547358</v>
      </c>
      <c r="H293" s="71">
        <f t="shared" si="28"/>
        <v>255.64995578304089</v>
      </c>
      <c r="I293" s="71">
        <f t="shared" si="29"/>
        <v>744.42326177169491</v>
      </c>
      <c r="J293" s="71">
        <f t="shared" si="30"/>
        <v>60611.566126158112</v>
      </c>
    </row>
    <row r="294" spans="5:10" x14ac:dyDescent="0.25">
      <c r="E294" s="69">
        <f t="shared" si="25"/>
        <v>291</v>
      </c>
      <c r="F294" s="71">
        <f t="shared" si="26"/>
        <v>60611.566126158112</v>
      </c>
      <c r="G294" s="71">
        <f t="shared" si="27"/>
        <v>1000.0732175547358</v>
      </c>
      <c r="H294" s="71">
        <f t="shared" si="28"/>
        <v>252.54819219232556</v>
      </c>
      <c r="I294" s="71">
        <f t="shared" si="29"/>
        <v>747.52502536241036</v>
      </c>
      <c r="J294" s="71">
        <f t="shared" si="30"/>
        <v>59864.041100795701</v>
      </c>
    </row>
    <row r="295" spans="5:10" x14ac:dyDescent="0.25">
      <c r="E295" s="69">
        <f t="shared" si="25"/>
        <v>292</v>
      </c>
      <c r="F295" s="71">
        <f t="shared" si="26"/>
        <v>59864.041100795701</v>
      </c>
      <c r="G295" s="71">
        <f t="shared" si="27"/>
        <v>1000.0732175547358</v>
      </c>
      <c r="H295" s="71">
        <f t="shared" si="28"/>
        <v>249.43350458664881</v>
      </c>
      <c r="I295" s="71">
        <f t="shared" si="29"/>
        <v>750.63971296808688</v>
      </c>
      <c r="J295" s="71">
        <f t="shared" si="30"/>
        <v>59113.401387827616</v>
      </c>
    </row>
    <row r="296" spans="5:10" x14ac:dyDescent="0.25">
      <c r="E296" s="69">
        <f t="shared" si="25"/>
        <v>293</v>
      </c>
      <c r="F296" s="71">
        <f t="shared" si="26"/>
        <v>59113.401387827616</v>
      </c>
      <c r="G296" s="71">
        <f t="shared" si="27"/>
        <v>1000.0732175547358</v>
      </c>
      <c r="H296" s="71">
        <f t="shared" si="28"/>
        <v>246.30583911594843</v>
      </c>
      <c r="I296" s="71">
        <f t="shared" si="29"/>
        <v>753.76737843878732</v>
      </c>
      <c r="J296" s="71">
        <f t="shared" si="30"/>
        <v>58359.634009388828</v>
      </c>
    </row>
    <row r="297" spans="5:10" x14ac:dyDescent="0.25">
      <c r="E297" s="69">
        <f t="shared" si="25"/>
        <v>294</v>
      </c>
      <c r="F297" s="71">
        <f t="shared" si="26"/>
        <v>58359.634009388828</v>
      </c>
      <c r="G297" s="71">
        <f t="shared" si="27"/>
        <v>1000.0732175547358</v>
      </c>
      <c r="H297" s="71">
        <f t="shared" si="28"/>
        <v>243.16514170578682</v>
      </c>
      <c r="I297" s="71">
        <f t="shared" si="29"/>
        <v>756.90807584894901</v>
      </c>
      <c r="J297" s="71">
        <f t="shared" si="30"/>
        <v>57602.725933539878</v>
      </c>
    </row>
    <row r="298" spans="5:10" x14ac:dyDescent="0.25">
      <c r="E298" s="69">
        <f t="shared" si="25"/>
        <v>295</v>
      </c>
      <c r="F298" s="71">
        <f t="shared" si="26"/>
        <v>57602.725933539878</v>
      </c>
      <c r="G298" s="71">
        <f t="shared" si="27"/>
        <v>1000.0732175547358</v>
      </c>
      <c r="H298" s="71">
        <f t="shared" si="28"/>
        <v>240.01135805641616</v>
      </c>
      <c r="I298" s="71">
        <f t="shared" si="29"/>
        <v>760.06185949831956</v>
      </c>
      <c r="J298" s="71">
        <f t="shared" si="30"/>
        <v>56842.664074041561</v>
      </c>
    </row>
    <row r="299" spans="5:10" x14ac:dyDescent="0.25">
      <c r="E299" s="69">
        <f t="shared" si="25"/>
        <v>296</v>
      </c>
      <c r="F299" s="71">
        <f t="shared" si="26"/>
        <v>56842.664074041561</v>
      </c>
      <c r="G299" s="71">
        <f t="shared" si="27"/>
        <v>1000.0732175547358</v>
      </c>
      <c r="H299" s="71">
        <f t="shared" si="28"/>
        <v>236.84443364183986</v>
      </c>
      <c r="I299" s="71">
        <f t="shared" si="29"/>
        <v>763.22878391289601</v>
      </c>
      <c r="J299" s="71">
        <f t="shared" si="30"/>
        <v>56079.435290128662</v>
      </c>
    </row>
    <row r="300" spans="5:10" x14ac:dyDescent="0.25">
      <c r="E300" s="69">
        <f t="shared" si="25"/>
        <v>297</v>
      </c>
      <c r="F300" s="71">
        <f t="shared" si="26"/>
        <v>56079.435290128662</v>
      </c>
      <c r="G300" s="71">
        <f t="shared" si="27"/>
        <v>1000.0732175547358</v>
      </c>
      <c r="H300" s="71">
        <f t="shared" si="28"/>
        <v>233.66431370886949</v>
      </c>
      <c r="I300" s="71">
        <f t="shared" si="29"/>
        <v>766.40890384586623</v>
      </c>
      <c r="J300" s="71">
        <f t="shared" si="30"/>
        <v>55313.026386282792</v>
      </c>
    </row>
    <row r="301" spans="5:10" x14ac:dyDescent="0.25">
      <c r="E301" s="69">
        <f t="shared" si="25"/>
        <v>298</v>
      </c>
      <c r="F301" s="71">
        <f t="shared" si="26"/>
        <v>55313.026386282792</v>
      </c>
      <c r="G301" s="71">
        <f t="shared" si="27"/>
        <v>1000.0732175547358</v>
      </c>
      <c r="H301" s="71">
        <f t="shared" si="28"/>
        <v>230.47094327617842</v>
      </c>
      <c r="I301" s="71">
        <f t="shared" si="29"/>
        <v>769.60227427855739</v>
      </c>
      <c r="J301" s="71">
        <f t="shared" si="30"/>
        <v>54543.424112004235</v>
      </c>
    </row>
    <row r="302" spans="5:10" x14ac:dyDescent="0.25">
      <c r="E302" s="69">
        <f t="shared" si="25"/>
        <v>299</v>
      </c>
      <c r="F302" s="71">
        <f t="shared" si="26"/>
        <v>54543.424112004235</v>
      </c>
      <c r="G302" s="71">
        <f t="shared" si="27"/>
        <v>1000.0732175547358</v>
      </c>
      <c r="H302" s="71">
        <f t="shared" si="28"/>
        <v>227.26426713335107</v>
      </c>
      <c r="I302" s="71">
        <f t="shared" si="29"/>
        <v>772.80895042138468</v>
      </c>
      <c r="J302" s="71">
        <f t="shared" si="30"/>
        <v>53770.615161582849</v>
      </c>
    </row>
    <row r="303" spans="5:10" x14ac:dyDescent="0.25">
      <c r="E303" s="69">
        <f t="shared" si="25"/>
        <v>300</v>
      </c>
      <c r="F303" s="71">
        <f t="shared" si="26"/>
        <v>53770.615161582849</v>
      </c>
      <c r="G303" s="71">
        <f t="shared" si="27"/>
        <v>1000.0732175547358</v>
      </c>
      <c r="H303" s="71">
        <f t="shared" si="28"/>
        <v>224.04422983992862</v>
      </c>
      <c r="I303" s="71">
        <f t="shared" si="29"/>
        <v>776.02898771480704</v>
      </c>
      <c r="J303" s="71">
        <f t="shared" si="30"/>
        <v>52994.58617386804</v>
      </c>
    </row>
    <row r="304" spans="5:10" x14ac:dyDescent="0.25">
      <c r="E304" s="69">
        <f t="shared" si="25"/>
        <v>301</v>
      </c>
      <c r="F304" s="71">
        <f t="shared" si="26"/>
        <v>52994.58617386804</v>
      </c>
      <c r="G304" s="71">
        <f t="shared" si="27"/>
        <v>1000.0732175547358</v>
      </c>
      <c r="H304" s="71">
        <f t="shared" si="28"/>
        <v>220.81077572445028</v>
      </c>
      <c r="I304" s="71">
        <f t="shared" si="29"/>
        <v>779.26244183028552</v>
      </c>
      <c r="J304" s="71">
        <f t="shared" si="30"/>
        <v>52215.323732037752</v>
      </c>
    </row>
    <row r="305" spans="5:10" x14ac:dyDescent="0.25">
      <c r="E305" s="69">
        <f t="shared" si="25"/>
        <v>302</v>
      </c>
      <c r="F305" s="71">
        <f t="shared" si="26"/>
        <v>52215.323732037752</v>
      </c>
      <c r="G305" s="71">
        <f t="shared" si="27"/>
        <v>1000.0732175547358</v>
      </c>
      <c r="H305" s="71">
        <f t="shared" si="28"/>
        <v>217.56384888349072</v>
      </c>
      <c r="I305" s="71">
        <f t="shared" si="29"/>
        <v>782.50936867124506</v>
      </c>
      <c r="J305" s="71">
        <f t="shared" si="30"/>
        <v>51432.814363366509</v>
      </c>
    </row>
    <row r="306" spans="5:10" x14ac:dyDescent="0.25">
      <c r="E306" s="69">
        <f t="shared" si="25"/>
        <v>303</v>
      </c>
      <c r="F306" s="71">
        <f t="shared" si="26"/>
        <v>51432.814363366509</v>
      </c>
      <c r="G306" s="71">
        <f t="shared" si="27"/>
        <v>1000.0732175547358</v>
      </c>
      <c r="H306" s="71">
        <f t="shared" si="28"/>
        <v>214.30339318069392</v>
      </c>
      <c r="I306" s="71">
        <f t="shared" si="29"/>
        <v>785.76982437404183</v>
      </c>
      <c r="J306" s="71">
        <f t="shared" si="30"/>
        <v>50647.044538992464</v>
      </c>
    </row>
    <row r="307" spans="5:10" x14ac:dyDescent="0.25">
      <c r="E307" s="69">
        <f t="shared" si="25"/>
        <v>304</v>
      </c>
      <c r="F307" s="71">
        <f t="shared" si="26"/>
        <v>50647.044538992464</v>
      </c>
      <c r="G307" s="71">
        <f t="shared" si="27"/>
        <v>1000.0732175547358</v>
      </c>
      <c r="H307" s="71">
        <f t="shared" si="28"/>
        <v>211.02935224580204</v>
      </c>
      <c r="I307" s="71">
        <f t="shared" si="29"/>
        <v>789.04386530893373</v>
      </c>
      <c r="J307" s="71">
        <f t="shared" si="30"/>
        <v>49858.000673683528</v>
      </c>
    </row>
    <row r="308" spans="5:10" x14ac:dyDescent="0.25">
      <c r="E308" s="69">
        <f t="shared" si="25"/>
        <v>305</v>
      </c>
      <c r="F308" s="71">
        <f t="shared" si="26"/>
        <v>49858.000673683528</v>
      </c>
      <c r="G308" s="71">
        <f t="shared" si="27"/>
        <v>1000.0732175547358</v>
      </c>
      <c r="H308" s="71">
        <f t="shared" si="28"/>
        <v>207.74166947368153</v>
      </c>
      <c r="I308" s="71">
        <f t="shared" si="29"/>
        <v>792.33154808105428</v>
      </c>
      <c r="J308" s="71">
        <f t="shared" si="30"/>
        <v>49065.669125602471</v>
      </c>
    </row>
    <row r="309" spans="5:10" x14ac:dyDescent="0.25">
      <c r="E309" s="69">
        <f t="shared" si="25"/>
        <v>306</v>
      </c>
      <c r="F309" s="71">
        <f t="shared" si="26"/>
        <v>49065.669125602471</v>
      </c>
      <c r="G309" s="71">
        <f t="shared" si="27"/>
        <v>1000.0732175547358</v>
      </c>
      <c r="H309" s="71">
        <f t="shared" si="28"/>
        <v>204.44028802334375</v>
      </c>
      <c r="I309" s="71">
        <f t="shared" si="29"/>
        <v>795.63292953139194</v>
      </c>
      <c r="J309" s="71">
        <f t="shared" si="30"/>
        <v>48270.03619607108</v>
      </c>
    </row>
    <row r="310" spans="5:10" x14ac:dyDescent="0.25">
      <c r="E310" s="69">
        <f t="shared" si="25"/>
        <v>307</v>
      </c>
      <c r="F310" s="71">
        <f t="shared" si="26"/>
        <v>48270.03619607108</v>
      </c>
      <c r="G310" s="71">
        <f t="shared" si="27"/>
        <v>1000.0732175547358</v>
      </c>
      <c r="H310" s="71">
        <f t="shared" si="28"/>
        <v>201.12515081696296</v>
      </c>
      <c r="I310" s="71">
        <f t="shared" si="29"/>
        <v>798.94806673777271</v>
      </c>
      <c r="J310" s="71">
        <f t="shared" si="30"/>
        <v>47471.088129333308</v>
      </c>
    </row>
    <row r="311" spans="5:10" x14ac:dyDescent="0.25">
      <c r="E311" s="69">
        <f t="shared" si="25"/>
        <v>308</v>
      </c>
      <c r="F311" s="71">
        <f t="shared" si="26"/>
        <v>47471.088129333308</v>
      </c>
      <c r="G311" s="71">
        <f t="shared" si="27"/>
        <v>1000.0732175547358</v>
      </c>
      <c r="H311" s="71">
        <f t="shared" si="28"/>
        <v>197.79620053888891</v>
      </c>
      <c r="I311" s="71">
        <f t="shared" si="29"/>
        <v>802.27701701584681</v>
      </c>
      <c r="J311" s="71">
        <f t="shared" si="30"/>
        <v>46668.81111231746</v>
      </c>
    </row>
    <row r="312" spans="5:10" x14ac:dyDescent="0.25">
      <c r="E312" s="69">
        <f t="shared" si="25"/>
        <v>309</v>
      </c>
      <c r="F312" s="71">
        <f t="shared" si="26"/>
        <v>46668.81111231746</v>
      </c>
      <c r="G312" s="71">
        <f t="shared" si="27"/>
        <v>1000.0732175547358</v>
      </c>
      <c r="H312" s="71">
        <f t="shared" si="28"/>
        <v>194.45337963465622</v>
      </c>
      <c r="I312" s="71">
        <f t="shared" si="29"/>
        <v>805.61983792007959</v>
      </c>
      <c r="J312" s="71">
        <f t="shared" si="30"/>
        <v>45863.191274397381</v>
      </c>
    </row>
    <row r="313" spans="5:10" x14ac:dyDescent="0.25">
      <c r="E313" s="69">
        <f t="shared" si="25"/>
        <v>310</v>
      </c>
      <c r="F313" s="71">
        <f t="shared" si="26"/>
        <v>45863.191274397381</v>
      </c>
      <c r="G313" s="71">
        <f t="shared" si="27"/>
        <v>1000.0732175547358</v>
      </c>
      <c r="H313" s="71">
        <f t="shared" si="28"/>
        <v>191.09663030998919</v>
      </c>
      <c r="I313" s="71">
        <f t="shared" si="29"/>
        <v>808.97658724474661</v>
      </c>
      <c r="J313" s="71">
        <f t="shared" si="30"/>
        <v>45054.214687152635</v>
      </c>
    </row>
    <row r="314" spans="5:10" x14ac:dyDescent="0.25">
      <c r="E314" s="69">
        <f t="shared" si="25"/>
        <v>311</v>
      </c>
      <c r="F314" s="71">
        <f t="shared" si="26"/>
        <v>45054.214687152635</v>
      </c>
      <c r="G314" s="71">
        <f t="shared" si="27"/>
        <v>1000.0732175547358</v>
      </c>
      <c r="H314" s="71">
        <f t="shared" si="28"/>
        <v>187.72589452980279</v>
      </c>
      <c r="I314" s="71">
        <f t="shared" si="29"/>
        <v>812.34732302493308</v>
      </c>
      <c r="J314" s="71">
        <f t="shared" si="30"/>
        <v>44241.867364127698</v>
      </c>
    </row>
    <row r="315" spans="5:10" x14ac:dyDescent="0.25">
      <c r="E315" s="69">
        <f t="shared" si="25"/>
        <v>312</v>
      </c>
      <c r="F315" s="71">
        <f t="shared" si="26"/>
        <v>44241.867364127698</v>
      </c>
      <c r="G315" s="71">
        <f t="shared" si="27"/>
        <v>1000.0732175547358</v>
      </c>
      <c r="H315" s="71">
        <f t="shared" si="28"/>
        <v>184.34111401719886</v>
      </c>
      <c r="I315" s="71">
        <f t="shared" si="29"/>
        <v>815.732103537537</v>
      </c>
      <c r="J315" s="71">
        <f t="shared" si="30"/>
        <v>43426.135260590163</v>
      </c>
    </row>
    <row r="316" spans="5:10" x14ac:dyDescent="0.25">
      <c r="E316" s="69">
        <f t="shared" si="25"/>
        <v>313</v>
      </c>
      <c r="F316" s="71">
        <f t="shared" si="26"/>
        <v>43426.135260590163</v>
      </c>
      <c r="G316" s="71">
        <f t="shared" si="27"/>
        <v>1000.0732175547358</v>
      </c>
      <c r="H316" s="71">
        <f t="shared" si="28"/>
        <v>180.94223025245913</v>
      </c>
      <c r="I316" s="71">
        <f t="shared" si="29"/>
        <v>819.13098730227659</v>
      </c>
      <c r="J316" s="71">
        <f t="shared" si="30"/>
        <v>42607.004273287886</v>
      </c>
    </row>
    <row r="317" spans="5:10" x14ac:dyDescent="0.25">
      <c r="E317" s="69">
        <f t="shared" si="25"/>
        <v>314</v>
      </c>
      <c r="F317" s="71">
        <f t="shared" si="26"/>
        <v>42607.004273287886</v>
      </c>
      <c r="G317" s="71">
        <f t="shared" si="27"/>
        <v>1000.0732175547358</v>
      </c>
      <c r="H317" s="71">
        <f t="shared" si="28"/>
        <v>177.52918447203302</v>
      </c>
      <c r="I317" s="71">
        <f t="shared" si="29"/>
        <v>822.54403308270275</v>
      </c>
      <c r="J317" s="71">
        <f t="shared" si="30"/>
        <v>41784.460240205182</v>
      </c>
    </row>
    <row r="318" spans="5:10" x14ac:dyDescent="0.25">
      <c r="E318" s="69">
        <f t="shared" si="25"/>
        <v>315</v>
      </c>
      <c r="F318" s="71">
        <f t="shared" si="26"/>
        <v>41784.460240205182</v>
      </c>
      <c r="G318" s="71">
        <f t="shared" si="27"/>
        <v>1000.0732175547358</v>
      </c>
      <c r="H318" s="71">
        <f t="shared" si="28"/>
        <v>174.10191766752175</v>
      </c>
      <c r="I318" s="71">
        <f t="shared" si="29"/>
        <v>825.97129988721417</v>
      </c>
      <c r="J318" s="71">
        <f t="shared" si="30"/>
        <v>40958.48894031797</v>
      </c>
    </row>
    <row r="319" spans="5:10" x14ac:dyDescent="0.25">
      <c r="E319" s="69">
        <f t="shared" si="25"/>
        <v>316</v>
      </c>
      <c r="F319" s="71">
        <f t="shared" si="26"/>
        <v>40958.48894031797</v>
      </c>
      <c r="G319" s="71">
        <f t="shared" si="27"/>
        <v>1000.0732175547358</v>
      </c>
      <c r="H319" s="71">
        <f t="shared" si="28"/>
        <v>170.66037058465832</v>
      </c>
      <c r="I319" s="71">
        <f t="shared" si="29"/>
        <v>829.41284697007745</v>
      </c>
      <c r="J319" s="71">
        <f t="shared" si="30"/>
        <v>40129.076093347889</v>
      </c>
    </row>
    <row r="320" spans="5:10" x14ac:dyDescent="0.25">
      <c r="E320" s="69">
        <f t="shared" si="25"/>
        <v>317</v>
      </c>
      <c r="F320" s="71">
        <f t="shared" si="26"/>
        <v>40129.076093347889</v>
      </c>
      <c r="G320" s="71">
        <f t="shared" si="27"/>
        <v>1000.0732175547358</v>
      </c>
      <c r="H320" s="71">
        <f t="shared" si="28"/>
        <v>167.20448372228302</v>
      </c>
      <c r="I320" s="71">
        <f t="shared" si="29"/>
        <v>832.86873383245268</v>
      </c>
      <c r="J320" s="71">
        <f t="shared" si="30"/>
        <v>39296.207359515436</v>
      </c>
    </row>
    <row r="321" spans="5:10" x14ac:dyDescent="0.25">
      <c r="E321" s="69">
        <f t="shared" si="25"/>
        <v>318</v>
      </c>
      <c r="F321" s="71">
        <f t="shared" si="26"/>
        <v>39296.207359515436</v>
      </c>
      <c r="G321" s="71">
        <f t="shared" si="27"/>
        <v>1000.0732175547358</v>
      </c>
      <c r="H321" s="71">
        <f t="shared" si="28"/>
        <v>163.73419733131448</v>
      </c>
      <c r="I321" s="71">
        <f t="shared" si="29"/>
        <v>836.33902022342124</v>
      </c>
      <c r="J321" s="71">
        <f t="shared" si="30"/>
        <v>38459.868339292014</v>
      </c>
    </row>
    <row r="322" spans="5:10" x14ac:dyDescent="0.25">
      <c r="E322" s="69">
        <f t="shared" si="25"/>
        <v>319</v>
      </c>
      <c r="F322" s="71">
        <f t="shared" si="26"/>
        <v>38459.868339292014</v>
      </c>
      <c r="G322" s="71">
        <f t="shared" si="27"/>
        <v>1000.0732175547358</v>
      </c>
      <c r="H322" s="71">
        <f t="shared" si="28"/>
        <v>160.24945141371688</v>
      </c>
      <c r="I322" s="71">
        <f t="shared" si="29"/>
        <v>839.82376614101895</v>
      </c>
      <c r="J322" s="71">
        <f t="shared" si="30"/>
        <v>37620.044573150997</v>
      </c>
    </row>
    <row r="323" spans="5:10" x14ac:dyDescent="0.25">
      <c r="E323" s="69">
        <f t="shared" si="25"/>
        <v>320</v>
      </c>
      <c r="F323" s="71">
        <f t="shared" si="26"/>
        <v>37620.044573150997</v>
      </c>
      <c r="G323" s="71">
        <f t="shared" si="27"/>
        <v>1000.0732175547358</v>
      </c>
      <c r="H323" s="71">
        <f t="shared" si="28"/>
        <v>156.75018572146266</v>
      </c>
      <c r="I323" s="71">
        <f t="shared" si="29"/>
        <v>843.32303183327315</v>
      </c>
      <c r="J323" s="71">
        <f t="shared" si="30"/>
        <v>36776.721541317725</v>
      </c>
    </row>
    <row r="324" spans="5:10" x14ac:dyDescent="0.25">
      <c r="E324" s="69">
        <f t="shared" si="25"/>
        <v>321</v>
      </c>
      <c r="F324" s="71">
        <f t="shared" si="26"/>
        <v>36776.721541317725</v>
      </c>
      <c r="G324" s="71">
        <f t="shared" si="27"/>
        <v>1000.0732175547358</v>
      </c>
      <c r="H324" s="71">
        <f t="shared" si="28"/>
        <v>153.23633975549063</v>
      </c>
      <c r="I324" s="71">
        <f t="shared" si="29"/>
        <v>846.83687779924514</v>
      </c>
      <c r="J324" s="71">
        <f t="shared" si="30"/>
        <v>35929.884663518482</v>
      </c>
    </row>
    <row r="325" spans="5:10" x14ac:dyDescent="0.25">
      <c r="E325" s="69">
        <f t="shared" si="25"/>
        <v>322</v>
      </c>
      <c r="F325" s="71">
        <f t="shared" si="26"/>
        <v>35929.884663518482</v>
      </c>
      <c r="G325" s="71">
        <f t="shared" si="27"/>
        <v>1000.0732175547358</v>
      </c>
      <c r="H325" s="71">
        <f t="shared" si="28"/>
        <v>149.70785276466049</v>
      </c>
      <c r="I325" s="71">
        <f t="shared" si="29"/>
        <v>850.36536479007532</v>
      </c>
      <c r="J325" s="71">
        <f t="shared" si="30"/>
        <v>35079.51929872841</v>
      </c>
    </row>
    <row r="326" spans="5:10" x14ac:dyDescent="0.25">
      <c r="E326" s="69">
        <f t="shared" ref="E326:E359" si="31">IF(E325&lt;$C$20,E325+1,"")</f>
        <v>323</v>
      </c>
      <c r="F326" s="71">
        <f t="shared" ref="F326:F359" si="32">IF(E326&lt;=$C$20,J325,"")</f>
        <v>35079.51929872841</v>
      </c>
      <c r="G326" s="71">
        <f t="shared" ref="G326:G359" si="33">IF(E326&lt;=$C$20, $C$22,"")</f>
        <v>1000.0732175547358</v>
      </c>
      <c r="H326" s="71">
        <f t="shared" ref="H326:H363" si="34">IF(E326&lt;=$C$20,-IPMT($C$21,E326,$C$20,$C$16),"")</f>
        <v>146.16466374470187</v>
      </c>
      <c r="I326" s="71">
        <f t="shared" ref="I326:I359" si="35">IF(E326&lt;=$C$20,-PPMT($C$21,E326,$C$20,$C$16),"")</f>
        <v>853.90855381003394</v>
      </c>
      <c r="J326" s="71">
        <f t="shared" ref="J326:J359" si="36">IF(E326&lt;=$C$20, F326-I326,"")</f>
        <v>34225.610744918376</v>
      </c>
    </row>
    <row r="327" spans="5:10" x14ac:dyDescent="0.25">
      <c r="E327" s="69">
        <f t="shared" si="31"/>
        <v>324</v>
      </c>
      <c r="F327" s="71">
        <f t="shared" si="32"/>
        <v>34225.610744918376</v>
      </c>
      <c r="G327" s="71">
        <f t="shared" si="33"/>
        <v>1000.0732175547358</v>
      </c>
      <c r="H327" s="71">
        <f t="shared" si="34"/>
        <v>142.60671143716002</v>
      </c>
      <c r="I327" s="71">
        <f t="shared" si="35"/>
        <v>857.46650611757559</v>
      </c>
      <c r="J327" s="71">
        <f t="shared" si="36"/>
        <v>33368.1442388008</v>
      </c>
    </row>
    <row r="328" spans="5:10" x14ac:dyDescent="0.25">
      <c r="E328" s="69">
        <f t="shared" si="31"/>
        <v>325</v>
      </c>
      <c r="F328" s="71">
        <f t="shared" si="32"/>
        <v>33368.1442388008</v>
      </c>
      <c r="G328" s="71">
        <f t="shared" si="33"/>
        <v>1000.0732175547358</v>
      </c>
      <c r="H328" s="71">
        <f t="shared" si="34"/>
        <v>139.03393432833678</v>
      </c>
      <c r="I328" s="71">
        <f t="shared" si="35"/>
        <v>861.03928322639899</v>
      </c>
      <c r="J328" s="71">
        <f t="shared" si="36"/>
        <v>32507.104955574399</v>
      </c>
    </row>
    <row r="329" spans="5:10" x14ac:dyDescent="0.25">
      <c r="E329" s="69">
        <f t="shared" si="31"/>
        <v>326</v>
      </c>
      <c r="F329" s="71">
        <f t="shared" si="32"/>
        <v>32507.104955574399</v>
      </c>
      <c r="G329" s="71">
        <f t="shared" si="33"/>
        <v>1000.0732175547358</v>
      </c>
      <c r="H329" s="71">
        <f t="shared" si="34"/>
        <v>135.4462706482268</v>
      </c>
      <c r="I329" s="71">
        <f t="shared" si="35"/>
        <v>864.62694690650892</v>
      </c>
      <c r="J329" s="71">
        <f t="shared" si="36"/>
        <v>31642.478008667891</v>
      </c>
    </row>
    <row r="330" spans="5:10" x14ac:dyDescent="0.25">
      <c r="E330" s="69">
        <f t="shared" si="31"/>
        <v>327</v>
      </c>
      <c r="F330" s="71">
        <f t="shared" si="32"/>
        <v>31642.478008667891</v>
      </c>
      <c r="G330" s="71">
        <f t="shared" si="33"/>
        <v>1000.0732175547358</v>
      </c>
      <c r="H330" s="71">
        <f t="shared" si="34"/>
        <v>131.84365836944968</v>
      </c>
      <c r="I330" s="71">
        <f t="shared" si="35"/>
        <v>868.22955918528612</v>
      </c>
      <c r="J330" s="71">
        <f t="shared" si="36"/>
        <v>30774.248449482606</v>
      </c>
    </row>
    <row r="331" spans="5:10" x14ac:dyDescent="0.25">
      <c r="E331" s="69">
        <f t="shared" si="31"/>
        <v>328</v>
      </c>
      <c r="F331" s="71">
        <f t="shared" si="32"/>
        <v>30774.248449482606</v>
      </c>
      <c r="G331" s="71">
        <f t="shared" si="33"/>
        <v>1000.0732175547358</v>
      </c>
      <c r="H331" s="71">
        <f t="shared" si="34"/>
        <v>128.22603520617764</v>
      </c>
      <c r="I331" s="71">
        <f t="shared" si="35"/>
        <v>871.84718234855814</v>
      </c>
      <c r="J331" s="71">
        <f t="shared" si="36"/>
        <v>29902.401267134046</v>
      </c>
    </row>
    <row r="332" spans="5:10" x14ac:dyDescent="0.25">
      <c r="E332" s="69">
        <f t="shared" si="31"/>
        <v>329</v>
      </c>
      <c r="F332" s="71">
        <f t="shared" si="32"/>
        <v>29902.401267134046</v>
      </c>
      <c r="G332" s="71">
        <f t="shared" si="33"/>
        <v>1000.0732175547358</v>
      </c>
      <c r="H332" s="71">
        <f t="shared" si="34"/>
        <v>124.59333861305866</v>
      </c>
      <c r="I332" s="71">
        <f t="shared" si="35"/>
        <v>875.47987894167716</v>
      </c>
      <c r="J332" s="71">
        <f t="shared" si="36"/>
        <v>29026.921388192368</v>
      </c>
    </row>
    <row r="333" spans="5:10" x14ac:dyDescent="0.25">
      <c r="E333" s="69">
        <f t="shared" si="31"/>
        <v>330</v>
      </c>
      <c r="F333" s="71">
        <f t="shared" si="32"/>
        <v>29026.921388192368</v>
      </c>
      <c r="G333" s="71">
        <f t="shared" si="33"/>
        <v>1000.0732175547358</v>
      </c>
      <c r="H333" s="71">
        <f t="shared" si="34"/>
        <v>120.94550578413504</v>
      </c>
      <c r="I333" s="71">
        <f t="shared" si="35"/>
        <v>879.12771177060085</v>
      </c>
      <c r="J333" s="71">
        <f t="shared" si="36"/>
        <v>28147.793676421767</v>
      </c>
    </row>
    <row r="334" spans="5:10" x14ac:dyDescent="0.25">
      <c r="E334" s="69">
        <f t="shared" si="31"/>
        <v>331</v>
      </c>
      <c r="F334" s="71">
        <f t="shared" si="32"/>
        <v>28147.793676421767</v>
      </c>
      <c r="G334" s="71">
        <f t="shared" si="33"/>
        <v>1000.0732175547358</v>
      </c>
      <c r="H334" s="71">
        <f t="shared" si="34"/>
        <v>117.28247365175751</v>
      </c>
      <c r="I334" s="71">
        <f t="shared" si="35"/>
        <v>882.79074390297831</v>
      </c>
      <c r="J334" s="71">
        <f t="shared" si="36"/>
        <v>27265.00293251879</v>
      </c>
    </row>
    <row r="335" spans="5:10" x14ac:dyDescent="0.25">
      <c r="E335" s="69">
        <f t="shared" si="31"/>
        <v>332</v>
      </c>
      <c r="F335" s="71">
        <f t="shared" si="32"/>
        <v>27265.00293251879</v>
      </c>
      <c r="G335" s="71">
        <f t="shared" si="33"/>
        <v>1000.0732175547358</v>
      </c>
      <c r="H335" s="71">
        <f t="shared" si="34"/>
        <v>113.6041788854951</v>
      </c>
      <c r="I335" s="71">
        <f t="shared" si="35"/>
        <v>886.46903866924072</v>
      </c>
      <c r="J335" s="71">
        <f t="shared" si="36"/>
        <v>26378.533893849548</v>
      </c>
    </row>
    <row r="336" spans="5:10" x14ac:dyDescent="0.25">
      <c r="E336" s="69">
        <f t="shared" si="31"/>
        <v>333</v>
      </c>
      <c r="F336" s="71">
        <f t="shared" si="32"/>
        <v>26378.533893849548</v>
      </c>
      <c r="G336" s="71">
        <f t="shared" si="33"/>
        <v>1000.0732175547358</v>
      </c>
      <c r="H336" s="71">
        <f t="shared" si="34"/>
        <v>109.91055789103994</v>
      </c>
      <c r="I336" s="71">
        <f t="shared" si="35"/>
        <v>890.16265966369588</v>
      </c>
      <c r="J336" s="71">
        <f t="shared" si="36"/>
        <v>25488.371234185852</v>
      </c>
    </row>
    <row r="337" spans="5:10" x14ac:dyDescent="0.25">
      <c r="E337" s="69">
        <f t="shared" si="31"/>
        <v>334</v>
      </c>
      <c r="F337" s="71">
        <f t="shared" si="32"/>
        <v>25488.371234185852</v>
      </c>
      <c r="G337" s="71">
        <f t="shared" si="33"/>
        <v>1000.0732175547358</v>
      </c>
      <c r="H337" s="71">
        <f t="shared" si="34"/>
        <v>106.20154680910787</v>
      </c>
      <c r="I337" s="71">
        <f t="shared" si="35"/>
        <v>893.87167074562797</v>
      </c>
      <c r="J337" s="71">
        <f t="shared" si="36"/>
        <v>24594.499563440222</v>
      </c>
    </row>
    <row r="338" spans="5:10" x14ac:dyDescent="0.25">
      <c r="E338" s="69">
        <f t="shared" si="31"/>
        <v>335</v>
      </c>
      <c r="F338" s="71">
        <f t="shared" si="32"/>
        <v>24594.499563440222</v>
      </c>
      <c r="G338" s="71">
        <f t="shared" si="33"/>
        <v>1000.0732175547358</v>
      </c>
      <c r="H338" s="71">
        <f t="shared" si="34"/>
        <v>102.47708151433442</v>
      </c>
      <c r="I338" s="71">
        <f t="shared" si="35"/>
        <v>897.59613604040146</v>
      </c>
      <c r="J338" s="71">
        <f t="shared" si="36"/>
        <v>23696.903427399822</v>
      </c>
    </row>
    <row r="339" spans="5:10" x14ac:dyDescent="0.25">
      <c r="E339" s="69">
        <f t="shared" si="31"/>
        <v>336</v>
      </c>
      <c r="F339" s="71">
        <f t="shared" si="32"/>
        <v>23696.903427399822</v>
      </c>
      <c r="G339" s="71">
        <f t="shared" si="33"/>
        <v>1000.0732175547358</v>
      </c>
      <c r="H339" s="71">
        <f t="shared" si="34"/>
        <v>98.737097614166089</v>
      </c>
      <c r="I339" s="71">
        <f t="shared" si="35"/>
        <v>901.3361199405698</v>
      </c>
      <c r="J339" s="71">
        <f t="shared" si="36"/>
        <v>22795.567307459252</v>
      </c>
    </row>
    <row r="340" spans="5:10" x14ac:dyDescent="0.25">
      <c r="E340" s="69">
        <f t="shared" si="31"/>
        <v>337</v>
      </c>
      <c r="F340" s="71">
        <f t="shared" si="32"/>
        <v>22795.567307459252</v>
      </c>
      <c r="G340" s="71">
        <f t="shared" si="33"/>
        <v>1000.0732175547358</v>
      </c>
      <c r="H340" s="71">
        <f t="shared" si="34"/>
        <v>94.981530447747048</v>
      </c>
      <c r="I340" s="71">
        <f t="shared" si="35"/>
        <v>905.09168710698884</v>
      </c>
      <c r="J340" s="71">
        <f t="shared" si="36"/>
        <v>21890.475620352263</v>
      </c>
    </row>
    <row r="341" spans="5:10" x14ac:dyDescent="0.25">
      <c r="E341" s="69">
        <f t="shared" si="31"/>
        <v>338</v>
      </c>
      <c r="F341" s="71">
        <f t="shared" si="32"/>
        <v>21890.475620352263</v>
      </c>
      <c r="G341" s="71">
        <f t="shared" si="33"/>
        <v>1000.0732175547358</v>
      </c>
      <c r="H341" s="71">
        <f t="shared" si="34"/>
        <v>91.210315084801252</v>
      </c>
      <c r="I341" s="71">
        <f t="shared" si="35"/>
        <v>908.86290246993451</v>
      </c>
      <c r="J341" s="71">
        <f t="shared" si="36"/>
        <v>20981.61271788233</v>
      </c>
    </row>
    <row r="342" spans="5:10" x14ac:dyDescent="0.25">
      <c r="E342" s="69">
        <f t="shared" si="31"/>
        <v>339</v>
      </c>
      <c r="F342" s="71">
        <f t="shared" si="32"/>
        <v>20981.61271788233</v>
      </c>
      <c r="G342" s="71">
        <f t="shared" si="33"/>
        <v>1000.0732175547358</v>
      </c>
      <c r="H342" s="71">
        <f t="shared" si="34"/>
        <v>87.423386324509863</v>
      </c>
      <c r="I342" s="71">
        <f t="shared" si="35"/>
        <v>912.64983123022603</v>
      </c>
      <c r="J342" s="71">
        <f t="shared" si="36"/>
        <v>20068.962886652105</v>
      </c>
    </row>
    <row r="343" spans="5:10" x14ac:dyDescent="0.25">
      <c r="E343" s="69">
        <f t="shared" si="31"/>
        <v>340</v>
      </c>
      <c r="F343" s="71">
        <f t="shared" si="32"/>
        <v>20068.962886652105</v>
      </c>
      <c r="G343" s="71">
        <f t="shared" si="33"/>
        <v>1000.0732175547358</v>
      </c>
      <c r="H343" s="71">
        <f t="shared" si="34"/>
        <v>83.620678694383926</v>
      </c>
      <c r="I343" s="71">
        <f t="shared" si="35"/>
        <v>916.45253886035186</v>
      </c>
      <c r="J343" s="71">
        <f t="shared" si="36"/>
        <v>19152.510347791755</v>
      </c>
    </row>
    <row r="344" spans="5:10" x14ac:dyDescent="0.25">
      <c r="E344" s="69">
        <f t="shared" si="31"/>
        <v>341</v>
      </c>
      <c r="F344" s="71">
        <f t="shared" si="32"/>
        <v>19152.510347791755</v>
      </c>
      <c r="G344" s="71">
        <f t="shared" si="33"/>
        <v>1000.0732175547358</v>
      </c>
      <c r="H344" s="71">
        <f t="shared" si="34"/>
        <v>79.802126449132444</v>
      </c>
      <c r="I344" s="71">
        <f t="shared" si="35"/>
        <v>920.27109110560332</v>
      </c>
      <c r="J344" s="71">
        <f t="shared" si="36"/>
        <v>18232.239256686153</v>
      </c>
    </row>
    <row r="345" spans="5:10" x14ac:dyDescent="0.25">
      <c r="E345" s="69">
        <f t="shared" si="31"/>
        <v>342</v>
      </c>
      <c r="F345" s="71">
        <f t="shared" si="32"/>
        <v>18232.239256686153</v>
      </c>
      <c r="G345" s="71">
        <f t="shared" si="33"/>
        <v>1000.0732175547358</v>
      </c>
      <c r="H345" s="71">
        <f t="shared" si="34"/>
        <v>75.967663569525783</v>
      </c>
      <c r="I345" s="71">
        <f t="shared" si="35"/>
        <v>924.10555398521001</v>
      </c>
      <c r="J345" s="71">
        <f t="shared" si="36"/>
        <v>17308.133702700943</v>
      </c>
    </row>
    <row r="346" spans="5:10" x14ac:dyDescent="0.25">
      <c r="E346" s="69">
        <f t="shared" si="31"/>
        <v>343</v>
      </c>
      <c r="F346" s="71">
        <f t="shared" si="32"/>
        <v>17308.133702700943</v>
      </c>
      <c r="G346" s="71">
        <f t="shared" si="33"/>
        <v>1000.0732175547358</v>
      </c>
      <c r="H346" s="71">
        <f t="shared" si="34"/>
        <v>72.117223761254067</v>
      </c>
      <c r="I346" s="71">
        <f t="shared" si="35"/>
        <v>927.95599379348175</v>
      </c>
      <c r="J346" s="71">
        <f t="shared" si="36"/>
        <v>16380.177708907462</v>
      </c>
    </row>
    <row r="347" spans="5:10" x14ac:dyDescent="0.25">
      <c r="E347" s="69">
        <f t="shared" si="31"/>
        <v>344</v>
      </c>
      <c r="F347" s="71">
        <f t="shared" si="32"/>
        <v>16380.177708907462</v>
      </c>
      <c r="G347" s="71">
        <f t="shared" si="33"/>
        <v>1000.0732175547358</v>
      </c>
      <c r="H347" s="71">
        <f t="shared" si="34"/>
        <v>68.250740453781233</v>
      </c>
      <c r="I347" s="71">
        <f t="shared" si="35"/>
        <v>931.82247710095453</v>
      </c>
      <c r="J347" s="71">
        <f t="shared" si="36"/>
        <v>15448.355231806509</v>
      </c>
    </row>
    <row r="348" spans="5:10" x14ac:dyDescent="0.25">
      <c r="E348" s="69">
        <f t="shared" si="31"/>
        <v>345</v>
      </c>
      <c r="F348" s="71">
        <f t="shared" si="32"/>
        <v>15448.355231806509</v>
      </c>
      <c r="G348" s="71">
        <f t="shared" si="33"/>
        <v>1000.0732175547358</v>
      </c>
      <c r="H348" s="71">
        <f t="shared" si="34"/>
        <v>64.368146799193923</v>
      </c>
      <c r="I348" s="71">
        <f t="shared" si="35"/>
        <v>935.70507075554178</v>
      </c>
      <c r="J348" s="71">
        <f t="shared" si="36"/>
        <v>14512.650161050966</v>
      </c>
    </row>
    <row r="349" spans="5:10" x14ac:dyDescent="0.25">
      <c r="E349" s="69">
        <f t="shared" si="31"/>
        <v>346</v>
      </c>
      <c r="F349" s="71">
        <f t="shared" si="32"/>
        <v>14512.650161050966</v>
      </c>
      <c r="G349" s="71">
        <f t="shared" si="33"/>
        <v>1000.0732175547358</v>
      </c>
      <c r="H349" s="71">
        <f t="shared" si="34"/>
        <v>60.469375671045825</v>
      </c>
      <c r="I349" s="71">
        <f t="shared" si="35"/>
        <v>939.60384188369005</v>
      </c>
      <c r="J349" s="71">
        <f t="shared" si="36"/>
        <v>13573.046319167275</v>
      </c>
    </row>
    <row r="350" spans="5:10" x14ac:dyDescent="0.25">
      <c r="E350" s="69">
        <f t="shared" si="31"/>
        <v>347</v>
      </c>
      <c r="F350" s="71">
        <f t="shared" si="32"/>
        <v>13573.046319167275</v>
      </c>
      <c r="G350" s="71">
        <f t="shared" si="33"/>
        <v>1000.0732175547358</v>
      </c>
      <c r="H350" s="71">
        <f t="shared" si="34"/>
        <v>56.554359663197125</v>
      </c>
      <c r="I350" s="71">
        <f t="shared" si="35"/>
        <v>943.51885789153869</v>
      </c>
      <c r="J350" s="71">
        <f t="shared" si="36"/>
        <v>12629.527461275737</v>
      </c>
    </row>
    <row r="351" spans="5:10" x14ac:dyDescent="0.25">
      <c r="E351" s="69">
        <f t="shared" si="31"/>
        <v>348</v>
      </c>
      <c r="F351" s="71">
        <f t="shared" si="32"/>
        <v>12629.527461275737</v>
      </c>
      <c r="G351" s="71">
        <f t="shared" si="33"/>
        <v>1000.0732175547358</v>
      </c>
      <c r="H351" s="71">
        <f t="shared" si="34"/>
        <v>52.623031088649043</v>
      </c>
      <c r="I351" s="71">
        <f t="shared" si="35"/>
        <v>947.45018646608685</v>
      </c>
      <c r="J351" s="71">
        <f t="shared" si="36"/>
        <v>11682.07727480965</v>
      </c>
    </row>
    <row r="352" spans="5:10" x14ac:dyDescent="0.25">
      <c r="E352" s="69">
        <f t="shared" si="31"/>
        <v>349</v>
      </c>
      <c r="F352" s="71">
        <f t="shared" si="32"/>
        <v>11682.07727480965</v>
      </c>
      <c r="G352" s="71">
        <f t="shared" si="33"/>
        <v>1000.0732175547358</v>
      </c>
      <c r="H352" s="71">
        <f t="shared" si="34"/>
        <v>48.675321978373681</v>
      </c>
      <c r="I352" s="71">
        <f t="shared" si="35"/>
        <v>951.39789557636209</v>
      </c>
      <c r="J352" s="71">
        <f t="shared" si="36"/>
        <v>10730.679379233288</v>
      </c>
    </row>
    <row r="353" spans="5:10" x14ac:dyDescent="0.25">
      <c r="E353" s="69">
        <f t="shared" si="31"/>
        <v>350</v>
      </c>
      <c r="F353" s="71">
        <f t="shared" si="32"/>
        <v>10730.679379233288</v>
      </c>
      <c r="G353" s="71">
        <f t="shared" si="33"/>
        <v>1000.0732175547358</v>
      </c>
      <c r="H353" s="71">
        <f t="shared" si="34"/>
        <v>44.711164080138843</v>
      </c>
      <c r="I353" s="71">
        <f t="shared" si="35"/>
        <v>955.36205347459702</v>
      </c>
      <c r="J353" s="71">
        <f t="shared" si="36"/>
        <v>9775.3173257586914</v>
      </c>
    </row>
    <row r="354" spans="5:10" x14ac:dyDescent="0.25">
      <c r="E354" s="69">
        <f t="shared" si="31"/>
        <v>351</v>
      </c>
      <c r="F354" s="71">
        <f t="shared" si="32"/>
        <v>9775.3173257586914</v>
      </c>
      <c r="G354" s="71">
        <f t="shared" si="33"/>
        <v>1000.0732175547358</v>
      </c>
      <c r="H354" s="71">
        <f t="shared" si="34"/>
        <v>40.730488857328019</v>
      </c>
      <c r="I354" s="71">
        <f t="shared" si="35"/>
        <v>959.34272869740767</v>
      </c>
      <c r="J354" s="71">
        <f t="shared" si="36"/>
        <v>8815.9745970612839</v>
      </c>
    </row>
    <row r="355" spans="5:10" x14ac:dyDescent="0.25">
      <c r="E355" s="69">
        <f t="shared" si="31"/>
        <v>352</v>
      </c>
      <c r="F355" s="71">
        <f t="shared" si="32"/>
        <v>8815.9745970612839</v>
      </c>
      <c r="G355" s="71">
        <f t="shared" si="33"/>
        <v>1000.0732175547358</v>
      </c>
      <c r="H355" s="71">
        <f t="shared" si="34"/>
        <v>36.733227487755492</v>
      </c>
      <c r="I355" s="71">
        <f t="shared" si="35"/>
        <v>963.33999006698025</v>
      </c>
      <c r="J355" s="71">
        <f t="shared" si="36"/>
        <v>7852.6346069943038</v>
      </c>
    </row>
    <row r="356" spans="5:10" x14ac:dyDescent="0.25">
      <c r="E356" s="69">
        <f t="shared" si="31"/>
        <v>353</v>
      </c>
      <c r="F356" s="71">
        <f t="shared" si="32"/>
        <v>7852.6346069943038</v>
      </c>
      <c r="G356" s="71">
        <f t="shared" si="33"/>
        <v>1000.0732175547358</v>
      </c>
      <c r="H356" s="71">
        <f t="shared" si="34"/>
        <v>32.719310862476405</v>
      </c>
      <c r="I356" s="71">
        <f t="shared" si="35"/>
        <v>967.35390669225933</v>
      </c>
      <c r="J356" s="71">
        <f t="shared" si="36"/>
        <v>6885.2807003020444</v>
      </c>
    </row>
    <row r="357" spans="5:10" x14ac:dyDescent="0.25">
      <c r="E357" s="69">
        <f t="shared" si="31"/>
        <v>354</v>
      </c>
      <c r="F357" s="71">
        <f t="shared" si="32"/>
        <v>6885.2807003020444</v>
      </c>
      <c r="G357" s="71">
        <f t="shared" si="33"/>
        <v>1000.0732175547358</v>
      </c>
      <c r="H357" s="71">
        <f t="shared" si="34"/>
        <v>28.688669584591995</v>
      </c>
      <c r="I357" s="71">
        <f t="shared" si="35"/>
        <v>971.38454797014379</v>
      </c>
      <c r="J357" s="71">
        <f t="shared" si="36"/>
        <v>5913.8961523319003</v>
      </c>
    </row>
    <row r="358" spans="5:10" x14ac:dyDescent="0.25">
      <c r="E358" s="69">
        <f t="shared" si="31"/>
        <v>355</v>
      </c>
      <c r="F358" s="71">
        <f t="shared" si="32"/>
        <v>5913.8961523319003</v>
      </c>
      <c r="G358" s="71">
        <f t="shared" si="33"/>
        <v>1000.0732175547358</v>
      </c>
      <c r="H358" s="71">
        <f t="shared" si="34"/>
        <v>24.641233968049729</v>
      </c>
      <c r="I358" s="71">
        <f t="shared" si="35"/>
        <v>975.4319835866861</v>
      </c>
      <c r="J358" s="71">
        <f t="shared" si="36"/>
        <v>4938.464168745214</v>
      </c>
    </row>
    <row r="359" spans="5:10" x14ac:dyDescent="0.25">
      <c r="E359" s="69">
        <f t="shared" si="31"/>
        <v>356</v>
      </c>
      <c r="F359" s="71">
        <f t="shared" si="32"/>
        <v>4938.464168745214</v>
      </c>
      <c r="G359" s="71">
        <f t="shared" si="33"/>
        <v>1000.0732175547358</v>
      </c>
      <c r="H359" s="71">
        <f t="shared" si="34"/>
        <v>20.576934036438537</v>
      </c>
      <c r="I359" s="71">
        <f t="shared" si="35"/>
        <v>979.49628351829733</v>
      </c>
      <c r="J359" s="71">
        <f t="shared" si="36"/>
        <v>3958.9678852269167</v>
      </c>
    </row>
    <row r="360" spans="5:10" x14ac:dyDescent="0.25">
      <c r="E360" s="69">
        <f>IF(E359&lt;$C$20,E359+1,"")</f>
        <v>357</v>
      </c>
      <c r="F360" s="71">
        <f>IF(E360&lt;=$C$20,J359,"")</f>
        <v>3958.9678852269167</v>
      </c>
      <c r="G360" s="71">
        <f>IF(E360&lt;=$C$20, $C$22,"")</f>
        <v>1000.0732175547358</v>
      </c>
      <c r="H360" s="71">
        <f t="shared" si="34"/>
        <v>16.495699521778967</v>
      </c>
      <c r="I360" s="71">
        <f>IF(E360&lt;=$C$20,-PPMT($C$21,E360,$C$20,$C$16),"")</f>
        <v>983.57751803295685</v>
      </c>
      <c r="J360" s="71">
        <f>IF(E360&lt;=$C$20, F360-I360,"")</f>
        <v>2975.3903671939597</v>
      </c>
    </row>
    <row r="361" spans="5:10" x14ac:dyDescent="0.25">
      <c r="E361" s="69">
        <f t="shared" ref="E361:E363" si="37">IF(E360&lt;$C$20,E360+1,"")</f>
        <v>358</v>
      </c>
      <c r="F361" s="71">
        <f t="shared" ref="F361:F363" si="38">IF(E361&lt;=$C$20,J360,"")</f>
        <v>2975.3903671939597</v>
      </c>
      <c r="G361" s="71">
        <f t="shared" ref="G361:G363" si="39">IF(E361&lt;=$C$20, $C$22,"")</f>
        <v>1000.0732175547358</v>
      </c>
      <c r="H361" s="71">
        <f t="shared" si="34"/>
        <v>12.397459863308315</v>
      </c>
      <c r="I361" s="71">
        <f t="shared" ref="I361:I363" si="40">IF(E361&lt;=$C$20,-PPMT($C$21,E361,$C$20,$C$16),"")</f>
        <v>987.67575769142752</v>
      </c>
      <c r="J361" s="71">
        <f t="shared" ref="J361:J363" si="41">IF(E361&lt;=$C$20, F361-I361,"")</f>
        <v>1987.7146095025323</v>
      </c>
    </row>
    <row r="362" spans="5:10" x14ac:dyDescent="0.25">
      <c r="E362" s="69">
        <f t="shared" si="37"/>
        <v>359</v>
      </c>
      <c r="F362" s="71">
        <f t="shared" si="38"/>
        <v>1987.7146095025323</v>
      </c>
      <c r="G362" s="71">
        <f t="shared" si="39"/>
        <v>1000.0732175547358</v>
      </c>
      <c r="H362" s="71">
        <f t="shared" si="34"/>
        <v>8.2821442062607016</v>
      </c>
      <c r="I362" s="71">
        <f t="shared" si="40"/>
        <v>991.79107334847515</v>
      </c>
      <c r="J362" s="71">
        <f t="shared" si="41"/>
        <v>995.92353615405716</v>
      </c>
    </row>
    <row r="363" spans="5:10" x14ac:dyDescent="0.25">
      <c r="E363" s="69">
        <f t="shared" si="37"/>
        <v>360</v>
      </c>
      <c r="F363" s="71">
        <f t="shared" si="38"/>
        <v>995.92353615405716</v>
      </c>
      <c r="G363" s="71">
        <f t="shared" si="39"/>
        <v>1000.0732175547358</v>
      </c>
      <c r="H363" s="71">
        <f t="shared" si="34"/>
        <v>4.1496814006420566</v>
      </c>
      <c r="I363" s="71">
        <f t="shared" si="40"/>
        <v>995.92353615409377</v>
      </c>
      <c r="J363" s="71">
        <f t="shared" si="41"/>
        <v>-3.6607161746360362E-11</v>
      </c>
    </row>
  </sheetData>
  <mergeCells count="6">
    <mergeCell ref="L11:O32"/>
    <mergeCell ref="E2:J2"/>
    <mergeCell ref="B3:C3"/>
    <mergeCell ref="B14:C14"/>
    <mergeCell ref="L2:O5"/>
    <mergeCell ref="L10:O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Key</vt:lpstr>
      <vt:lpstr>Loan Calculator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Christine Ferris</dc:creator>
  <cp:lastModifiedBy>Kosberg, Erik</cp:lastModifiedBy>
  <dcterms:created xsi:type="dcterms:W3CDTF">2018-09-07T04:20:50Z</dcterms:created>
  <dcterms:modified xsi:type="dcterms:W3CDTF">2019-09-16T22:15:46Z</dcterms:modified>
</cp:coreProperties>
</file>