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sdu\OneDrive\UFABC\ELETROMAG - Fenômenos Eletromagnéticos\LA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J5" i="1"/>
  <c r="C8" i="1" s="1"/>
  <c r="D8" i="1" s="1"/>
  <c r="J4" i="1"/>
  <c r="J3" i="1"/>
  <c r="G6" i="1"/>
  <c r="G3" i="1"/>
  <c r="B14" i="1"/>
  <c r="C7" i="1" l="1"/>
  <c r="D7" i="1" s="1"/>
  <c r="C4" i="1"/>
  <c r="C10" i="1"/>
  <c r="D10" i="1" s="1"/>
  <c r="C6" i="1"/>
  <c r="D6" i="1" s="1"/>
  <c r="C13" i="1"/>
  <c r="D13" i="1" s="1"/>
  <c r="C9" i="1"/>
  <c r="D9" i="1" s="1"/>
  <c r="C5" i="1"/>
  <c r="D5" i="1" s="1"/>
  <c r="C11" i="1"/>
  <c r="D11" i="1" s="1"/>
  <c r="C12" i="1"/>
  <c r="D12" i="1" s="1"/>
  <c r="C14" i="1" l="1"/>
  <c r="D4" i="1"/>
  <c r="C16" i="1"/>
  <c r="C15" i="1" s="1"/>
  <c r="D16" i="1" l="1"/>
  <c r="D15" i="1" s="1"/>
  <c r="D14" i="1"/>
</calcChain>
</file>

<file path=xl/sharedStrings.xml><?xml version="1.0" encoding="utf-8"?>
<sst xmlns="http://schemas.openxmlformats.org/spreadsheetml/2006/main" count="25" uniqueCount="25">
  <si>
    <t>Aluno</t>
  </si>
  <si>
    <t>Theta</t>
  </si>
  <si>
    <t>q</t>
  </si>
  <si>
    <t>F</t>
  </si>
  <si>
    <t>A</t>
  </si>
  <si>
    <t>A'</t>
  </si>
  <si>
    <t>B</t>
  </si>
  <si>
    <t>B'</t>
  </si>
  <si>
    <t>C</t>
  </si>
  <si>
    <t>C'</t>
  </si>
  <si>
    <t>D</t>
  </si>
  <si>
    <t>D'</t>
  </si>
  <si>
    <t>E</t>
  </si>
  <si>
    <t>E'</t>
  </si>
  <si>
    <t>Media</t>
  </si>
  <si>
    <t>Desvio padrão</t>
  </si>
  <si>
    <t>Ke</t>
  </si>
  <si>
    <t>d</t>
  </si>
  <si>
    <t>g</t>
  </si>
  <si>
    <t>m</t>
  </si>
  <si>
    <t>1/Ke</t>
  </si>
  <si>
    <t>d²</t>
  </si>
  <si>
    <t>d²mg/Ke</t>
  </si>
  <si>
    <t>Eletromag Experimento 1 - Phill Dubois</t>
  </si>
  <si>
    <t>Incerteza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</si>
</sst>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2" borderId="0" xfId="0" applyNumberFormat="1" applyFill="1"/>
    <xf numFmtId="0" fontId="0" fillId="6" borderId="0" xfId="0" applyFill="1" applyAlignment="1">
      <alignment horizontal="center"/>
    </xf>
    <xf numFmtId="11" fontId="0" fillId="7" borderId="0" xfId="0" applyNumberFormat="1" applyFill="1"/>
    <xf numFmtId="11" fontId="0" fillId="2" borderId="0" xfId="0" applyNumberFormat="1" applyFill="1" applyAlignment="1" applyProtection="1">
      <alignment horizontal="center"/>
      <protection locked="0"/>
    </xf>
    <xf numFmtId="11" fontId="0" fillId="2" borderId="0" xfId="0" applyNumberFormat="1" applyFill="1" applyAlignment="1" applyProtection="1">
      <alignment horizontal="center"/>
    </xf>
    <xf numFmtId="11" fontId="0" fillId="2" borderId="0" xfId="0" applyNumberFormat="1" applyFill="1" applyProtection="1">
      <protection locked="0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19" zoomScaleNormal="119" workbookViewId="0">
      <selection activeCell="C16" sqref="C16"/>
    </sheetView>
  </sheetViews>
  <sheetFormatPr defaultRowHeight="14.5" x14ac:dyDescent="0.35"/>
  <cols>
    <col min="1" max="1" width="14.26953125" bestFit="1" customWidth="1"/>
    <col min="2" max="2" width="8.81640625" bestFit="1" customWidth="1"/>
    <col min="3" max="3" width="10.90625" bestFit="1" customWidth="1"/>
    <col min="4" max="4" width="11.81640625" bestFit="1" customWidth="1"/>
    <col min="7" max="7" width="10.90625" bestFit="1" customWidth="1"/>
    <col min="10" max="10" width="8.81640625" bestFit="1" customWidth="1"/>
  </cols>
  <sheetData>
    <row r="1" spans="1:10" ht="26" x14ac:dyDescent="0.6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35">
      <c r="A3" s="2" t="s">
        <v>0</v>
      </c>
      <c r="B3" s="2" t="s">
        <v>1</v>
      </c>
      <c r="C3" s="2" t="s">
        <v>2</v>
      </c>
      <c r="D3" s="2" t="s">
        <v>3</v>
      </c>
      <c r="F3" s="2" t="s">
        <v>16</v>
      </c>
      <c r="G3" s="11">
        <f>8.99*10^9</f>
        <v>8990000000</v>
      </c>
      <c r="I3" s="2" t="s">
        <v>20</v>
      </c>
      <c r="J3" s="6">
        <f>1/G3</f>
        <v>1.1123470522803115E-10</v>
      </c>
    </row>
    <row r="4" spans="1:10" x14ac:dyDescent="0.35">
      <c r="A4" s="4" t="s">
        <v>4</v>
      </c>
      <c r="B4" s="9">
        <v>7.5</v>
      </c>
      <c r="C4" s="10">
        <f>SQRT((((SIN(RADIANS(B4)))^3)/((COS(RADIANS(B4)))))*$J$5)</f>
        <v>9.67124847233543E-8</v>
      </c>
      <c r="D4" s="10">
        <f>$G$3*(C4^2)/(($G$4*SIN(RADIANS(B4)))^2)</f>
        <v>9.0129299848331173E-5</v>
      </c>
      <c r="F4" s="2" t="s">
        <v>17</v>
      </c>
      <c r="G4" s="11">
        <v>7.4</v>
      </c>
      <c r="I4" s="2" t="s">
        <v>21</v>
      </c>
      <c r="J4" s="6">
        <f>G4^2</f>
        <v>54.760000000000005</v>
      </c>
    </row>
    <row r="5" spans="1:10" x14ac:dyDescent="0.35">
      <c r="A5" s="4" t="s">
        <v>5</v>
      </c>
      <c r="B5" s="9">
        <v>9.5</v>
      </c>
      <c r="C5" s="10">
        <f t="shared" ref="C5:C13" si="0">SQRT((((SIN(RADIANS(B5)))^3)/((COS(RADIANS(B5)))))*$J$5)</f>
        <v>1.3787414052264795E-7</v>
      </c>
      <c r="D5" s="10">
        <f t="shared" ref="D5:D13" si="1">$G$3*(C5^2)/(($G$4*SIN(RADIANS(B5)))^2)</f>
        <v>1.1456275017713984E-4</v>
      </c>
      <c r="F5" s="2" t="s">
        <v>18</v>
      </c>
      <c r="G5" s="11">
        <v>9.7799999999999994</v>
      </c>
      <c r="I5" s="2" t="s">
        <v>22</v>
      </c>
      <c r="J5" s="6">
        <f>J4*G6*G5*J3</f>
        <v>4.1700440489432709E-12</v>
      </c>
    </row>
    <row r="6" spans="1:10" x14ac:dyDescent="0.35">
      <c r="A6" s="4" t="s">
        <v>6</v>
      </c>
      <c r="B6" s="9">
        <v>6.5</v>
      </c>
      <c r="C6" s="10">
        <f t="shared" si="0"/>
        <v>7.8029498434464133E-8</v>
      </c>
      <c r="D6" s="10">
        <f t="shared" si="1"/>
        <v>7.800031744330649E-5</v>
      </c>
      <c r="F6" s="2" t="s">
        <v>19</v>
      </c>
      <c r="G6" s="11">
        <f>7*10^-5</f>
        <v>7.0000000000000007E-5</v>
      </c>
    </row>
    <row r="7" spans="1:10" x14ac:dyDescent="0.35">
      <c r="A7" s="4" t="s">
        <v>7</v>
      </c>
      <c r="B7" s="9">
        <v>7.5</v>
      </c>
      <c r="C7" s="10">
        <f t="shared" si="0"/>
        <v>9.67124847233543E-8</v>
      </c>
      <c r="D7" s="10">
        <f t="shared" si="1"/>
        <v>9.0129299848331173E-5</v>
      </c>
      <c r="G7" s="1"/>
    </row>
    <row r="8" spans="1:10" x14ac:dyDescent="0.35">
      <c r="A8" s="4" t="s">
        <v>8</v>
      </c>
      <c r="B8" s="9">
        <v>8.5</v>
      </c>
      <c r="C8" s="10">
        <f t="shared" si="0"/>
        <v>1.1668682490032601E-7</v>
      </c>
      <c r="D8" s="10">
        <f t="shared" si="1"/>
        <v>1.0231415552361289E-4</v>
      </c>
      <c r="G8" s="1"/>
    </row>
    <row r="9" spans="1:10" x14ac:dyDescent="0.35">
      <c r="A9" s="4" t="s">
        <v>9</v>
      </c>
      <c r="B9" s="9">
        <v>7.5</v>
      </c>
      <c r="C9" s="10">
        <f t="shared" si="0"/>
        <v>9.67124847233543E-8</v>
      </c>
      <c r="D9" s="10">
        <f t="shared" si="1"/>
        <v>9.0129299848331173E-5</v>
      </c>
      <c r="E9" s="1"/>
    </row>
    <row r="10" spans="1:10" x14ac:dyDescent="0.35">
      <c r="A10" s="4" t="s">
        <v>10</v>
      </c>
      <c r="B10" s="9">
        <v>8.5</v>
      </c>
      <c r="C10" s="10">
        <f t="shared" si="0"/>
        <v>1.1668682490032601E-7</v>
      </c>
      <c r="D10" s="10">
        <f t="shared" si="1"/>
        <v>1.0231415552361289E-4</v>
      </c>
    </row>
    <row r="11" spans="1:10" x14ac:dyDescent="0.35">
      <c r="A11" s="4" t="s">
        <v>11</v>
      </c>
      <c r="B11" s="9">
        <v>7</v>
      </c>
      <c r="C11" s="10">
        <f t="shared" si="0"/>
        <v>8.7204053621578093E-8</v>
      </c>
      <c r="D11" s="10">
        <f t="shared" si="1"/>
        <v>8.4058310394128491E-5</v>
      </c>
    </row>
    <row r="12" spans="1:10" x14ac:dyDescent="0.35">
      <c r="A12" s="4" t="s">
        <v>12</v>
      </c>
      <c r="B12" s="9">
        <v>7.5</v>
      </c>
      <c r="C12" s="10">
        <f t="shared" si="0"/>
        <v>9.67124847233543E-8</v>
      </c>
      <c r="D12" s="10">
        <f t="shared" si="1"/>
        <v>9.0129299848331173E-5</v>
      </c>
    </row>
    <row r="13" spans="1:10" x14ac:dyDescent="0.35">
      <c r="A13" s="4" t="s">
        <v>13</v>
      </c>
      <c r="B13" s="9">
        <v>7</v>
      </c>
      <c r="C13" s="10">
        <f t="shared" si="0"/>
        <v>8.7204053621578093E-8</v>
      </c>
      <c r="D13" s="10">
        <f t="shared" si="1"/>
        <v>8.4058310394128491E-5</v>
      </c>
    </row>
    <row r="14" spans="1:10" x14ac:dyDescent="0.35">
      <c r="A14" s="3" t="s">
        <v>14</v>
      </c>
      <c r="B14" s="5">
        <f>AVERAGE(B4:B13)</f>
        <v>7.7</v>
      </c>
      <c r="C14" s="5">
        <f>AVERAGE(C4:C13)</f>
        <v>1.0105353348943374E-7</v>
      </c>
      <c r="D14" s="5">
        <f>AVERAGE(D4:D13)</f>
        <v>9.2582519884925382E-5</v>
      </c>
    </row>
    <row r="15" spans="1:10" x14ac:dyDescent="0.35">
      <c r="A15" s="3" t="s">
        <v>24</v>
      </c>
      <c r="B15" s="8">
        <f>B16*(1/SQRT(COUNT(B4:B13)))</f>
        <v>0.28087165910587908</v>
      </c>
      <c r="C15" s="8">
        <f>C16*(1/SQRT(COUNT(C4:C13)))</f>
        <v>5.6111574325532731E-9</v>
      </c>
      <c r="D15" s="8">
        <f>D16*(1/SQRT(COUNT(D4:D13)))</f>
        <v>3.423088380125073E-6</v>
      </c>
    </row>
    <row r="16" spans="1:10" x14ac:dyDescent="0.35">
      <c r="A16" s="7" t="s">
        <v>15</v>
      </c>
      <c r="B16" s="7">
        <f>STDEV(B4:B13)</f>
        <v>0.88819417296494996</v>
      </c>
      <c r="C16" s="7">
        <f>STDEV(C4:C13)</f>
        <v>1.7744037796650976E-8</v>
      </c>
      <c r="D16" s="7">
        <f>STDEV(D4:D13)</f>
        <v>1.0824755913251483E-5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Phillipe Sardá Dubois</dc:creator>
  <cp:lastModifiedBy>Louis Phillipe Sardá Dubois</cp:lastModifiedBy>
  <dcterms:created xsi:type="dcterms:W3CDTF">2016-06-29T18:37:03Z</dcterms:created>
  <dcterms:modified xsi:type="dcterms:W3CDTF">2016-06-30T20:23:17Z</dcterms:modified>
</cp:coreProperties>
</file>