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9200" yWindow="0" windowWidth="19200" windowHeight="23540" tabRatio="500" firstSheet="1" activeTab="1"/>
  </bookViews>
  <sheets>
    <sheet name="Frameworks" sheetId="1" r:id="rId1"/>
    <sheet name="Vision Quality" sheetId="2" r:id="rId2"/>
    <sheet name="Vision Jaccard" sheetId="5" r:id="rId3"/>
    <sheet name="OpenCV Quality" sheetId="3" r:id="rId4"/>
    <sheet name="OpenCV Jaccard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4" i="5" l="1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G224" i="4"/>
  <c r="F225" i="4"/>
  <c r="G225" i="4"/>
  <c r="G226" i="4"/>
  <c r="F227" i="4"/>
  <c r="G227" i="4"/>
  <c r="G228" i="4"/>
  <c r="F229" i="4"/>
  <c r="G229" i="4"/>
  <c r="F230" i="4"/>
  <c r="G230" i="4"/>
  <c r="F231" i="4"/>
  <c r="G231" i="4"/>
  <c r="H117" i="4"/>
  <c r="H126" i="4"/>
  <c r="H135" i="4"/>
  <c r="H144" i="4"/>
  <c r="H153" i="4"/>
  <c r="H162" i="4"/>
  <c r="H171" i="4"/>
  <c r="H180" i="4"/>
  <c r="H189" i="4"/>
  <c r="H198" i="4"/>
  <c r="H207" i="4"/>
  <c r="H216" i="4"/>
  <c r="H221" i="4"/>
  <c r="H9" i="4"/>
  <c r="H18" i="4"/>
  <c r="H27" i="4"/>
  <c r="H36" i="4"/>
  <c r="H45" i="4"/>
  <c r="H54" i="4"/>
  <c r="H63" i="4"/>
  <c r="H72" i="4"/>
  <c r="H81" i="4"/>
  <c r="H90" i="4"/>
  <c r="H99" i="4"/>
  <c r="H108" i="4"/>
  <c r="H220" i="4"/>
  <c r="H218" i="4"/>
  <c r="F221" i="4"/>
  <c r="F220" i="4"/>
  <c r="I207" i="4"/>
  <c r="I180" i="4"/>
  <c r="I171" i="4"/>
  <c r="I126" i="4"/>
  <c r="I63" i="4"/>
  <c r="I9" i="4"/>
  <c r="H117" i="5"/>
  <c r="H126" i="5"/>
  <c r="H135" i="5"/>
  <c r="H144" i="5"/>
  <c r="H153" i="5"/>
  <c r="H162" i="5"/>
  <c r="H171" i="5"/>
  <c r="H180" i="5"/>
  <c r="H189" i="5"/>
  <c r="H198" i="5"/>
  <c r="H207" i="5"/>
  <c r="H216" i="5"/>
  <c r="H221" i="5"/>
  <c r="H9" i="5"/>
  <c r="H18" i="5"/>
  <c r="H27" i="5"/>
  <c r="H36" i="5"/>
  <c r="H45" i="5"/>
  <c r="H54" i="5"/>
  <c r="H63" i="5"/>
  <c r="H72" i="5"/>
  <c r="H81" i="5"/>
  <c r="H90" i="5"/>
  <c r="H99" i="5"/>
  <c r="H108" i="5"/>
  <c r="H220" i="5"/>
  <c r="H218" i="5"/>
  <c r="F221" i="5"/>
  <c r="F220" i="5"/>
  <c r="F219" i="5"/>
  <c r="I216" i="5"/>
  <c r="I207" i="5"/>
  <c r="I198" i="5"/>
  <c r="I189" i="5"/>
  <c r="I180" i="5"/>
  <c r="I171" i="5"/>
  <c r="I162" i="5"/>
  <c r="I135" i="5"/>
  <c r="I126" i="5"/>
  <c r="I117" i="5"/>
  <c r="I108" i="5"/>
  <c r="I90" i="5"/>
  <c r="I81" i="5"/>
  <c r="I72" i="5"/>
  <c r="I63" i="5"/>
  <c r="I54" i="5"/>
  <c r="I45" i="5"/>
  <c r="I36" i="5"/>
  <c r="I27" i="5"/>
  <c r="I18" i="5"/>
  <c r="I9" i="5"/>
  <c r="F219" i="4"/>
  <c r="F218" i="5"/>
  <c r="F218" i="4"/>
  <c r="C23" i="3"/>
  <c r="C22" i="3"/>
  <c r="C25" i="3"/>
  <c r="C24" i="3"/>
  <c r="C19" i="3"/>
  <c r="C18" i="3"/>
  <c r="C21" i="3"/>
  <c r="C20" i="3"/>
  <c r="C4" i="3"/>
  <c r="C3" i="3"/>
  <c r="C2" i="3"/>
  <c r="C22" i="2"/>
  <c r="C25" i="2"/>
  <c r="C24" i="2"/>
  <c r="C19" i="2"/>
  <c r="C18" i="2"/>
  <c r="C21" i="2"/>
  <c r="C20" i="2"/>
  <c r="C23" i="2"/>
  <c r="C4" i="2"/>
  <c r="C2" i="2"/>
  <c r="C3" i="2"/>
</calcChain>
</file>

<file path=xl/sharedStrings.xml><?xml version="1.0" encoding="utf-8"?>
<sst xmlns="http://schemas.openxmlformats.org/spreadsheetml/2006/main" count="915" uniqueCount="68">
  <si>
    <t>Vision</t>
  </si>
  <si>
    <t>CIDetector</t>
  </si>
  <si>
    <t>GPUImage</t>
  </si>
  <si>
    <t>OpenCV</t>
  </si>
  <si>
    <t>Scanbot SDK</t>
  </si>
  <si>
    <t>Scanner SDK</t>
  </si>
  <si>
    <t>Mobile Scan SDK</t>
  </si>
  <si>
    <t>Genius Scan SDK</t>
  </si>
  <si>
    <t>HP Scan SDK</t>
  </si>
  <si>
    <t>Gute Erkennung</t>
  </si>
  <si>
    <t>Total</t>
  </si>
  <si>
    <t>Erfolgreich</t>
  </si>
  <si>
    <t>Kategorie 1</t>
  </si>
  <si>
    <t>Kategorie 2</t>
  </si>
  <si>
    <t>Kategorie 3</t>
  </si>
  <si>
    <t>Kategorie 4</t>
  </si>
  <si>
    <t>Kategorie 5</t>
  </si>
  <si>
    <t>Kategorie 6</t>
  </si>
  <si>
    <t>Kategorie 7</t>
  </si>
  <si>
    <t>Kategorie 8</t>
  </si>
  <si>
    <t>Position</t>
  </si>
  <si>
    <t>KD1-1</t>
  </si>
  <si>
    <t>KD1-2</t>
  </si>
  <si>
    <t>KD2-1</t>
  </si>
  <si>
    <t>KD2-2</t>
  </si>
  <si>
    <t>KD3-1</t>
  </si>
  <si>
    <t>KD3-2</t>
  </si>
  <si>
    <t>KD4-1</t>
  </si>
  <si>
    <t>KD4-2</t>
  </si>
  <si>
    <t>good</t>
  </si>
  <si>
    <t>Lichtverhältnisse</t>
  </si>
  <si>
    <t>schlecht</t>
  </si>
  <si>
    <t>Untergrund</t>
  </si>
  <si>
    <t>Winkel</t>
  </si>
  <si>
    <t>Karte</t>
  </si>
  <si>
    <t>Jaccard-Wert</t>
  </si>
  <si>
    <t>JA</t>
  </si>
  <si>
    <t>NEIN</t>
  </si>
  <si>
    <t>gehalten</t>
  </si>
  <si>
    <t>positioniert</t>
  </si>
  <si>
    <t>gut</t>
  </si>
  <si>
    <t>kontrasterzeugend</t>
  </si>
  <si>
    <t>kontrasthemmend</t>
  </si>
  <si>
    <t>Jaccard-Wert für Gruppe</t>
  </si>
  <si>
    <t>NONE</t>
  </si>
  <si>
    <t>Jaccard Gesamt</t>
  </si>
  <si>
    <t>Jaccard Gute Erkennung</t>
  </si>
  <si>
    <t>Jaccard Gute Erkennung - Alle Festgehalten</t>
  </si>
  <si>
    <t>Jaccard Gute Erkennung - Alle Positioniert</t>
  </si>
  <si>
    <t>Anzahl Gute Erkennung</t>
  </si>
  <si>
    <t>Anzahl Gute Erkennung - Alle Festgehalten</t>
  </si>
  <si>
    <t>Anzahl Gute Erkennung - Alle Positioniert</t>
  </si>
  <si>
    <t>Jaccard Index Kategorie 1</t>
  </si>
  <si>
    <t>Jaccard Index Kategorie 2</t>
  </si>
  <si>
    <t>Jaccard Index Kategorie 3</t>
  </si>
  <si>
    <t>Jaccard Index Kategorie 5</t>
  </si>
  <si>
    <t>Jaccard Index Kategorie 6</t>
  </si>
  <si>
    <t>Jaccard Index Kategorie 7</t>
  </si>
  <si>
    <t>Jaccard Index Kategorie 8</t>
  </si>
  <si>
    <t>Jaccard Index Kategorie 4</t>
  </si>
  <si>
    <t>Ähnlichkeit</t>
  </si>
  <si>
    <t>Abweichung</t>
  </si>
  <si>
    <t>Wertung</t>
  </si>
  <si>
    <t>Unbekannte Eigenentwicklung</t>
  </si>
  <si>
    <t>Karte enthalten</t>
  </si>
  <si>
    <t>Viereck erkannt</t>
  </si>
  <si>
    <t>Nicht erfolgreich</t>
  </si>
  <si>
    <t>Keine gute Erkennung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</si>
</sst>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9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0" fillId="0" borderId="0" xfId="0" applyFill="1"/>
    <xf numFmtId="2" fontId="4" fillId="0" borderId="0" xfId="0" applyNumberFormat="1" applyFont="1"/>
    <xf numFmtId="0" fontId="0" fillId="3" borderId="0" xfId="0" applyFont="1" applyFill="1"/>
    <xf numFmtId="0" fontId="0" fillId="3" borderId="0" xfId="0" applyFont="1" applyFill="1" applyAlignment="1">
      <alignment horizontal="left"/>
    </xf>
    <xf numFmtId="2" fontId="0" fillId="3" borderId="0" xfId="0" applyNumberFormat="1" applyFont="1" applyFill="1"/>
    <xf numFmtId="0" fontId="0" fillId="3" borderId="0" xfId="0" applyFill="1" applyAlignment="1">
      <alignment horizontal="left"/>
    </xf>
    <xf numFmtId="0" fontId="0" fillId="3" borderId="0" xfId="0" applyFill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4" fillId="0" borderId="0" xfId="0" applyNumberFormat="1" applyFont="1" applyAlignment="1">
      <alignment horizontal="right"/>
    </xf>
  </cellXfs>
  <cellStyles count="9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Frameworks!$A$1:$A$10</c:f>
              <c:strCache>
                <c:ptCount val="10"/>
                <c:pt idx="0">
                  <c:v>Scanner SDK</c:v>
                </c:pt>
                <c:pt idx="1">
                  <c:v>Scanbot SDK</c:v>
                </c:pt>
                <c:pt idx="2">
                  <c:v>Mobile Scan SDK</c:v>
                </c:pt>
                <c:pt idx="3">
                  <c:v>HP Scan SDK</c:v>
                </c:pt>
                <c:pt idx="4">
                  <c:v>Genius Scan SDK</c:v>
                </c:pt>
                <c:pt idx="5">
                  <c:v>Unbekannte Eigenentwicklung</c:v>
                </c:pt>
                <c:pt idx="6">
                  <c:v>OpenCV</c:v>
                </c:pt>
                <c:pt idx="7">
                  <c:v>Vision</c:v>
                </c:pt>
                <c:pt idx="8">
                  <c:v>GPUImage</c:v>
                </c:pt>
                <c:pt idx="9">
                  <c:v>CIDetector</c:v>
                </c:pt>
              </c:strCache>
            </c:strRef>
          </c:cat>
          <c:val>
            <c:numRef>
              <c:f>Frameworks!$B$1:$B$10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4.0</c:v>
                </c:pt>
                <c:pt idx="8">
                  <c:v>7.0</c:v>
                </c:pt>
                <c:pt idx="9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650872"/>
        <c:axId val="2128493800"/>
      </c:barChart>
      <c:valAx>
        <c:axId val="2128493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7650872"/>
        <c:crosses val="autoZero"/>
        <c:crossBetween val="between"/>
      </c:valAx>
      <c:catAx>
        <c:axId val="2127650872"/>
        <c:scaling>
          <c:orientation val="minMax"/>
        </c:scaling>
        <c:delete val="0"/>
        <c:axPos val="l"/>
        <c:majorTickMark val="out"/>
        <c:minorTickMark val="none"/>
        <c:tickLblPos val="nextTo"/>
        <c:crossAx val="212849380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'Vision Quality'!$B$1</c:f>
              <c:strCache>
                <c:ptCount val="1"/>
                <c:pt idx="0">
                  <c:v>Erfolgreich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Quality'!$A$2:$A$4</c:f>
              <c:strCache>
                <c:ptCount val="3"/>
                <c:pt idx="0">
                  <c:v>Gute Erkennung</c:v>
                </c:pt>
                <c:pt idx="1">
                  <c:v>Viereck erkannt</c:v>
                </c:pt>
                <c:pt idx="2">
                  <c:v>Karte enthalten</c:v>
                </c:pt>
              </c:strCache>
            </c:strRef>
          </c:cat>
          <c:val>
            <c:numRef>
              <c:f>'Vision Quality'!$B$2:$B$4</c:f>
              <c:numCache>
                <c:formatCode>General</c:formatCode>
                <c:ptCount val="3"/>
                <c:pt idx="0">
                  <c:v>72.0</c:v>
                </c:pt>
                <c:pt idx="1">
                  <c:v>134.0</c:v>
                </c:pt>
                <c:pt idx="2">
                  <c:v>134.0</c:v>
                </c:pt>
              </c:numCache>
            </c:numRef>
          </c:val>
        </c:ser>
        <c:ser>
          <c:idx val="1"/>
          <c:order val="1"/>
          <c:tx>
            <c:strRef>
              <c:f>'Vision Quality'!$C$1</c:f>
              <c:strCache>
                <c:ptCount val="1"/>
                <c:pt idx="0">
                  <c:v>Nicht erfolgreich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Quality'!$A$2:$A$4</c:f>
              <c:strCache>
                <c:ptCount val="3"/>
                <c:pt idx="0">
                  <c:v>Gute Erkennung</c:v>
                </c:pt>
                <c:pt idx="1">
                  <c:v>Viereck erkannt</c:v>
                </c:pt>
                <c:pt idx="2">
                  <c:v>Karte enthalten</c:v>
                </c:pt>
              </c:strCache>
            </c:strRef>
          </c:cat>
          <c:val>
            <c:numRef>
              <c:f>'Vision Quality'!$C$2:$C$4</c:f>
              <c:numCache>
                <c:formatCode>General</c:formatCode>
                <c:ptCount val="3"/>
                <c:pt idx="0">
                  <c:v>120.0</c:v>
                </c:pt>
                <c:pt idx="1">
                  <c:v>58.0</c:v>
                </c:pt>
                <c:pt idx="2">
                  <c:v>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199352"/>
        <c:axId val="2135202328"/>
      </c:barChart>
      <c:catAx>
        <c:axId val="2135199352"/>
        <c:scaling>
          <c:orientation val="minMax"/>
        </c:scaling>
        <c:delete val="0"/>
        <c:axPos val="l"/>
        <c:majorTickMark val="out"/>
        <c:minorTickMark val="none"/>
        <c:tickLblPos val="nextTo"/>
        <c:crossAx val="2135202328"/>
        <c:crosses val="autoZero"/>
        <c:auto val="1"/>
        <c:lblAlgn val="ctr"/>
        <c:lblOffset val="100"/>
        <c:noMultiLvlLbl val="0"/>
      </c:catAx>
      <c:valAx>
        <c:axId val="21352023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519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'Vision Quality'!$B$17</c:f>
              <c:strCache>
                <c:ptCount val="1"/>
                <c:pt idx="0">
                  <c:v>Gute Erkennung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Quality'!$A$18:$A$25</c:f>
              <c:strCache>
                <c:ptCount val="8"/>
                <c:pt idx="0">
                  <c:v>Kategorie 8</c:v>
                </c:pt>
                <c:pt idx="1">
                  <c:v>Kategorie 7</c:v>
                </c:pt>
                <c:pt idx="2">
                  <c:v>Kategorie 6</c:v>
                </c:pt>
                <c:pt idx="3">
                  <c:v>Kategorie 5</c:v>
                </c:pt>
                <c:pt idx="4">
                  <c:v>Kategorie 4</c:v>
                </c:pt>
                <c:pt idx="5">
                  <c:v>Kategorie 3</c:v>
                </c:pt>
                <c:pt idx="6">
                  <c:v>Kategorie 2</c:v>
                </c:pt>
                <c:pt idx="7">
                  <c:v>Kategorie 1</c:v>
                </c:pt>
              </c:strCache>
            </c:strRef>
          </c:cat>
          <c:val>
            <c:numRef>
              <c:f>'Vision Quality'!$B$18:$B$25</c:f>
              <c:numCache>
                <c:formatCode>General</c:formatCode>
                <c:ptCount val="8"/>
                <c:pt idx="0">
                  <c:v>7.0</c:v>
                </c:pt>
                <c:pt idx="1">
                  <c:v>10.0</c:v>
                </c:pt>
                <c:pt idx="2">
                  <c:v>5.0</c:v>
                </c:pt>
                <c:pt idx="3">
                  <c:v>9.0</c:v>
                </c:pt>
                <c:pt idx="4">
                  <c:v>1.0</c:v>
                </c:pt>
                <c:pt idx="5">
                  <c:v>14.0</c:v>
                </c:pt>
                <c:pt idx="6">
                  <c:v>8.0</c:v>
                </c:pt>
                <c:pt idx="7">
                  <c:v>18.0</c:v>
                </c:pt>
              </c:numCache>
            </c:numRef>
          </c:val>
        </c:ser>
        <c:ser>
          <c:idx val="1"/>
          <c:order val="1"/>
          <c:tx>
            <c:strRef>
              <c:f>'Vision Quality'!$C$17</c:f>
              <c:strCache>
                <c:ptCount val="1"/>
                <c:pt idx="0">
                  <c:v>Keine gute Erkennung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Quality'!$A$18:$A$25</c:f>
              <c:strCache>
                <c:ptCount val="8"/>
                <c:pt idx="0">
                  <c:v>Kategorie 8</c:v>
                </c:pt>
                <c:pt idx="1">
                  <c:v>Kategorie 7</c:v>
                </c:pt>
                <c:pt idx="2">
                  <c:v>Kategorie 6</c:v>
                </c:pt>
                <c:pt idx="3">
                  <c:v>Kategorie 5</c:v>
                </c:pt>
                <c:pt idx="4">
                  <c:v>Kategorie 4</c:v>
                </c:pt>
                <c:pt idx="5">
                  <c:v>Kategorie 3</c:v>
                </c:pt>
                <c:pt idx="6">
                  <c:v>Kategorie 2</c:v>
                </c:pt>
                <c:pt idx="7">
                  <c:v>Kategorie 1</c:v>
                </c:pt>
              </c:strCache>
            </c:strRef>
          </c:cat>
          <c:val>
            <c:numRef>
              <c:f>'Vision Quality'!$C$18:$C$25</c:f>
              <c:numCache>
                <c:formatCode>General</c:formatCode>
                <c:ptCount val="8"/>
                <c:pt idx="0">
                  <c:v>17.0</c:v>
                </c:pt>
                <c:pt idx="1">
                  <c:v>14.0</c:v>
                </c:pt>
                <c:pt idx="2">
                  <c:v>19.0</c:v>
                </c:pt>
                <c:pt idx="3">
                  <c:v>15.0</c:v>
                </c:pt>
                <c:pt idx="4">
                  <c:v>23.0</c:v>
                </c:pt>
                <c:pt idx="5">
                  <c:v>10.0</c:v>
                </c:pt>
                <c:pt idx="6">
                  <c:v>16.0</c:v>
                </c:pt>
                <c:pt idx="7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177752"/>
        <c:axId val="2135180728"/>
      </c:barChart>
      <c:catAx>
        <c:axId val="2135177752"/>
        <c:scaling>
          <c:orientation val="minMax"/>
        </c:scaling>
        <c:delete val="0"/>
        <c:axPos val="l"/>
        <c:majorTickMark val="out"/>
        <c:minorTickMark val="none"/>
        <c:tickLblPos val="nextTo"/>
        <c:crossAx val="2135180728"/>
        <c:crosses val="autoZero"/>
        <c:auto val="1"/>
        <c:lblAlgn val="ctr"/>
        <c:lblOffset val="100"/>
        <c:noMultiLvlLbl val="0"/>
      </c:catAx>
      <c:valAx>
        <c:axId val="21351807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517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'Vision Jaccard'!$F$223</c:f>
              <c:strCache>
                <c:ptCount val="1"/>
                <c:pt idx="0">
                  <c:v>Ähnlichkeit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Jaccard'!$E$224:$E$231</c:f>
              <c:strCache>
                <c:ptCount val="8"/>
                <c:pt idx="0">
                  <c:v>Jaccard Index Kategorie 8</c:v>
                </c:pt>
                <c:pt idx="1">
                  <c:v>Jaccard Index Kategorie 7</c:v>
                </c:pt>
                <c:pt idx="2">
                  <c:v>Jaccard Index Kategorie 6</c:v>
                </c:pt>
                <c:pt idx="3">
                  <c:v>Jaccard Index Kategorie 5</c:v>
                </c:pt>
                <c:pt idx="4">
                  <c:v>Jaccard Index Kategorie 4</c:v>
                </c:pt>
                <c:pt idx="5">
                  <c:v>Jaccard Index Kategorie 3</c:v>
                </c:pt>
                <c:pt idx="6">
                  <c:v>Jaccard Index Kategorie 2</c:v>
                </c:pt>
                <c:pt idx="7">
                  <c:v>Jaccard Index Kategorie 1</c:v>
                </c:pt>
              </c:strCache>
            </c:strRef>
          </c:cat>
          <c:val>
            <c:numRef>
              <c:f>'Vision Jaccard'!$F$224:$F$231</c:f>
              <c:numCache>
                <c:formatCode>0.00</c:formatCode>
                <c:ptCount val="8"/>
                <c:pt idx="0">
                  <c:v>0.490728571428571</c:v>
                </c:pt>
                <c:pt idx="1">
                  <c:v>0.48178</c:v>
                </c:pt>
                <c:pt idx="2">
                  <c:v>0.7047</c:v>
                </c:pt>
                <c:pt idx="3">
                  <c:v>0.664711111111111</c:v>
                </c:pt>
                <c:pt idx="4">
                  <c:v>0.705</c:v>
                </c:pt>
                <c:pt idx="5">
                  <c:v>0.585642857142857</c:v>
                </c:pt>
                <c:pt idx="6">
                  <c:v>0.6479875</c:v>
                </c:pt>
                <c:pt idx="7">
                  <c:v>0.763883333333333</c:v>
                </c:pt>
              </c:numCache>
            </c:numRef>
          </c:val>
        </c:ser>
        <c:ser>
          <c:idx val="1"/>
          <c:order val="1"/>
          <c:tx>
            <c:strRef>
              <c:f>'Vision Jaccard'!$G$223</c:f>
              <c:strCache>
                <c:ptCount val="1"/>
                <c:pt idx="0">
                  <c:v>Abweichung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Jaccard'!$E$224:$E$231</c:f>
              <c:strCache>
                <c:ptCount val="8"/>
                <c:pt idx="0">
                  <c:v>Jaccard Index Kategorie 8</c:v>
                </c:pt>
                <c:pt idx="1">
                  <c:v>Jaccard Index Kategorie 7</c:v>
                </c:pt>
                <c:pt idx="2">
                  <c:v>Jaccard Index Kategorie 6</c:v>
                </c:pt>
                <c:pt idx="3">
                  <c:v>Jaccard Index Kategorie 5</c:v>
                </c:pt>
                <c:pt idx="4">
                  <c:v>Jaccard Index Kategorie 4</c:v>
                </c:pt>
                <c:pt idx="5">
                  <c:v>Jaccard Index Kategorie 3</c:v>
                </c:pt>
                <c:pt idx="6">
                  <c:v>Jaccard Index Kategorie 2</c:v>
                </c:pt>
                <c:pt idx="7">
                  <c:v>Jaccard Index Kategorie 1</c:v>
                </c:pt>
              </c:strCache>
            </c:strRef>
          </c:cat>
          <c:val>
            <c:numRef>
              <c:f>'Vision Jaccard'!$G$224:$G$231</c:f>
              <c:numCache>
                <c:formatCode>0.00</c:formatCode>
                <c:ptCount val="8"/>
                <c:pt idx="0">
                  <c:v>0.509271428571429</c:v>
                </c:pt>
                <c:pt idx="1">
                  <c:v>0.51822</c:v>
                </c:pt>
                <c:pt idx="2">
                  <c:v>0.2953</c:v>
                </c:pt>
                <c:pt idx="3">
                  <c:v>0.335288888888889</c:v>
                </c:pt>
                <c:pt idx="4">
                  <c:v>0.295</c:v>
                </c:pt>
                <c:pt idx="5">
                  <c:v>0.414357142857143</c:v>
                </c:pt>
                <c:pt idx="6">
                  <c:v>0.3520125</c:v>
                </c:pt>
                <c:pt idx="7">
                  <c:v>0.236116666666667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294168"/>
        <c:axId val="2135297144"/>
      </c:barChart>
      <c:catAx>
        <c:axId val="2135294168"/>
        <c:scaling>
          <c:orientation val="minMax"/>
        </c:scaling>
        <c:delete val="0"/>
        <c:axPos val="l"/>
        <c:majorTickMark val="out"/>
        <c:minorTickMark val="none"/>
        <c:tickLblPos val="nextTo"/>
        <c:crossAx val="2135297144"/>
        <c:crosses val="autoZero"/>
        <c:auto val="1"/>
        <c:lblAlgn val="ctr"/>
        <c:lblOffset val="100"/>
        <c:noMultiLvlLbl val="0"/>
      </c:catAx>
      <c:valAx>
        <c:axId val="213529714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13529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Korrelation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'Vision Jaccard'!$H$223</c:f>
              <c:strCache>
                <c:ptCount val="1"/>
                <c:pt idx="0">
                  <c:v>Wertung</c:v>
                </c:pt>
              </c:strCache>
            </c:strRef>
          </c:tx>
          <c:spPr>
            <a:ln w="47625">
              <a:noFill/>
            </a:ln>
          </c:spPr>
          <c:xVal>
            <c:numRef>
              <c:f>'Vision Jaccard'!$G$224:$G$231</c:f>
              <c:numCache>
                <c:formatCode>0.00</c:formatCode>
                <c:ptCount val="8"/>
                <c:pt idx="0">
                  <c:v>0.509271428571429</c:v>
                </c:pt>
                <c:pt idx="1">
                  <c:v>0.51822</c:v>
                </c:pt>
                <c:pt idx="2">
                  <c:v>0.2953</c:v>
                </c:pt>
                <c:pt idx="3">
                  <c:v>0.335288888888889</c:v>
                </c:pt>
                <c:pt idx="4">
                  <c:v>0.295</c:v>
                </c:pt>
                <c:pt idx="5">
                  <c:v>0.414357142857143</c:v>
                </c:pt>
                <c:pt idx="6">
                  <c:v>0.3520125</c:v>
                </c:pt>
                <c:pt idx="7">
                  <c:v>0.236116666666667</c:v>
                </c:pt>
              </c:numCache>
            </c:numRef>
          </c:xVal>
          <c:yVal>
            <c:numRef>
              <c:f>'Vision Jaccard'!$H$224:$H$231</c:f>
              <c:numCache>
                <c:formatCode>General</c:formatCode>
                <c:ptCount val="8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10056"/>
        <c:axId val="2135213080"/>
      </c:scatterChart>
      <c:valAx>
        <c:axId val="21352100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35213080"/>
        <c:crosses val="autoZero"/>
        <c:crossBetween val="midCat"/>
      </c:valAx>
      <c:valAx>
        <c:axId val="213521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210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'OpenCV Quality'!$B$1</c:f>
              <c:strCache>
                <c:ptCount val="1"/>
                <c:pt idx="0">
                  <c:v>Erfolgreich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Quality'!$A$2:$A$4</c:f>
              <c:strCache>
                <c:ptCount val="3"/>
                <c:pt idx="0">
                  <c:v>Gute Erkennung</c:v>
                </c:pt>
                <c:pt idx="1">
                  <c:v>Karte enthalten</c:v>
                </c:pt>
                <c:pt idx="2">
                  <c:v>Viereck erkannt</c:v>
                </c:pt>
              </c:strCache>
            </c:strRef>
          </c:cat>
          <c:val>
            <c:numRef>
              <c:f>'OpenCV Quality'!$B$2:$B$4</c:f>
              <c:numCache>
                <c:formatCode>General</c:formatCode>
                <c:ptCount val="3"/>
                <c:pt idx="0">
                  <c:v>18.0</c:v>
                </c:pt>
                <c:pt idx="1">
                  <c:v>78.0</c:v>
                </c:pt>
                <c:pt idx="2">
                  <c:v>105.0</c:v>
                </c:pt>
              </c:numCache>
            </c:numRef>
          </c:val>
        </c:ser>
        <c:ser>
          <c:idx val="1"/>
          <c:order val="1"/>
          <c:tx>
            <c:strRef>
              <c:f>'OpenCV Quality'!$C$1</c:f>
              <c:strCache>
                <c:ptCount val="1"/>
                <c:pt idx="0">
                  <c:v>Nicht erfolgreich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Quality'!$A$2:$A$4</c:f>
              <c:strCache>
                <c:ptCount val="3"/>
                <c:pt idx="0">
                  <c:v>Gute Erkennung</c:v>
                </c:pt>
                <c:pt idx="1">
                  <c:v>Karte enthalten</c:v>
                </c:pt>
                <c:pt idx="2">
                  <c:v>Viereck erkannt</c:v>
                </c:pt>
              </c:strCache>
            </c:strRef>
          </c:cat>
          <c:val>
            <c:numRef>
              <c:f>'OpenCV Quality'!$C$2:$C$4</c:f>
              <c:numCache>
                <c:formatCode>General</c:formatCode>
                <c:ptCount val="3"/>
                <c:pt idx="0">
                  <c:v>175.0</c:v>
                </c:pt>
                <c:pt idx="1">
                  <c:v>114.0</c:v>
                </c:pt>
                <c:pt idx="2">
                  <c:v>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143896"/>
        <c:axId val="2135146872"/>
      </c:barChart>
      <c:catAx>
        <c:axId val="2135143896"/>
        <c:scaling>
          <c:orientation val="minMax"/>
        </c:scaling>
        <c:delete val="0"/>
        <c:axPos val="l"/>
        <c:majorTickMark val="out"/>
        <c:minorTickMark val="none"/>
        <c:tickLblPos val="nextTo"/>
        <c:crossAx val="2135146872"/>
        <c:crosses val="autoZero"/>
        <c:auto val="1"/>
        <c:lblAlgn val="ctr"/>
        <c:lblOffset val="100"/>
        <c:noMultiLvlLbl val="0"/>
      </c:catAx>
      <c:valAx>
        <c:axId val="21351468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514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'OpenCV Quality'!$B$17</c:f>
              <c:strCache>
                <c:ptCount val="1"/>
                <c:pt idx="0">
                  <c:v>Gute Erkennung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Quality'!$A$18:$A$25</c:f>
              <c:strCache>
                <c:ptCount val="8"/>
                <c:pt idx="0">
                  <c:v>Kategorie 8</c:v>
                </c:pt>
                <c:pt idx="1">
                  <c:v>Kategorie 7</c:v>
                </c:pt>
                <c:pt idx="2">
                  <c:v>Kategorie 6</c:v>
                </c:pt>
                <c:pt idx="3">
                  <c:v>Kategorie 5</c:v>
                </c:pt>
                <c:pt idx="4">
                  <c:v>Kategorie 4</c:v>
                </c:pt>
                <c:pt idx="5">
                  <c:v>Kategorie 3</c:v>
                </c:pt>
                <c:pt idx="6">
                  <c:v>Kategorie 2</c:v>
                </c:pt>
                <c:pt idx="7">
                  <c:v>Kategorie 1</c:v>
                </c:pt>
              </c:strCache>
            </c:strRef>
          </c:cat>
          <c:val>
            <c:numRef>
              <c:f>'OpenCV Quality'!$B$18:$B$25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3.0</c:v>
                </c:pt>
                <c:pt idx="6">
                  <c:v>2.0</c:v>
                </c:pt>
                <c:pt idx="7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'OpenCV Quality'!$C$17</c:f>
              <c:strCache>
                <c:ptCount val="1"/>
                <c:pt idx="0">
                  <c:v>Keine gute Erkennung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Quality'!$A$18:$A$25</c:f>
              <c:strCache>
                <c:ptCount val="8"/>
                <c:pt idx="0">
                  <c:v>Kategorie 8</c:v>
                </c:pt>
                <c:pt idx="1">
                  <c:v>Kategorie 7</c:v>
                </c:pt>
                <c:pt idx="2">
                  <c:v>Kategorie 6</c:v>
                </c:pt>
                <c:pt idx="3">
                  <c:v>Kategorie 5</c:v>
                </c:pt>
                <c:pt idx="4">
                  <c:v>Kategorie 4</c:v>
                </c:pt>
                <c:pt idx="5">
                  <c:v>Kategorie 3</c:v>
                </c:pt>
                <c:pt idx="6">
                  <c:v>Kategorie 2</c:v>
                </c:pt>
                <c:pt idx="7">
                  <c:v>Kategorie 1</c:v>
                </c:pt>
              </c:strCache>
            </c:strRef>
          </c:cat>
          <c:val>
            <c:numRef>
              <c:f>'OpenCV Quality'!$C$18:$C$25</c:f>
              <c:numCache>
                <c:formatCode>General</c:formatCode>
                <c:ptCount val="8"/>
                <c:pt idx="0">
                  <c:v>24.0</c:v>
                </c:pt>
                <c:pt idx="1">
                  <c:v>23.0</c:v>
                </c:pt>
                <c:pt idx="2">
                  <c:v>24.0</c:v>
                </c:pt>
                <c:pt idx="3">
                  <c:v>23.0</c:v>
                </c:pt>
                <c:pt idx="4">
                  <c:v>24.0</c:v>
                </c:pt>
                <c:pt idx="5">
                  <c:v>21.0</c:v>
                </c:pt>
                <c:pt idx="6">
                  <c:v>22.0</c:v>
                </c:pt>
                <c:pt idx="7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682104"/>
        <c:axId val="2135863464"/>
      </c:barChart>
      <c:catAx>
        <c:axId val="21366821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35863464"/>
        <c:crosses val="autoZero"/>
        <c:auto val="1"/>
        <c:lblAlgn val="ctr"/>
        <c:lblOffset val="100"/>
        <c:noMultiLvlLbl val="0"/>
      </c:catAx>
      <c:valAx>
        <c:axId val="21358634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668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'OpenCV Jaccard'!$F$223</c:f>
              <c:strCache>
                <c:ptCount val="1"/>
                <c:pt idx="0">
                  <c:v>Ähnlichkeit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Jaccard'!$E$224:$E$231</c:f>
              <c:strCache>
                <c:ptCount val="8"/>
                <c:pt idx="0">
                  <c:v>Jaccard Index Kategorie 8</c:v>
                </c:pt>
                <c:pt idx="1">
                  <c:v>Jaccard Index Kategorie 7</c:v>
                </c:pt>
                <c:pt idx="2">
                  <c:v>Jaccard Index Kategorie 6</c:v>
                </c:pt>
                <c:pt idx="3">
                  <c:v>Jaccard Index Kategorie 5</c:v>
                </c:pt>
                <c:pt idx="4">
                  <c:v>Jaccard Index Kategorie 4</c:v>
                </c:pt>
                <c:pt idx="5">
                  <c:v>Jaccard Index Kategorie 3</c:v>
                </c:pt>
                <c:pt idx="6">
                  <c:v>Jaccard Index Kategorie 2</c:v>
                </c:pt>
                <c:pt idx="7">
                  <c:v>Jaccard Index Kategorie 1</c:v>
                </c:pt>
              </c:strCache>
            </c:strRef>
          </c:cat>
          <c:val>
            <c:numRef>
              <c:f>'OpenCV Jaccard'!$F$224:$F$231</c:f>
              <c:numCache>
                <c:formatCode>0.00</c:formatCode>
                <c:ptCount val="8"/>
                <c:pt idx="0">
                  <c:v>0.0</c:v>
                </c:pt>
                <c:pt idx="1">
                  <c:v>0.4172</c:v>
                </c:pt>
                <c:pt idx="3">
                  <c:v>0.8169</c:v>
                </c:pt>
                <c:pt idx="5">
                  <c:v>0.4829</c:v>
                </c:pt>
                <c:pt idx="6">
                  <c:v>0.60445</c:v>
                </c:pt>
                <c:pt idx="7">
                  <c:v>0.793545454545455</c:v>
                </c:pt>
              </c:numCache>
            </c:numRef>
          </c:val>
        </c:ser>
        <c:ser>
          <c:idx val="1"/>
          <c:order val="1"/>
          <c:tx>
            <c:strRef>
              <c:f>'OpenCV Jaccard'!$G$223</c:f>
              <c:strCache>
                <c:ptCount val="1"/>
                <c:pt idx="0">
                  <c:v>Abweichung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Jaccard'!$E$224:$E$231</c:f>
              <c:strCache>
                <c:ptCount val="8"/>
                <c:pt idx="0">
                  <c:v>Jaccard Index Kategorie 8</c:v>
                </c:pt>
                <c:pt idx="1">
                  <c:v>Jaccard Index Kategorie 7</c:v>
                </c:pt>
                <c:pt idx="2">
                  <c:v>Jaccard Index Kategorie 6</c:v>
                </c:pt>
                <c:pt idx="3">
                  <c:v>Jaccard Index Kategorie 5</c:v>
                </c:pt>
                <c:pt idx="4">
                  <c:v>Jaccard Index Kategorie 4</c:v>
                </c:pt>
                <c:pt idx="5">
                  <c:v>Jaccard Index Kategorie 3</c:v>
                </c:pt>
                <c:pt idx="6">
                  <c:v>Jaccard Index Kategorie 2</c:v>
                </c:pt>
                <c:pt idx="7">
                  <c:v>Jaccard Index Kategorie 1</c:v>
                </c:pt>
              </c:strCache>
            </c:strRef>
          </c:cat>
          <c:val>
            <c:numRef>
              <c:f>'OpenCV Jaccard'!$G$224:$G$231</c:f>
              <c:numCache>
                <c:formatCode>0.00</c:formatCode>
                <c:ptCount val="8"/>
                <c:pt idx="0">
                  <c:v>1.0</c:v>
                </c:pt>
                <c:pt idx="1">
                  <c:v>0.5828</c:v>
                </c:pt>
                <c:pt idx="2">
                  <c:v>1.0</c:v>
                </c:pt>
                <c:pt idx="3">
                  <c:v>0.1831</c:v>
                </c:pt>
                <c:pt idx="4">
                  <c:v>1.0</c:v>
                </c:pt>
                <c:pt idx="5">
                  <c:v>0.5171</c:v>
                </c:pt>
                <c:pt idx="6">
                  <c:v>0.39555</c:v>
                </c:pt>
                <c:pt idx="7">
                  <c:v>0.206454545454545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927544"/>
        <c:axId val="2134930520"/>
      </c:barChart>
      <c:catAx>
        <c:axId val="2134927544"/>
        <c:scaling>
          <c:orientation val="minMax"/>
        </c:scaling>
        <c:delete val="0"/>
        <c:axPos val="l"/>
        <c:majorTickMark val="out"/>
        <c:minorTickMark val="none"/>
        <c:tickLblPos val="nextTo"/>
        <c:crossAx val="2134930520"/>
        <c:crosses val="autoZero"/>
        <c:auto val="1"/>
        <c:lblAlgn val="ctr"/>
        <c:lblOffset val="100"/>
        <c:noMultiLvlLbl val="0"/>
      </c:catAx>
      <c:valAx>
        <c:axId val="213493052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13492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Korrelation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'OpenCV Jaccard'!$H$223</c:f>
              <c:strCache>
                <c:ptCount val="1"/>
                <c:pt idx="0">
                  <c:v>Wertung</c:v>
                </c:pt>
              </c:strCache>
            </c:strRef>
          </c:tx>
          <c:spPr>
            <a:ln w="47625">
              <a:noFill/>
            </a:ln>
          </c:spPr>
          <c:xVal>
            <c:numRef>
              <c:f>'OpenCV Jaccard'!$G$224:$G$231</c:f>
              <c:numCache>
                <c:formatCode>0.00</c:formatCode>
                <c:ptCount val="8"/>
                <c:pt idx="0">
                  <c:v>1.0</c:v>
                </c:pt>
                <c:pt idx="1">
                  <c:v>0.5828</c:v>
                </c:pt>
                <c:pt idx="2">
                  <c:v>1.0</c:v>
                </c:pt>
                <c:pt idx="3">
                  <c:v>0.1831</c:v>
                </c:pt>
                <c:pt idx="4">
                  <c:v>1.0</c:v>
                </c:pt>
                <c:pt idx="5">
                  <c:v>0.5171</c:v>
                </c:pt>
                <c:pt idx="6">
                  <c:v>0.39555</c:v>
                </c:pt>
                <c:pt idx="7">
                  <c:v>0.206454545454545</c:v>
                </c:pt>
              </c:numCache>
            </c:numRef>
          </c:xVal>
          <c:yVal>
            <c:numRef>
              <c:f>'OpenCV Jaccard'!$H$224:$H$231</c:f>
              <c:numCache>
                <c:formatCode>General</c:formatCode>
                <c:ptCount val="8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18056"/>
        <c:axId val="2135921080"/>
      </c:scatterChart>
      <c:valAx>
        <c:axId val="21359180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35921080"/>
        <c:crosses val="autoZero"/>
        <c:crossBetween val="midCat"/>
      </c:valAx>
      <c:valAx>
        <c:axId val="213592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918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177800</xdr:rowOff>
    </xdr:from>
    <xdr:to>
      <xdr:col>12</xdr:col>
      <xdr:colOff>38100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</xdr:row>
      <xdr:rowOff>63500</xdr:rowOff>
    </xdr:from>
    <xdr:to>
      <xdr:col>14</xdr:col>
      <xdr:colOff>381000</xdr:colOff>
      <xdr:row>12</xdr:row>
      <xdr:rowOff>63500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14</xdr:row>
      <xdr:rowOff>0</xdr:rowOff>
    </xdr:from>
    <xdr:to>
      <xdr:col>14</xdr:col>
      <xdr:colOff>406400</xdr:colOff>
      <xdr:row>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863600</xdr:colOff>
      <xdr:row>222</xdr:row>
      <xdr:rowOff>82550</xdr:rowOff>
    </xdr:from>
    <xdr:to>
      <xdr:col>18</xdr:col>
      <xdr:colOff>381000</xdr:colOff>
      <xdr:row>242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1803400</xdr:colOff>
      <xdr:row>242</xdr:row>
      <xdr:rowOff>57150</xdr:rowOff>
    </xdr:from>
    <xdr:to>
      <xdr:col>6</xdr:col>
      <xdr:colOff>2679700</xdr:colOff>
      <xdr:row>256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177800</xdr:colOff>
      <xdr:row>10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12</xdr:row>
      <xdr:rowOff>177800</xdr:rowOff>
    </xdr:from>
    <xdr:to>
      <xdr:col>15</xdr:col>
      <xdr:colOff>215900</xdr:colOff>
      <xdr:row>28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965200</xdr:colOff>
      <xdr:row>222</xdr:row>
      <xdr:rowOff>127000</xdr:rowOff>
    </xdr:from>
    <xdr:to>
      <xdr:col>18</xdr:col>
      <xdr:colOff>711200</xdr:colOff>
      <xdr:row>245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238</xdr:row>
      <xdr:rowOff>107950</xdr:rowOff>
    </xdr:from>
    <xdr:to>
      <xdr:col>8</xdr:col>
      <xdr:colOff>368300</xdr:colOff>
      <xdr:row>252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38" workbookViewId="0">
      <selection activeCell="P22" sqref="P22"/>
    </sheetView>
  </sheetViews>
  <sheetFormatPr baseColWidth="10" defaultRowHeight="15" x14ac:dyDescent="0"/>
  <cols>
    <col min="1" max="1" width="26" bestFit="1" customWidth="1"/>
  </cols>
  <sheetData>
    <row r="1" spans="1:2">
      <c r="A1" t="s">
        <v>5</v>
      </c>
      <c r="B1">
        <v>1</v>
      </c>
    </row>
    <row r="2" spans="1:2">
      <c r="A2" t="s">
        <v>4</v>
      </c>
      <c r="B2">
        <v>1</v>
      </c>
    </row>
    <row r="3" spans="1:2">
      <c r="A3" t="s">
        <v>6</v>
      </c>
      <c r="B3">
        <v>1</v>
      </c>
    </row>
    <row r="4" spans="1:2">
      <c r="A4" t="s">
        <v>8</v>
      </c>
      <c r="B4">
        <v>1</v>
      </c>
    </row>
    <row r="5" spans="1:2">
      <c r="A5" t="s">
        <v>7</v>
      </c>
      <c r="B5">
        <v>1</v>
      </c>
    </row>
    <row r="6" spans="1:2">
      <c r="A6" t="s">
        <v>63</v>
      </c>
      <c r="B6">
        <v>2</v>
      </c>
    </row>
    <row r="7" spans="1:2">
      <c r="A7" t="s">
        <v>3</v>
      </c>
      <c r="B7">
        <v>4</v>
      </c>
    </row>
    <row r="8" spans="1:2">
      <c r="A8" t="s">
        <v>0</v>
      </c>
      <c r="B8">
        <v>4</v>
      </c>
    </row>
    <row r="9" spans="1:2">
      <c r="A9" t="s">
        <v>2</v>
      </c>
      <c r="B9">
        <v>7</v>
      </c>
    </row>
    <row r="10" spans="1:2">
      <c r="A10" t="s">
        <v>1</v>
      </c>
      <c r="B10">
        <v>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18" sqref="C18"/>
    </sheetView>
  </sheetViews>
  <sheetFormatPr baseColWidth="10" defaultRowHeight="15" x14ac:dyDescent="0"/>
  <cols>
    <col min="1" max="2" width="14.33203125" bestFit="1" customWidth="1"/>
    <col min="3" max="3" width="19.33203125" bestFit="1" customWidth="1"/>
    <col min="4" max="4" width="12.33203125" bestFit="1" customWidth="1"/>
  </cols>
  <sheetData>
    <row r="1" spans="1:4">
      <c r="B1" t="s">
        <v>11</v>
      </c>
      <c r="C1" t="s">
        <v>66</v>
      </c>
      <c r="D1" t="s">
        <v>10</v>
      </c>
    </row>
    <row r="2" spans="1:4">
      <c r="A2" t="s">
        <v>9</v>
      </c>
      <c r="B2">
        <v>72</v>
      </c>
      <c r="C2">
        <f>D2-B2</f>
        <v>120</v>
      </c>
      <c r="D2">
        <v>192</v>
      </c>
    </row>
    <row r="3" spans="1:4">
      <c r="A3" t="s">
        <v>65</v>
      </c>
      <c r="B3">
        <v>134</v>
      </c>
      <c r="C3">
        <f>D3-B3</f>
        <v>58</v>
      </c>
      <c r="D3">
        <v>192</v>
      </c>
    </row>
    <row r="4" spans="1:4">
      <c r="A4" t="s">
        <v>64</v>
      </c>
      <c r="B4">
        <v>134</v>
      </c>
      <c r="C4">
        <f>D4-B4</f>
        <v>58</v>
      </c>
      <c r="D4">
        <v>192</v>
      </c>
    </row>
    <row r="17" spans="1:4">
      <c r="B17" t="s">
        <v>9</v>
      </c>
      <c r="C17" t="s">
        <v>67</v>
      </c>
      <c r="D17" t="s">
        <v>10</v>
      </c>
    </row>
    <row r="18" spans="1:4">
      <c r="A18" t="s">
        <v>19</v>
      </c>
      <c r="B18">
        <v>7</v>
      </c>
      <c r="C18">
        <f t="shared" ref="C18:C25" si="0">D18-B18</f>
        <v>17</v>
      </c>
      <c r="D18">
        <v>24</v>
      </c>
    </row>
    <row r="19" spans="1:4">
      <c r="A19" t="s">
        <v>18</v>
      </c>
      <c r="B19">
        <v>10</v>
      </c>
      <c r="C19">
        <f t="shared" si="0"/>
        <v>14</v>
      </c>
      <c r="D19">
        <v>24</v>
      </c>
    </row>
    <row r="20" spans="1:4">
      <c r="A20" t="s">
        <v>17</v>
      </c>
      <c r="B20">
        <v>5</v>
      </c>
      <c r="C20">
        <f t="shared" si="0"/>
        <v>19</v>
      </c>
      <c r="D20">
        <v>24</v>
      </c>
    </row>
    <row r="21" spans="1:4">
      <c r="A21" t="s">
        <v>16</v>
      </c>
      <c r="B21">
        <v>9</v>
      </c>
      <c r="C21">
        <f t="shared" si="0"/>
        <v>15</v>
      </c>
      <c r="D21">
        <v>24</v>
      </c>
    </row>
    <row r="22" spans="1:4">
      <c r="A22" t="s">
        <v>15</v>
      </c>
      <c r="B22">
        <v>1</v>
      </c>
      <c r="C22">
        <f t="shared" si="0"/>
        <v>23</v>
      </c>
      <c r="D22">
        <v>24</v>
      </c>
    </row>
    <row r="23" spans="1:4">
      <c r="A23" t="s">
        <v>14</v>
      </c>
      <c r="B23">
        <v>14</v>
      </c>
      <c r="C23">
        <f t="shared" si="0"/>
        <v>10</v>
      </c>
      <c r="D23">
        <v>24</v>
      </c>
    </row>
    <row r="24" spans="1:4">
      <c r="A24" t="s">
        <v>13</v>
      </c>
      <c r="B24">
        <v>8</v>
      </c>
      <c r="C24">
        <f t="shared" si="0"/>
        <v>16</v>
      </c>
      <c r="D24">
        <v>24</v>
      </c>
    </row>
    <row r="25" spans="1:4">
      <c r="A25" t="s">
        <v>12</v>
      </c>
      <c r="B25">
        <v>18</v>
      </c>
      <c r="C25">
        <f t="shared" si="0"/>
        <v>6</v>
      </c>
      <c r="D25">
        <v>24</v>
      </c>
    </row>
  </sheetData>
  <sortState ref="A19:D25">
    <sortCondition descending="1" ref="A19:A25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topLeftCell="D1" workbookViewId="0">
      <pane ySplit="1" topLeftCell="A195" activePane="bottomLeft" state="frozen"/>
      <selection pane="bottomLeft" activeCell="F164" sqref="F164:F171"/>
    </sheetView>
  </sheetViews>
  <sheetFormatPr baseColWidth="10" defaultRowHeight="15" x14ac:dyDescent="0"/>
  <cols>
    <col min="2" max="2" width="15.1640625" bestFit="1" customWidth="1"/>
    <col min="3" max="3" width="20.5" bestFit="1" customWidth="1"/>
    <col min="4" max="4" width="10.83203125" style="4"/>
    <col min="5" max="5" width="36.33203125" bestFit="1" customWidth="1"/>
    <col min="6" max="6" width="12.1640625" bestFit="1" customWidth="1"/>
    <col min="7" max="7" width="35.83203125" bestFit="1" customWidth="1"/>
    <col min="8" max="9" width="21.6640625" bestFit="1" customWidth="1"/>
  </cols>
  <sheetData>
    <row r="1" spans="1:9">
      <c r="A1" s="2" t="s">
        <v>20</v>
      </c>
      <c r="B1" s="2" t="s">
        <v>30</v>
      </c>
      <c r="C1" s="2" t="s">
        <v>32</v>
      </c>
      <c r="D1" s="3" t="s">
        <v>33</v>
      </c>
      <c r="E1" s="2" t="s">
        <v>34</v>
      </c>
      <c r="F1" s="2" t="s">
        <v>35</v>
      </c>
      <c r="G1" s="2" t="s">
        <v>9</v>
      </c>
      <c r="H1" s="2" t="s">
        <v>49</v>
      </c>
      <c r="I1" s="2" t="s">
        <v>43</v>
      </c>
    </row>
    <row r="2" spans="1:9">
      <c r="A2" t="s">
        <v>38</v>
      </c>
      <c r="B2" t="s">
        <v>31</v>
      </c>
      <c r="C2" t="s">
        <v>41</v>
      </c>
      <c r="D2" s="5">
        <v>60</v>
      </c>
      <c r="E2" s="6" t="s">
        <v>21</v>
      </c>
      <c r="F2" s="10">
        <v>0.44230000000000003</v>
      </c>
      <c r="G2" t="s">
        <v>36</v>
      </c>
    </row>
    <row r="3" spans="1:9">
      <c r="D3" s="5"/>
      <c r="E3" s="6" t="s">
        <v>22</v>
      </c>
      <c r="F3" s="10">
        <v>0.44750000000000001</v>
      </c>
      <c r="G3" t="s">
        <v>36</v>
      </c>
    </row>
    <row r="4" spans="1:9">
      <c r="D4" s="5"/>
      <c r="E4" s="6" t="s">
        <v>23</v>
      </c>
      <c r="F4" s="10">
        <v>0.36799999999999999</v>
      </c>
      <c r="G4" t="s">
        <v>36</v>
      </c>
    </row>
    <row r="5" spans="1:9">
      <c r="D5" s="5"/>
      <c r="E5" s="6" t="s">
        <v>24</v>
      </c>
      <c r="F5" s="10">
        <v>0</v>
      </c>
      <c r="G5" t="s">
        <v>37</v>
      </c>
    </row>
    <row r="6" spans="1:9">
      <c r="D6" s="5"/>
      <c r="E6" s="6" t="s">
        <v>25</v>
      </c>
      <c r="F6" s="10">
        <v>0.53720000000000001</v>
      </c>
      <c r="G6" t="s">
        <v>36</v>
      </c>
    </row>
    <row r="7" spans="1:9">
      <c r="D7" s="5"/>
      <c r="E7" s="6" t="s">
        <v>26</v>
      </c>
      <c r="F7" s="10">
        <v>0</v>
      </c>
      <c r="G7" t="s">
        <v>37</v>
      </c>
    </row>
    <row r="8" spans="1:9">
      <c r="D8" s="5"/>
      <c r="E8" s="6" t="s">
        <v>27</v>
      </c>
      <c r="F8" s="10">
        <v>0</v>
      </c>
      <c r="G8" t="s">
        <v>37</v>
      </c>
    </row>
    <row r="9" spans="1:9">
      <c r="D9" s="5"/>
      <c r="E9" s="6" t="s">
        <v>28</v>
      </c>
      <c r="F9" s="10">
        <v>0.54610000000000003</v>
      </c>
      <c r="G9" t="s">
        <v>36</v>
      </c>
      <c r="H9">
        <f>COUNTIF(G2:G9,"JA")</f>
        <v>5</v>
      </c>
      <c r="I9" s="15">
        <f>SUM(F2+F3+F4+F6+F9)/COUNTIF(G2:G9,"JA")</f>
        <v>0.46821999999999997</v>
      </c>
    </row>
    <row r="10" spans="1:9" s="1" customFormat="1" ht="6" customHeight="1">
      <c r="D10" s="7"/>
      <c r="E10" s="8"/>
      <c r="F10" s="11"/>
    </row>
    <row r="11" spans="1:9">
      <c r="D11" s="5">
        <v>75</v>
      </c>
      <c r="E11" s="6" t="s">
        <v>21</v>
      </c>
      <c r="F11" s="10">
        <v>0</v>
      </c>
      <c r="G11" t="s">
        <v>37</v>
      </c>
    </row>
    <row r="12" spans="1:9">
      <c r="D12" s="5"/>
      <c r="E12" s="6" t="s">
        <v>22</v>
      </c>
      <c r="F12" s="10">
        <v>0.66810000000000003</v>
      </c>
      <c r="G12" t="s">
        <v>36</v>
      </c>
    </row>
    <row r="13" spans="1:9">
      <c r="D13" s="5"/>
      <c r="E13" s="6" t="s">
        <v>23</v>
      </c>
      <c r="F13" s="10">
        <v>0</v>
      </c>
      <c r="G13" t="s">
        <v>37</v>
      </c>
    </row>
    <row r="14" spans="1:9">
      <c r="D14" s="5"/>
      <c r="E14" s="6" t="s">
        <v>24</v>
      </c>
      <c r="F14" s="10">
        <v>0</v>
      </c>
      <c r="G14" t="s">
        <v>37</v>
      </c>
    </row>
    <row r="15" spans="1:9">
      <c r="D15" s="5"/>
      <c r="E15" s="6" t="s">
        <v>25</v>
      </c>
      <c r="F15" s="10">
        <v>0</v>
      </c>
      <c r="G15" t="s">
        <v>37</v>
      </c>
    </row>
    <row r="16" spans="1:9">
      <c r="D16" s="5"/>
      <c r="E16" s="6" t="s">
        <v>26</v>
      </c>
      <c r="F16" s="10">
        <v>0</v>
      </c>
      <c r="G16" t="s">
        <v>37</v>
      </c>
    </row>
    <row r="17" spans="3:9">
      <c r="D17" s="5"/>
      <c r="E17" s="6" t="s">
        <v>27</v>
      </c>
      <c r="F17" s="10">
        <v>0</v>
      </c>
      <c r="G17" t="s">
        <v>37</v>
      </c>
    </row>
    <row r="18" spans="3:9">
      <c r="D18" s="5"/>
      <c r="E18" s="6" t="s">
        <v>28</v>
      </c>
      <c r="F18" s="10">
        <v>0.55349999999999999</v>
      </c>
      <c r="G18" t="s">
        <v>36</v>
      </c>
      <c r="H18">
        <f>COUNTIF(G11:G18,"JA")</f>
        <v>2</v>
      </c>
      <c r="I18" s="10">
        <f>SUM(F18+F12)/COUNTIF(G11:G18,"JA")</f>
        <v>0.61080000000000001</v>
      </c>
    </row>
    <row r="19" spans="3:9" s="1" customFormat="1" ht="6" customHeight="1">
      <c r="D19" s="7"/>
      <c r="E19" s="8"/>
      <c r="F19" s="11"/>
    </row>
    <row r="20" spans="3:9">
      <c r="D20" s="5">
        <v>90</v>
      </c>
      <c r="E20" s="6" t="s">
        <v>21</v>
      </c>
      <c r="F20" s="10">
        <v>0.55600000000000005</v>
      </c>
      <c r="G20" t="s">
        <v>36</v>
      </c>
    </row>
    <row r="21" spans="3:9">
      <c r="D21" s="5"/>
      <c r="E21" s="6" t="s">
        <v>22</v>
      </c>
      <c r="F21" s="10">
        <v>0</v>
      </c>
      <c r="G21" t="s">
        <v>37</v>
      </c>
    </row>
    <row r="22" spans="3:9">
      <c r="D22" s="5"/>
      <c r="E22" s="6" t="s">
        <v>23</v>
      </c>
      <c r="F22" s="10">
        <v>0.25569999999999998</v>
      </c>
      <c r="G22" t="s">
        <v>36</v>
      </c>
    </row>
    <row r="23" spans="3:9">
      <c r="D23" s="5"/>
      <c r="E23" s="6" t="s">
        <v>24</v>
      </c>
      <c r="F23" s="10">
        <v>0</v>
      </c>
      <c r="G23" t="s">
        <v>37</v>
      </c>
    </row>
    <row r="24" spans="3:9">
      <c r="D24" s="5"/>
      <c r="E24" s="6" t="s">
        <v>25</v>
      </c>
      <c r="F24" s="10">
        <v>0</v>
      </c>
      <c r="G24" t="s">
        <v>37</v>
      </c>
    </row>
    <row r="25" spans="3:9">
      <c r="D25" s="5"/>
      <c r="E25" s="6" t="s">
        <v>26</v>
      </c>
      <c r="F25" s="10">
        <v>0</v>
      </c>
      <c r="G25" t="s">
        <v>37</v>
      </c>
    </row>
    <row r="26" spans="3:9">
      <c r="D26" s="5"/>
      <c r="E26" s="6" t="s">
        <v>27</v>
      </c>
      <c r="F26" s="10">
        <v>0</v>
      </c>
      <c r="G26" t="s">
        <v>37</v>
      </c>
    </row>
    <row r="27" spans="3:9">
      <c r="D27" s="5"/>
      <c r="E27" s="6" t="s">
        <v>28</v>
      </c>
      <c r="F27" s="10">
        <v>0.44340000000000002</v>
      </c>
      <c r="G27" t="s">
        <v>36</v>
      </c>
      <c r="H27">
        <f>COUNTIF(G20:G27,"JA")</f>
        <v>3</v>
      </c>
      <c r="I27" s="10">
        <f>SUM(F27+F22+F20)/COUNTIF(G20:G27,"JA")</f>
        <v>0.41836666666666672</v>
      </c>
    </row>
    <row r="28" spans="3:9" s="1" customFormat="1" ht="6" customHeight="1">
      <c r="D28" s="9"/>
      <c r="F28" s="11"/>
    </row>
    <row r="29" spans="3:9">
      <c r="C29" t="s">
        <v>42</v>
      </c>
      <c r="D29" s="4">
        <v>60</v>
      </c>
      <c r="E29" t="s">
        <v>21</v>
      </c>
      <c r="F29" s="10">
        <v>0.30759999999999998</v>
      </c>
      <c r="G29" t="s">
        <v>36</v>
      </c>
    </row>
    <row r="30" spans="3:9">
      <c r="E30" t="s">
        <v>22</v>
      </c>
      <c r="F30" s="10">
        <v>0.7056</v>
      </c>
      <c r="G30" t="s">
        <v>36</v>
      </c>
    </row>
    <row r="31" spans="3:9">
      <c r="E31" t="s">
        <v>23</v>
      </c>
      <c r="F31" s="10">
        <v>0.27539999999999998</v>
      </c>
      <c r="G31" t="s">
        <v>36</v>
      </c>
    </row>
    <row r="32" spans="3:9">
      <c r="E32" t="s">
        <v>24</v>
      </c>
      <c r="F32" s="10">
        <v>0</v>
      </c>
      <c r="G32" t="s">
        <v>37</v>
      </c>
    </row>
    <row r="33" spans="4:9">
      <c r="E33" t="s">
        <v>25</v>
      </c>
      <c r="F33" s="10">
        <v>0.34739999999999999</v>
      </c>
      <c r="G33" s="6" t="s">
        <v>36</v>
      </c>
    </row>
    <row r="34" spans="4:9">
      <c r="E34" t="s">
        <v>26</v>
      </c>
      <c r="F34" s="10">
        <v>0</v>
      </c>
      <c r="G34" t="s">
        <v>37</v>
      </c>
    </row>
    <row r="35" spans="4:9">
      <c r="E35" t="s">
        <v>27</v>
      </c>
      <c r="F35" s="10">
        <v>0</v>
      </c>
      <c r="G35" t="s">
        <v>37</v>
      </c>
    </row>
    <row r="36" spans="4:9">
      <c r="E36" t="s">
        <v>28</v>
      </c>
      <c r="F36" s="10">
        <v>0</v>
      </c>
      <c r="G36" t="s">
        <v>37</v>
      </c>
      <c r="H36">
        <f>COUNTIF(G29:G36,"JA")</f>
        <v>4</v>
      </c>
      <c r="I36" s="10">
        <f>SUM(F29+F30+F31+F33)/COUNTIF(G29:G36,"JA")</f>
        <v>0.40899999999999992</v>
      </c>
    </row>
    <row r="37" spans="4:9" s="1" customFormat="1" ht="6" customHeight="1">
      <c r="D37" s="9"/>
      <c r="F37" s="11"/>
    </row>
    <row r="38" spans="4:9">
      <c r="D38" s="4">
        <v>75</v>
      </c>
      <c r="E38" t="s">
        <v>21</v>
      </c>
      <c r="F38" s="10">
        <v>0</v>
      </c>
      <c r="G38" t="s">
        <v>37</v>
      </c>
    </row>
    <row r="39" spans="4:9">
      <c r="E39" t="s">
        <v>22</v>
      </c>
      <c r="F39" s="10">
        <v>0.72599999999999998</v>
      </c>
      <c r="G39" s="6" t="s">
        <v>36</v>
      </c>
    </row>
    <row r="40" spans="4:9">
      <c r="E40" t="s">
        <v>23</v>
      </c>
      <c r="F40" s="10">
        <v>0</v>
      </c>
      <c r="G40" t="s">
        <v>37</v>
      </c>
    </row>
    <row r="41" spans="4:9">
      <c r="E41" t="s">
        <v>24</v>
      </c>
      <c r="F41" s="10">
        <v>0</v>
      </c>
      <c r="G41" t="s">
        <v>37</v>
      </c>
    </row>
    <row r="42" spans="4:9">
      <c r="E42" t="s">
        <v>25</v>
      </c>
      <c r="F42" s="10">
        <v>0.53100000000000003</v>
      </c>
      <c r="G42" s="6" t="s">
        <v>36</v>
      </c>
    </row>
    <row r="43" spans="4:9">
      <c r="E43" t="s">
        <v>26</v>
      </c>
      <c r="F43" s="10">
        <v>0</v>
      </c>
      <c r="G43" t="s">
        <v>37</v>
      </c>
    </row>
    <row r="44" spans="4:9">
      <c r="E44" t="s">
        <v>27</v>
      </c>
      <c r="F44" s="10">
        <v>0</v>
      </c>
      <c r="G44" t="s">
        <v>37</v>
      </c>
    </row>
    <row r="45" spans="4:9">
      <c r="E45" t="s">
        <v>28</v>
      </c>
      <c r="F45" s="10">
        <v>0</v>
      </c>
      <c r="G45" t="s">
        <v>37</v>
      </c>
      <c r="H45">
        <f>COUNTIF(G38:G45,"JA")</f>
        <v>2</v>
      </c>
      <c r="I45" s="10">
        <f>SUM(F39+F42)/COUNTIF(G38:G45,"JA")</f>
        <v>0.62850000000000006</v>
      </c>
    </row>
    <row r="46" spans="4:9" s="1" customFormat="1" ht="6" customHeight="1">
      <c r="D46" s="9"/>
      <c r="F46" s="11"/>
    </row>
    <row r="47" spans="4:9">
      <c r="D47" s="4">
        <v>90</v>
      </c>
      <c r="E47" t="s">
        <v>21</v>
      </c>
      <c r="F47" s="10">
        <v>0</v>
      </c>
      <c r="G47" t="s">
        <v>37</v>
      </c>
    </row>
    <row r="48" spans="4:9">
      <c r="E48" t="s">
        <v>22</v>
      </c>
      <c r="F48" s="15">
        <v>0</v>
      </c>
      <c r="G48" s="6" t="s">
        <v>37</v>
      </c>
    </row>
    <row r="49" spans="2:9">
      <c r="E49" t="s">
        <v>23</v>
      </c>
      <c r="F49" s="15">
        <v>0</v>
      </c>
      <c r="G49" s="6" t="s">
        <v>37</v>
      </c>
    </row>
    <row r="50" spans="2:9">
      <c r="E50" t="s">
        <v>24</v>
      </c>
      <c r="F50" s="15">
        <v>0</v>
      </c>
      <c r="G50" s="6" t="s">
        <v>37</v>
      </c>
    </row>
    <row r="51" spans="2:9">
      <c r="E51" t="s">
        <v>25</v>
      </c>
      <c r="F51" s="15">
        <v>0</v>
      </c>
      <c r="G51" s="6" t="s">
        <v>37</v>
      </c>
    </row>
    <row r="52" spans="2:9">
      <c r="E52" t="s">
        <v>26</v>
      </c>
      <c r="F52" s="15">
        <v>0</v>
      </c>
      <c r="G52" s="6" t="s">
        <v>37</v>
      </c>
    </row>
    <row r="53" spans="2:9">
      <c r="E53" t="s">
        <v>27</v>
      </c>
      <c r="F53" s="15">
        <v>0</v>
      </c>
      <c r="G53" s="6" t="s">
        <v>37</v>
      </c>
    </row>
    <row r="54" spans="2:9">
      <c r="E54" t="s">
        <v>28</v>
      </c>
      <c r="F54" s="10">
        <v>0.54210000000000003</v>
      </c>
      <c r="G54" s="6" t="s">
        <v>36</v>
      </c>
      <c r="H54">
        <f>COUNTIF(G47:G54,"JA")</f>
        <v>1</v>
      </c>
      <c r="I54" s="10">
        <f>SUM(F54)/COUNTIF(G47:G54,"JA")</f>
        <v>0.54210000000000003</v>
      </c>
    </row>
    <row r="55" spans="2:9" s="1" customFormat="1" ht="6" customHeight="1">
      <c r="D55" s="9"/>
      <c r="F55" s="11"/>
    </row>
    <row r="56" spans="2:9">
      <c r="B56" t="s">
        <v>40</v>
      </c>
      <c r="C56" t="s">
        <v>41</v>
      </c>
      <c r="D56" s="5">
        <v>60</v>
      </c>
      <c r="E56" s="6" t="s">
        <v>21</v>
      </c>
      <c r="F56" s="10">
        <v>0.62739999999999996</v>
      </c>
      <c r="G56" t="s">
        <v>36</v>
      </c>
    </row>
    <row r="57" spans="2:9">
      <c r="D57" s="5"/>
      <c r="E57" s="6" t="s">
        <v>22</v>
      </c>
      <c r="F57" s="10">
        <v>0.78339999999999999</v>
      </c>
      <c r="G57" t="s">
        <v>36</v>
      </c>
    </row>
    <row r="58" spans="2:9">
      <c r="D58" s="5"/>
      <c r="E58" s="6" t="s">
        <v>23</v>
      </c>
      <c r="F58" s="10">
        <v>0</v>
      </c>
      <c r="G58" t="s">
        <v>37</v>
      </c>
    </row>
    <row r="59" spans="2:9">
      <c r="D59" s="5"/>
      <c r="E59" s="6" t="s">
        <v>24</v>
      </c>
      <c r="F59" s="10">
        <v>0</v>
      </c>
      <c r="G59" t="s">
        <v>37</v>
      </c>
    </row>
    <row r="60" spans="2:9">
      <c r="D60" s="5"/>
      <c r="E60" s="6" t="s">
        <v>25</v>
      </c>
      <c r="F60" s="10">
        <v>0</v>
      </c>
      <c r="G60" t="s">
        <v>37</v>
      </c>
    </row>
    <row r="61" spans="2:9">
      <c r="D61" s="5"/>
      <c r="E61" s="6" t="s">
        <v>26</v>
      </c>
      <c r="F61" s="10">
        <v>0</v>
      </c>
      <c r="G61" t="s">
        <v>37</v>
      </c>
    </row>
    <row r="62" spans="2:9">
      <c r="D62" s="5"/>
      <c r="E62" s="6" t="s">
        <v>27</v>
      </c>
      <c r="F62" s="10">
        <v>0</v>
      </c>
      <c r="G62" t="s">
        <v>37</v>
      </c>
    </row>
    <row r="63" spans="2:9">
      <c r="D63" s="5"/>
      <c r="E63" s="6" t="s">
        <v>28</v>
      </c>
      <c r="F63" s="10">
        <v>0</v>
      </c>
      <c r="G63" t="s">
        <v>37</v>
      </c>
      <c r="H63">
        <f>COUNTIF(G56:G63,"JA")</f>
        <v>2</v>
      </c>
      <c r="I63" s="10">
        <f>SUM(F56+F57)/COUNTIF(G56:G63,"JA")</f>
        <v>0.70540000000000003</v>
      </c>
    </row>
    <row r="64" spans="2:9" s="1" customFormat="1" ht="6" customHeight="1">
      <c r="D64" s="7"/>
      <c r="E64" s="8"/>
      <c r="F64" s="11"/>
    </row>
    <row r="65" spans="4:9" s="14" customFormat="1" ht="15" customHeight="1">
      <c r="D65" s="12">
        <v>75</v>
      </c>
      <c r="E65" s="13" t="s">
        <v>21</v>
      </c>
      <c r="F65" s="10">
        <v>0.67200000000000004</v>
      </c>
      <c r="G65" t="s">
        <v>36</v>
      </c>
    </row>
    <row r="66" spans="4:9">
      <c r="D66" s="5"/>
      <c r="E66" s="6" t="s">
        <v>22</v>
      </c>
      <c r="F66" s="10">
        <v>0.75970000000000004</v>
      </c>
      <c r="G66" t="s">
        <v>36</v>
      </c>
    </row>
    <row r="67" spans="4:9">
      <c r="D67" s="5"/>
      <c r="E67" s="6" t="s">
        <v>23</v>
      </c>
      <c r="F67" s="10">
        <v>0.45300000000000001</v>
      </c>
      <c r="G67" t="s">
        <v>36</v>
      </c>
    </row>
    <row r="68" spans="4:9">
      <c r="D68" s="5"/>
      <c r="E68" s="6" t="s">
        <v>24</v>
      </c>
      <c r="F68" s="10">
        <v>0</v>
      </c>
      <c r="G68" t="s">
        <v>37</v>
      </c>
    </row>
    <row r="69" spans="4:9">
      <c r="D69" s="5"/>
      <c r="E69" s="6" t="s">
        <v>25</v>
      </c>
      <c r="F69" s="10">
        <v>0</v>
      </c>
      <c r="G69" t="s">
        <v>37</v>
      </c>
    </row>
    <row r="70" spans="4:9">
      <c r="D70" s="5"/>
      <c r="E70" s="6" t="s">
        <v>26</v>
      </c>
      <c r="F70" s="10">
        <v>0</v>
      </c>
      <c r="G70" t="s">
        <v>37</v>
      </c>
    </row>
    <row r="71" spans="4:9">
      <c r="D71" s="5"/>
      <c r="E71" s="6" t="s">
        <v>27</v>
      </c>
      <c r="F71" s="10">
        <v>0</v>
      </c>
      <c r="G71" t="s">
        <v>37</v>
      </c>
    </row>
    <row r="72" spans="4:9">
      <c r="D72" s="5"/>
      <c r="E72" s="6" t="s">
        <v>28</v>
      </c>
      <c r="F72" s="10">
        <v>0</v>
      </c>
      <c r="G72" t="s">
        <v>37</v>
      </c>
      <c r="H72">
        <f>COUNTIF(G65:G72,"JA")</f>
        <v>3</v>
      </c>
      <c r="I72" s="10">
        <f>SUM(F65+F66+F67)/COUNTIF(G65:G72,"JA")</f>
        <v>0.62823333333333342</v>
      </c>
    </row>
    <row r="73" spans="4:9" s="1" customFormat="1" ht="6" customHeight="1">
      <c r="D73" s="7"/>
      <c r="E73" s="8"/>
      <c r="F73" s="11"/>
    </row>
    <row r="74" spans="4:9">
      <c r="D74" s="5">
        <v>90</v>
      </c>
      <c r="E74" s="6" t="s">
        <v>21</v>
      </c>
      <c r="F74" s="10">
        <v>0.75419999999999998</v>
      </c>
      <c r="G74" t="s">
        <v>36</v>
      </c>
    </row>
    <row r="75" spans="4:9">
      <c r="D75" s="5"/>
      <c r="E75" s="6" t="s">
        <v>22</v>
      </c>
      <c r="F75" s="10">
        <v>0.65559999999999996</v>
      </c>
      <c r="G75" t="s">
        <v>36</v>
      </c>
    </row>
    <row r="76" spans="4:9">
      <c r="D76" s="5"/>
      <c r="E76" s="6" t="s">
        <v>23</v>
      </c>
      <c r="F76" s="10">
        <v>0.4889</v>
      </c>
      <c r="G76" t="s">
        <v>36</v>
      </c>
    </row>
    <row r="77" spans="4:9">
      <c r="D77" s="5"/>
      <c r="E77" s="6" t="s">
        <v>24</v>
      </c>
      <c r="F77" s="10">
        <v>0</v>
      </c>
      <c r="G77" t="s">
        <v>37</v>
      </c>
    </row>
    <row r="78" spans="4:9">
      <c r="D78" s="5"/>
      <c r="E78" s="6" t="s">
        <v>25</v>
      </c>
      <c r="F78" s="10">
        <v>0</v>
      </c>
      <c r="G78" t="s">
        <v>37</v>
      </c>
    </row>
    <row r="79" spans="4:9">
      <c r="D79" s="5"/>
      <c r="E79" s="6" t="s">
        <v>26</v>
      </c>
      <c r="F79" s="10">
        <v>0</v>
      </c>
      <c r="G79" t="s">
        <v>37</v>
      </c>
    </row>
    <row r="80" spans="4:9">
      <c r="D80" s="5"/>
      <c r="E80" s="6" t="s">
        <v>27</v>
      </c>
      <c r="F80" s="10">
        <v>0</v>
      </c>
      <c r="G80" t="s">
        <v>37</v>
      </c>
    </row>
    <row r="81" spans="3:9">
      <c r="D81" s="5"/>
      <c r="E81" s="6" t="s">
        <v>28</v>
      </c>
      <c r="F81" s="10">
        <v>0.78820000000000001</v>
      </c>
      <c r="G81" t="s">
        <v>36</v>
      </c>
      <c r="H81">
        <f>COUNTIF(G74:G81,"JA")</f>
        <v>4</v>
      </c>
      <c r="I81" s="10">
        <f>SUM(F74+F75+F76)/COUNTIF(G74:G81,"JA")</f>
        <v>0.47467499999999996</v>
      </c>
    </row>
    <row r="82" spans="3:9" s="1" customFormat="1" ht="6" customHeight="1">
      <c r="D82" s="9"/>
      <c r="F82" s="11"/>
    </row>
    <row r="83" spans="3:9">
      <c r="C83" t="s">
        <v>42</v>
      </c>
      <c r="D83" s="4">
        <v>60</v>
      </c>
      <c r="E83" t="s">
        <v>21</v>
      </c>
      <c r="F83" s="10">
        <v>0.70830000000000004</v>
      </c>
      <c r="G83" t="s">
        <v>36</v>
      </c>
    </row>
    <row r="84" spans="3:9">
      <c r="E84" t="s">
        <v>22</v>
      </c>
      <c r="F84" s="10">
        <v>0</v>
      </c>
      <c r="G84" t="s">
        <v>37</v>
      </c>
    </row>
    <row r="85" spans="3:9">
      <c r="E85" t="s">
        <v>23</v>
      </c>
      <c r="F85" s="10">
        <v>0</v>
      </c>
      <c r="G85" t="s">
        <v>37</v>
      </c>
    </row>
    <row r="86" spans="3:9">
      <c r="E86" t="s">
        <v>24</v>
      </c>
      <c r="F86" s="10">
        <v>0</v>
      </c>
      <c r="G86" t="s">
        <v>37</v>
      </c>
    </row>
    <row r="87" spans="3:9">
      <c r="E87" t="s">
        <v>25</v>
      </c>
      <c r="F87" s="10">
        <v>0</v>
      </c>
      <c r="G87" t="s">
        <v>37</v>
      </c>
    </row>
    <row r="88" spans="3:9">
      <c r="E88" t="s">
        <v>26</v>
      </c>
      <c r="F88" s="10">
        <v>0</v>
      </c>
      <c r="G88" t="s">
        <v>37</v>
      </c>
    </row>
    <row r="89" spans="3:9">
      <c r="E89" t="s">
        <v>27</v>
      </c>
      <c r="F89" s="10">
        <v>0</v>
      </c>
      <c r="G89" t="s">
        <v>37</v>
      </c>
    </row>
    <row r="90" spans="3:9">
      <c r="E90" t="s">
        <v>28</v>
      </c>
      <c r="F90" s="10">
        <v>0.79979999999999996</v>
      </c>
      <c r="G90" t="s">
        <v>36</v>
      </c>
      <c r="H90">
        <f>COUNTIF(G83:G90,"JA")</f>
        <v>2</v>
      </c>
      <c r="I90" s="10">
        <f>SUM(F83+F90)/COUNTIF(G83:G90,"JA")</f>
        <v>0.75405</v>
      </c>
    </row>
    <row r="91" spans="3:9" s="1" customFormat="1" ht="6" customHeight="1">
      <c r="D91" s="9"/>
      <c r="F91" s="11"/>
    </row>
    <row r="92" spans="3:9">
      <c r="D92" s="4">
        <v>75</v>
      </c>
      <c r="E92" t="s">
        <v>21</v>
      </c>
      <c r="F92" s="10">
        <v>0</v>
      </c>
      <c r="G92" t="s">
        <v>37</v>
      </c>
    </row>
    <row r="93" spans="3:9">
      <c r="E93" t="s">
        <v>22</v>
      </c>
      <c r="F93" s="10">
        <v>0</v>
      </c>
      <c r="G93" t="s">
        <v>37</v>
      </c>
    </row>
    <row r="94" spans="3:9">
      <c r="E94" t="s">
        <v>23</v>
      </c>
      <c r="F94" s="10">
        <v>0</v>
      </c>
      <c r="G94" t="s">
        <v>37</v>
      </c>
    </row>
    <row r="95" spans="3:9">
      <c r="E95" t="s">
        <v>24</v>
      </c>
      <c r="F95" s="10">
        <v>0</v>
      </c>
      <c r="G95" t="s">
        <v>37</v>
      </c>
    </row>
    <row r="96" spans="3:9">
      <c r="E96" t="s">
        <v>25</v>
      </c>
      <c r="F96" s="10">
        <v>0</v>
      </c>
      <c r="G96" t="s">
        <v>37</v>
      </c>
    </row>
    <row r="97" spans="1:9">
      <c r="E97" t="s">
        <v>26</v>
      </c>
      <c r="F97" s="10">
        <v>0</v>
      </c>
      <c r="G97" t="s">
        <v>37</v>
      </c>
    </row>
    <row r="98" spans="1:9">
      <c r="E98" t="s">
        <v>27</v>
      </c>
      <c r="F98" s="10">
        <v>0</v>
      </c>
      <c r="G98" t="s">
        <v>37</v>
      </c>
    </row>
    <row r="99" spans="1:9">
      <c r="E99" t="s">
        <v>28</v>
      </c>
      <c r="F99" s="10">
        <v>0</v>
      </c>
      <c r="G99" t="s">
        <v>37</v>
      </c>
      <c r="H99">
        <f>COUNTIF(G92:G99,"JA")</f>
        <v>0</v>
      </c>
      <c r="I99" s="21" t="s">
        <v>44</v>
      </c>
    </row>
    <row r="100" spans="1:9" s="1" customFormat="1" ht="6" customHeight="1">
      <c r="D100" s="9"/>
      <c r="F100" s="11"/>
    </row>
    <row r="101" spans="1:9">
      <c r="D101" s="4">
        <v>90</v>
      </c>
      <c r="E101" t="s">
        <v>21</v>
      </c>
      <c r="F101" s="10">
        <v>0</v>
      </c>
      <c r="G101" t="s">
        <v>37</v>
      </c>
    </row>
    <row r="102" spans="1:9">
      <c r="E102" t="s">
        <v>22</v>
      </c>
      <c r="F102" s="10">
        <v>0.81130000000000002</v>
      </c>
      <c r="G102" t="s">
        <v>36</v>
      </c>
    </row>
    <row r="103" spans="1:9">
      <c r="E103" t="s">
        <v>23</v>
      </c>
      <c r="F103" s="10">
        <v>0.4279</v>
      </c>
      <c r="G103" t="s">
        <v>36</v>
      </c>
    </row>
    <row r="104" spans="1:9">
      <c r="E104" t="s">
        <v>24</v>
      </c>
      <c r="F104" s="10">
        <v>0</v>
      </c>
      <c r="G104" t="s">
        <v>37</v>
      </c>
    </row>
    <row r="105" spans="1:9">
      <c r="E105" t="s">
        <v>25</v>
      </c>
      <c r="F105" s="10">
        <v>0</v>
      </c>
      <c r="G105" t="s">
        <v>37</v>
      </c>
    </row>
    <row r="106" spans="1:9">
      <c r="E106" t="s">
        <v>26</v>
      </c>
      <c r="F106" s="10">
        <v>0</v>
      </c>
      <c r="G106" t="s">
        <v>37</v>
      </c>
    </row>
    <row r="107" spans="1:9">
      <c r="E107" t="s">
        <v>27</v>
      </c>
      <c r="F107" s="10">
        <v>0</v>
      </c>
      <c r="G107" t="s">
        <v>37</v>
      </c>
    </row>
    <row r="108" spans="1:9">
      <c r="E108" t="s">
        <v>28</v>
      </c>
      <c r="F108" s="10">
        <v>0.7762</v>
      </c>
      <c r="G108" t="s">
        <v>36</v>
      </c>
      <c r="H108">
        <f>COUNTIF(G101:G108,"JA")</f>
        <v>3</v>
      </c>
      <c r="I108" s="10">
        <f>SUM(F102+F103+F108)/COUNTIF(G101:G108,"JA")</f>
        <v>0.67180000000000006</v>
      </c>
    </row>
    <row r="109" spans="1:9" s="16" customFormat="1" ht="6" customHeight="1">
      <c r="D109" s="17"/>
      <c r="F109" s="18"/>
    </row>
    <row r="110" spans="1:9">
      <c r="A110" t="s">
        <v>39</v>
      </c>
      <c r="B110" t="s">
        <v>31</v>
      </c>
      <c r="C110" t="s">
        <v>41</v>
      </c>
      <c r="D110" s="5">
        <v>60</v>
      </c>
      <c r="E110" s="6" t="s">
        <v>21</v>
      </c>
      <c r="F110" s="10">
        <v>0</v>
      </c>
      <c r="G110" t="s">
        <v>37</v>
      </c>
    </row>
    <row r="111" spans="1:9">
      <c r="D111" s="5"/>
      <c r="E111" s="6" t="s">
        <v>22</v>
      </c>
      <c r="F111" s="10">
        <v>0.40450000000000003</v>
      </c>
      <c r="G111" t="s">
        <v>36</v>
      </c>
    </row>
    <row r="112" spans="1:9">
      <c r="D112" s="5"/>
      <c r="E112" s="6" t="s">
        <v>23</v>
      </c>
      <c r="F112" s="10">
        <v>0</v>
      </c>
      <c r="G112" t="s">
        <v>37</v>
      </c>
    </row>
    <row r="113" spans="4:9">
      <c r="D113" s="5"/>
      <c r="E113" s="6" t="s">
        <v>24</v>
      </c>
      <c r="F113" s="10">
        <v>0.8508</v>
      </c>
      <c r="G113" t="s">
        <v>36</v>
      </c>
    </row>
    <row r="114" spans="4:9">
      <c r="D114" s="5"/>
      <c r="E114" s="6" t="s">
        <v>25</v>
      </c>
      <c r="F114" s="10">
        <v>0</v>
      </c>
      <c r="G114" t="s">
        <v>37</v>
      </c>
    </row>
    <row r="115" spans="4:9">
      <c r="D115" s="5"/>
      <c r="E115" s="6" t="s">
        <v>26</v>
      </c>
      <c r="F115" s="10">
        <v>0</v>
      </c>
      <c r="G115" t="s">
        <v>37</v>
      </c>
    </row>
    <row r="116" spans="4:9">
      <c r="D116" s="5"/>
      <c r="E116" s="6" t="s">
        <v>27</v>
      </c>
      <c r="F116" s="10">
        <v>0.78920000000000001</v>
      </c>
      <c r="G116" t="s">
        <v>36</v>
      </c>
    </row>
    <row r="117" spans="4:9">
      <c r="D117" s="5"/>
      <c r="E117" s="6" t="s">
        <v>28</v>
      </c>
      <c r="F117" s="10">
        <v>0.5393</v>
      </c>
      <c r="G117" t="s">
        <v>36</v>
      </c>
      <c r="H117">
        <f>COUNTIF(G110:G117,"JA")</f>
        <v>4</v>
      </c>
      <c r="I117" s="10">
        <f>SUM(F111+F113+F116+F117)/COUNTIF(G110:G117,"JA")</f>
        <v>0.64595000000000002</v>
      </c>
    </row>
    <row r="118" spans="4:9" s="1" customFormat="1" ht="6" customHeight="1">
      <c r="D118" s="7"/>
      <c r="E118" s="8"/>
      <c r="F118" s="11"/>
    </row>
    <row r="119" spans="4:9">
      <c r="D119" s="5">
        <v>75</v>
      </c>
      <c r="E119" s="6" t="s">
        <v>21</v>
      </c>
      <c r="F119" s="10">
        <v>0.53710000000000002</v>
      </c>
      <c r="G119" t="s">
        <v>36</v>
      </c>
    </row>
    <row r="120" spans="4:9">
      <c r="D120" s="5"/>
      <c r="E120" s="6" t="s">
        <v>22</v>
      </c>
      <c r="F120" s="10">
        <v>0</v>
      </c>
      <c r="G120" t="s">
        <v>37</v>
      </c>
    </row>
    <row r="121" spans="4:9">
      <c r="D121" s="5"/>
      <c r="E121" s="6" t="s">
        <v>23</v>
      </c>
      <c r="F121" s="10">
        <v>0.27789999999999998</v>
      </c>
      <c r="G121" t="s">
        <v>36</v>
      </c>
    </row>
    <row r="122" spans="4:9">
      <c r="D122" s="5"/>
      <c r="E122" s="6" t="s">
        <v>24</v>
      </c>
      <c r="F122" s="10">
        <v>0.44230000000000003</v>
      </c>
      <c r="G122" t="s">
        <v>36</v>
      </c>
    </row>
    <row r="123" spans="4:9">
      <c r="D123" s="5"/>
      <c r="E123" s="6" t="s">
        <v>25</v>
      </c>
      <c r="F123" s="10">
        <v>0</v>
      </c>
      <c r="G123" t="s">
        <v>37</v>
      </c>
    </row>
    <row r="124" spans="4:9">
      <c r="D124" s="5"/>
      <c r="E124" s="6" t="s">
        <v>26</v>
      </c>
      <c r="F124" s="10">
        <v>0</v>
      </c>
      <c r="G124" t="s">
        <v>37</v>
      </c>
    </row>
    <row r="125" spans="4:9">
      <c r="D125" s="5"/>
      <c r="E125" s="6" t="s">
        <v>27</v>
      </c>
      <c r="F125" s="10">
        <v>0.57489999999999997</v>
      </c>
      <c r="G125" t="s">
        <v>36</v>
      </c>
    </row>
    <row r="126" spans="4:9">
      <c r="D126" s="5"/>
      <c r="E126" s="6" t="s">
        <v>28</v>
      </c>
      <c r="F126" s="10">
        <v>0.61799999999999999</v>
      </c>
      <c r="G126" t="s">
        <v>36</v>
      </c>
      <c r="H126">
        <f>COUNTIF(G119:G126,"JA")</f>
        <v>5</v>
      </c>
      <c r="I126" s="10">
        <f>SUM(F119+F121+F122+F125+F126)/COUNTIF(G119:G126,"JA")</f>
        <v>0.49003999999999992</v>
      </c>
    </row>
    <row r="127" spans="4:9" s="1" customFormat="1" ht="6" customHeight="1">
      <c r="D127" s="7"/>
      <c r="E127" s="8"/>
      <c r="F127" s="11"/>
    </row>
    <row r="128" spans="4:9">
      <c r="D128" s="5">
        <v>90</v>
      </c>
      <c r="E128" s="6" t="s">
        <v>21</v>
      </c>
      <c r="F128" s="10">
        <v>0.4899</v>
      </c>
      <c r="G128" t="s">
        <v>36</v>
      </c>
    </row>
    <row r="129" spans="3:9">
      <c r="D129" s="5"/>
      <c r="E129" s="6" t="s">
        <v>22</v>
      </c>
      <c r="F129" s="10">
        <v>0.57979999999999998</v>
      </c>
      <c r="G129" t="s">
        <v>36</v>
      </c>
    </row>
    <row r="130" spans="3:9">
      <c r="D130" s="5"/>
      <c r="E130" s="6" t="s">
        <v>23</v>
      </c>
      <c r="F130" s="10">
        <v>0.47620000000000001</v>
      </c>
      <c r="G130" t="s">
        <v>36</v>
      </c>
    </row>
    <row r="131" spans="3:9">
      <c r="D131" s="5"/>
      <c r="E131" s="6" t="s">
        <v>24</v>
      </c>
      <c r="F131" s="10">
        <v>0</v>
      </c>
      <c r="G131" t="s">
        <v>37</v>
      </c>
    </row>
    <row r="132" spans="3:9">
      <c r="D132" s="5"/>
      <c r="E132" s="6" t="s">
        <v>25</v>
      </c>
      <c r="F132" s="10">
        <v>0</v>
      </c>
      <c r="G132" t="s">
        <v>37</v>
      </c>
    </row>
    <row r="133" spans="3:9">
      <c r="D133" s="5"/>
      <c r="E133" s="6" t="s">
        <v>26</v>
      </c>
      <c r="F133" s="10">
        <v>0</v>
      </c>
      <c r="G133" t="s">
        <v>37</v>
      </c>
    </row>
    <row r="134" spans="3:9">
      <c r="D134" s="5"/>
      <c r="E134" s="6" t="s">
        <v>27</v>
      </c>
      <c r="F134" s="10">
        <v>0.71889999999999998</v>
      </c>
      <c r="G134" t="s">
        <v>36</v>
      </c>
    </row>
    <row r="135" spans="3:9">
      <c r="D135" s="5"/>
      <c r="E135" s="6" t="s">
        <v>28</v>
      </c>
      <c r="F135" s="10">
        <v>0.9002</v>
      </c>
      <c r="G135" t="s">
        <v>36</v>
      </c>
      <c r="H135">
        <f>COUNTIF(G128:G135,"JA")</f>
        <v>5</v>
      </c>
      <c r="I135" s="10">
        <f>SUM(F128+F129+F130+F134+F135)/COUNTIF(G128:G135,"JA")</f>
        <v>0.63300000000000001</v>
      </c>
    </row>
    <row r="136" spans="3:9" s="1" customFormat="1" ht="6" customHeight="1">
      <c r="D136" s="9"/>
      <c r="F136" s="11"/>
    </row>
    <row r="137" spans="3:9">
      <c r="C137" t="s">
        <v>42</v>
      </c>
      <c r="D137" s="4">
        <v>60</v>
      </c>
      <c r="E137" t="s">
        <v>21</v>
      </c>
      <c r="F137" s="10">
        <v>0</v>
      </c>
      <c r="G137" t="s">
        <v>37</v>
      </c>
    </row>
    <row r="138" spans="3:9">
      <c r="E138" t="s">
        <v>22</v>
      </c>
      <c r="F138" s="10">
        <v>0</v>
      </c>
      <c r="G138" t="s">
        <v>37</v>
      </c>
    </row>
    <row r="139" spans="3:9">
      <c r="E139" t="s">
        <v>23</v>
      </c>
      <c r="F139" s="10">
        <v>0</v>
      </c>
      <c r="G139" t="s">
        <v>37</v>
      </c>
    </row>
    <row r="140" spans="3:9">
      <c r="E140" t="s">
        <v>24</v>
      </c>
      <c r="F140" s="10">
        <v>0</v>
      </c>
      <c r="G140" t="s">
        <v>37</v>
      </c>
    </row>
    <row r="141" spans="3:9">
      <c r="E141" t="s">
        <v>25</v>
      </c>
      <c r="F141" s="10">
        <v>0</v>
      </c>
      <c r="G141" t="s">
        <v>37</v>
      </c>
    </row>
    <row r="142" spans="3:9">
      <c r="E142" t="s">
        <v>26</v>
      </c>
      <c r="F142" s="10">
        <v>0</v>
      </c>
      <c r="G142" t="s">
        <v>37</v>
      </c>
    </row>
    <row r="143" spans="3:9">
      <c r="E143" t="s">
        <v>27</v>
      </c>
      <c r="F143" s="10">
        <v>0</v>
      </c>
      <c r="G143" t="s">
        <v>37</v>
      </c>
    </row>
    <row r="144" spans="3:9">
      <c r="E144" t="s">
        <v>28</v>
      </c>
      <c r="F144" s="10">
        <v>0</v>
      </c>
      <c r="G144" t="s">
        <v>37</v>
      </c>
      <c r="H144">
        <f>COUNTIF(G137:G144,"JA")</f>
        <v>0</v>
      </c>
      <c r="I144" s="22" t="s">
        <v>44</v>
      </c>
    </row>
    <row r="145" spans="4:9" s="1" customFormat="1" ht="6" customHeight="1">
      <c r="D145" s="9"/>
      <c r="F145" s="11"/>
    </row>
    <row r="146" spans="4:9">
      <c r="D146" s="4">
        <v>75</v>
      </c>
      <c r="E146" t="s">
        <v>21</v>
      </c>
      <c r="F146" s="10">
        <v>0</v>
      </c>
      <c r="G146" t="s">
        <v>37</v>
      </c>
    </row>
    <row r="147" spans="4:9">
      <c r="E147" t="s">
        <v>22</v>
      </c>
      <c r="F147" s="10">
        <v>0</v>
      </c>
      <c r="G147" t="s">
        <v>37</v>
      </c>
    </row>
    <row r="148" spans="4:9">
      <c r="E148" t="s">
        <v>23</v>
      </c>
      <c r="F148" s="10">
        <v>0</v>
      </c>
      <c r="G148" t="s">
        <v>37</v>
      </c>
    </row>
    <row r="149" spans="4:9">
      <c r="E149" t="s">
        <v>24</v>
      </c>
      <c r="F149" s="10">
        <v>0</v>
      </c>
      <c r="G149" t="s">
        <v>37</v>
      </c>
    </row>
    <row r="150" spans="4:9">
      <c r="E150" t="s">
        <v>25</v>
      </c>
      <c r="F150" s="10">
        <v>0</v>
      </c>
      <c r="G150" t="s">
        <v>37</v>
      </c>
    </row>
    <row r="151" spans="4:9">
      <c r="E151" t="s">
        <v>26</v>
      </c>
      <c r="F151" s="10">
        <v>0</v>
      </c>
      <c r="G151" t="s">
        <v>37</v>
      </c>
    </row>
    <row r="152" spans="4:9">
      <c r="E152" t="s">
        <v>27</v>
      </c>
      <c r="F152" s="10">
        <v>0</v>
      </c>
      <c r="G152" t="s">
        <v>37</v>
      </c>
    </row>
    <row r="153" spans="4:9">
      <c r="E153" t="s">
        <v>28</v>
      </c>
      <c r="F153" s="10">
        <v>0</v>
      </c>
      <c r="G153" t="s">
        <v>37</v>
      </c>
      <c r="H153">
        <f>COUNTIF(G146:G153,"JA")</f>
        <v>0</v>
      </c>
      <c r="I153" s="22" t="s">
        <v>44</v>
      </c>
    </row>
    <row r="154" spans="4:9" s="1" customFormat="1" ht="6" customHeight="1">
      <c r="D154" s="9"/>
      <c r="F154" s="11"/>
    </row>
    <row r="155" spans="4:9">
      <c r="D155" s="4">
        <v>90</v>
      </c>
      <c r="E155" t="s">
        <v>21</v>
      </c>
      <c r="F155" s="10">
        <v>0</v>
      </c>
      <c r="G155" t="s">
        <v>37</v>
      </c>
    </row>
    <row r="156" spans="4:9">
      <c r="E156" t="s">
        <v>22</v>
      </c>
      <c r="F156" s="10">
        <v>0</v>
      </c>
      <c r="G156" t="s">
        <v>37</v>
      </c>
    </row>
    <row r="157" spans="4:9">
      <c r="E157" t="s">
        <v>23</v>
      </c>
      <c r="F157" s="10">
        <v>0</v>
      </c>
      <c r="G157" t="s">
        <v>37</v>
      </c>
    </row>
    <row r="158" spans="4:9">
      <c r="E158" t="s">
        <v>24</v>
      </c>
      <c r="F158" s="10">
        <v>0</v>
      </c>
      <c r="G158" t="s">
        <v>37</v>
      </c>
    </row>
    <row r="159" spans="4:9">
      <c r="E159" t="s">
        <v>25</v>
      </c>
      <c r="F159" s="10">
        <v>0</v>
      </c>
      <c r="G159" t="s">
        <v>37</v>
      </c>
    </row>
    <row r="160" spans="4:9">
      <c r="E160" t="s">
        <v>26</v>
      </c>
      <c r="F160" s="10">
        <v>0</v>
      </c>
      <c r="G160" t="s">
        <v>37</v>
      </c>
    </row>
    <row r="161" spans="2:9">
      <c r="E161" t="s">
        <v>27</v>
      </c>
      <c r="F161" s="10">
        <v>0.70499999999999996</v>
      </c>
      <c r="G161" t="s">
        <v>36</v>
      </c>
    </row>
    <row r="162" spans="2:9">
      <c r="E162" t="s">
        <v>28</v>
      </c>
      <c r="F162" s="10">
        <v>0</v>
      </c>
      <c r="G162" t="s">
        <v>37</v>
      </c>
      <c r="H162">
        <f>COUNTIF(G155:G162,"JA")</f>
        <v>1</v>
      </c>
      <c r="I162" s="10">
        <f>SUM(F161)/COUNTIF(G155:G162,"JA")</f>
        <v>0.70499999999999996</v>
      </c>
    </row>
    <row r="163" spans="2:9" s="1" customFormat="1" ht="6" customHeight="1">
      <c r="D163" s="9"/>
      <c r="F163" s="11"/>
    </row>
    <row r="164" spans="2:9">
      <c r="B164" t="s">
        <v>40</v>
      </c>
      <c r="C164" t="s">
        <v>41</v>
      </c>
      <c r="D164" s="5">
        <v>60</v>
      </c>
      <c r="E164" s="6" t="s">
        <v>21</v>
      </c>
      <c r="F164" s="10">
        <v>0.77700000000000002</v>
      </c>
      <c r="G164" t="s">
        <v>36</v>
      </c>
    </row>
    <row r="165" spans="2:9">
      <c r="D165" s="5"/>
      <c r="E165" s="6" t="s">
        <v>22</v>
      </c>
      <c r="F165" s="10">
        <v>0.84889999999999999</v>
      </c>
      <c r="G165" t="s">
        <v>36</v>
      </c>
    </row>
    <row r="166" spans="2:9">
      <c r="D166" s="5"/>
      <c r="E166" s="6" t="s">
        <v>23</v>
      </c>
      <c r="F166" s="10">
        <v>0.74519999999999997</v>
      </c>
      <c r="G166" t="s">
        <v>36</v>
      </c>
    </row>
    <row r="167" spans="2:9">
      <c r="D167" s="5"/>
      <c r="E167" s="6" t="s">
        <v>24</v>
      </c>
      <c r="F167" s="10">
        <v>0.87029999999999996</v>
      </c>
      <c r="G167" t="s">
        <v>36</v>
      </c>
    </row>
    <row r="168" spans="2:9">
      <c r="D168" s="5"/>
      <c r="E168" s="6" t="s">
        <v>25</v>
      </c>
      <c r="F168" s="10">
        <v>0</v>
      </c>
      <c r="G168" t="s">
        <v>37</v>
      </c>
    </row>
    <row r="169" spans="2:9">
      <c r="D169" s="5"/>
      <c r="E169" s="6" t="s">
        <v>26</v>
      </c>
      <c r="F169" s="10">
        <v>0</v>
      </c>
      <c r="G169" t="s">
        <v>37</v>
      </c>
    </row>
    <row r="170" spans="2:9">
      <c r="D170" s="5"/>
      <c r="E170" s="6" t="s">
        <v>27</v>
      </c>
      <c r="F170" s="10">
        <v>0</v>
      </c>
      <c r="G170" t="s">
        <v>37</v>
      </c>
    </row>
    <row r="171" spans="2:9">
      <c r="D171" s="5"/>
      <c r="E171" s="6" t="s">
        <v>28</v>
      </c>
      <c r="F171" s="10">
        <v>0</v>
      </c>
      <c r="G171" t="s">
        <v>37</v>
      </c>
      <c r="H171">
        <f>COUNTIF(G164:G171,"JA")</f>
        <v>4</v>
      </c>
      <c r="I171" s="10">
        <f>SUM(F164+F165+F166+F167)/COUNTIF(G164:G171,"JA")</f>
        <v>0.81035000000000001</v>
      </c>
    </row>
    <row r="172" spans="2:9" s="1" customFormat="1" ht="6" customHeight="1">
      <c r="D172" s="7"/>
      <c r="E172" s="8"/>
      <c r="F172" s="11"/>
    </row>
    <row r="173" spans="2:9">
      <c r="D173" s="5">
        <v>75</v>
      </c>
      <c r="E173" s="6" t="s">
        <v>21</v>
      </c>
      <c r="F173" s="10">
        <v>0.58850000000000002</v>
      </c>
      <c r="G173" t="s">
        <v>36</v>
      </c>
    </row>
    <row r="174" spans="2:9">
      <c r="D174" s="5"/>
      <c r="E174" s="6" t="s">
        <v>22</v>
      </c>
      <c r="F174" s="10">
        <v>0.75660000000000005</v>
      </c>
      <c r="G174" t="s">
        <v>36</v>
      </c>
    </row>
    <row r="175" spans="2:9">
      <c r="D175" s="5"/>
      <c r="E175" s="6" t="s">
        <v>23</v>
      </c>
      <c r="F175" s="10">
        <v>0.43940000000000001</v>
      </c>
      <c r="G175" t="s">
        <v>36</v>
      </c>
    </row>
    <row r="176" spans="2:9">
      <c r="D176" s="5"/>
      <c r="E176" s="6" t="s">
        <v>24</v>
      </c>
      <c r="F176" s="10">
        <v>0</v>
      </c>
      <c r="G176" t="s">
        <v>37</v>
      </c>
    </row>
    <row r="177" spans="3:9">
      <c r="D177" s="5"/>
      <c r="E177" s="6" t="s">
        <v>25</v>
      </c>
      <c r="F177" s="10">
        <v>0.76039999999999996</v>
      </c>
      <c r="G177" t="s">
        <v>36</v>
      </c>
    </row>
    <row r="178" spans="3:9">
      <c r="D178" s="5"/>
      <c r="E178" s="6" t="s">
        <v>26</v>
      </c>
      <c r="F178" s="10">
        <v>0.83240000000000003</v>
      </c>
      <c r="G178" t="s">
        <v>36</v>
      </c>
    </row>
    <row r="179" spans="3:9">
      <c r="D179" s="5"/>
      <c r="E179" s="6" t="s">
        <v>27</v>
      </c>
      <c r="F179" s="10">
        <v>0.73280000000000001</v>
      </c>
      <c r="G179" t="s">
        <v>36</v>
      </c>
    </row>
    <row r="180" spans="3:9">
      <c r="D180" s="5"/>
      <c r="E180" s="6" t="s">
        <v>28</v>
      </c>
      <c r="F180" s="10">
        <v>0.78720000000000001</v>
      </c>
      <c r="G180" t="s">
        <v>36</v>
      </c>
      <c r="H180">
        <f>COUNTIF(G173:G180,"JA")</f>
        <v>7</v>
      </c>
      <c r="I180" s="10">
        <f>SUM(F173:F180)/COUNTIF(G173:G180,"JA")</f>
        <v>0.69961428571428574</v>
      </c>
    </row>
    <row r="181" spans="3:9" s="1" customFormat="1" ht="6" customHeight="1">
      <c r="D181" s="7"/>
      <c r="E181" s="8"/>
      <c r="F181" s="11"/>
    </row>
    <row r="182" spans="3:9">
      <c r="D182" s="5">
        <v>90</v>
      </c>
      <c r="E182" s="6" t="s">
        <v>21</v>
      </c>
      <c r="F182" s="10">
        <v>0.76859999999999995</v>
      </c>
      <c r="G182" t="s">
        <v>36</v>
      </c>
    </row>
    <row r="183" spans="3:9">
      <c r="D183" s="5"/>
      <c r="E183" s="6" t="s">
        <v>22</v>
      </c>
      <c r="F183" s="10">
        <v>0.91459999999999997</v>
      </c>
      <c r="G183" t="s">
        <v>36</v>
      </c>
    </row>
    <row r="184" spans="3:9">
      <c r="D184" s="5"/>
      <c r="E184" s="6" t="s">
        <v>23</v>
      </c>
      <c r="F184" s="10">
        <v>0.81310000000000004</v>
      </c>
      <c r="G184" t="s">
        <v>36</v>
      </c>
    </row>
    <row r="185" spans="3:9">
      <c r="D185" s="5"/>
      <c r="E185" s="6" t="s">
        <v>24</v>
      </c>
      <c r="F185" s="10">
        <v>0.79910000000000003</v>
      </c>
      <c r="G185" t="s">
        <v>36</v>
      </c>
    </row>
    <row r="186" spans="3:9">
      <c r="D186" s="5"/>
      <c r="E186" s="6" t="s">
        <v>25</v>
      </c>
      <c r="F186" s="10">
        <v>0.76759999999999995</v>
      </c>
      <c r="G186" t="s">
        <v>36</v>
      </c>
    </row>
    <row r="187" spans="3:9">
      <c r="D187" s="5"/>
      <c r="E187" s="6" t="s">
        <v>26</v>
      </c>
      <c r="F187" s="10">
        <v>0</v>
      </c>
      <c r="G187" t="s">
        <v>37</v>
      </c>
    </row>
    <row r="188" spans="3:9">
      <c r="D188" s="5"/>
      <c r="E188" s="6" t="s">
        <v>27</v>
      </c>
      <c r="F188" s="10">
        <v>0.67159999999999997</v>
      </c>
      <c r="G188" t="s">
        <v>36</v>
      </c>
    </row>
    <row r="189" spans="3:9">
      <c r="D189" s="5"/>
      <c r="E189" s="6" t="s">
        <v>28</v>
      </c>
      <c r="F189" s="10">
        <v>0.87660000000000005</v>
      </c>
      <c r="G189" t="s">
        <v>36</v>
      </c>
      <c r="H189">
        <f>COUNTIF(G182:G189,"JA")</f>
        <v>7</v>
      </c>
      <c r="I189" s="10">
        <f>SUM(F182:F189)/COUNTIF(G182:G189,"JA")</f>
        <v>0.80159999999999987</v>
      </c>
    </row>
    <row r="190" spans="3:9" s="1" customFormat="1" ht="6" customHeight="1">
      <c r="D190" s="9"/>
      <c r="F190" s="11"/>
    </row>
    <row r="191" spans="3:9">
      <c r="C191" t="s">
        <v>42</v>
      </c>
      <c r="D191" s="4">
        <v>60</v>
      </c>
      <c r="E191" t="s">
        <v>21</v>
      </c>
      <c r="F191" s="10">
        <v>0</v>
      </c>
      <c r="G191" t="s">
        <v>37</v>
      </c>
    </row>
    <row r="192" spans="3:9">
      <c r="E192" t="s">
        <v>22</v>
      </c>
      <c r="F192" s="10">
        <v>0.64810000000000001</v>
      </c>
      <c r="G192" t="s">
        <v>36</v>
      </c>
    </row>
    <row r="193" spans="4:9">
      <c r="E193" t="s">
        <v>23</v>
      </c>
      <c r="F193" s="10">
        <v>0.4294</v>
      </c>
      <c r="G193" t="s">
        <v>36</v>
      </c>
    </row>
    <row r="194" spans="4:9">
      <c r="E194" t="s">
        <v>24</v>
      </c>
      <c r="F194" s="10">
        <v>0</v>
      </c>
      <c r="G194" t="s">
        <v>37</v>
      </c>
    </row>
    <row r="195" spans="4:9">
      <c r="E195" t="s">
        <v>25</v>
      </c>
      <c r="F195" s="10">
        <v>0</v>
      </c>
      <c r="G195" t="s">
        <v>37</v>
      </c>
    </row>
    <row r="196" spans="4:9">
      <c r="E196" t="s">
        <v>26</v>
      </c>
      <c r="F196" s="10">
        <v>0</v>
      </c>
      <c r="G196" t="s">
        <v>37</v>
      </c>
    </row>
    <row r="197" spans="4:9">
      <c r="E197" t="s">
        <v>27</v>
      </c>
      <c r="F197" s="10">
        <v>0</v>
      </c>
      <c r="G197" t="s">
        <v>37</v>
      </c>
    </row>
    <row r="198" spans="4:9">
      <c r="E198" t="s">
        <v>28</v>
      </c>
      <c r="F198" s="10">
        <v>0.78200000000000003</v>
      </c>
      <c r="G198" t="s">
        <v>36</v>
      </c>
      <c r="H198">
        <f>COUNTIF(G191:G198,"JA")</f>
        <v>3</v>
      </c>
      <c r="I198" s="10">
        <f>SUM(F191:F198)/COUNTIF(G191:G198,"JA")</f>
        <v>0.61983333333333335</v>
      </c>
    </row>
    <row r="199" spans="4:9" s="1" customFormat="1" ht="6" customHeight="1">
      <c r="D199" s="9"/>
      <c r="F199" s="11"/>
    </row>
    <row r="200" spans="4:9">
      <c r="D200" s="4">
        <v>75</v>
      </c>
      <c r="E200" t="s">
        <v>21</v>
      </c>
      <c r="F200" s="10">
        <v>0</v>
      </c>
      <c r="G200" t="s">
        <v>37</v>
      </c>
    </row>
    <row r="201" spans="4:9">
      <c r="E201" t="s">
        <v>22</v>
      </c>
      <c r="F201" s="10">
        <v>0.73529999999999995</v>
      </c>
      <c r="G201" t="s">
        <v>36</v>
      </c>
    </row>
    <row r="202" spans="4:9">
      <c r="E202" t="s">
        <v>23</v>
      </c>
      <c r="F202" s="10">
        <v>0.44900000000000001</v>
      </c>
      <c r="G202" t="s">
        <v>36</v>
      </c>
    </row>
    <row r="203" spans="4:9">
      <c r="E203" t="s">
        <v>24</v>
      </c>
      <c r="F203" s="10">
        <v>0</v>
      </c>
      <c r="G203" t="s">
        <v>37</v>
      </c>
    </row>
    <row r="204" spans="4:9">
      <c r="E204" t="s">
        <v>25</v>
      </c>
      <c r="F204" s="10">
        <v>0</v>
      </c>
      <c r="G204" t="s">
        <v>37</v>
      </c>
    </row>
    <row r="205" spans="4:9">
      <c r="E205" t="s">
        <v>26</v>
      </c>
      <c r="F205" s="10">
        <v>0</v>
      </c>
      <c r="G205" t="s">
        <v>37</v>
      </c>
    </row>
    <row r="206" spans="4:9">
      <c r="E206" t="s">
        <v>27</v>
      </c>
      <c r="F206" s="10">
        <v>0</v>
      </c>
      <c r="G206" t="s">
        <v>37</v>
      </c>
    </row>
    <row r="207" spans="4:9">
      <c r="E207" t="s">
        <v>28</v>
      </c>
      <c r="F207" s="10">
        <v>0.78459999999999996</v>
      </c>
      <c r="G207" t="s">
        <v>36</v>
      </c>
      <c r="H207">
        <f>COUNTIF(G200:G207,"JA")</f>
        <v>3</v>
      </c>
      <c r="I207" s="10">
        <f>SUM(F200:F207)/COUNTIF(G200:G207,"JA")</f>
        <v>0.65629999999999999</v>
      </c>
    </row>
    <row r="208" spans="4:9" s="1" customFormat="1" ht="6" customHeight="1">
      <c r="D208" s="9"/>
      <c r="F208" s="11"/>
    </row>
    <row r="209" spans="4:9">
      <c r="D209" s="4">
        <v>90</v>
      </c>
      <c r="E209" t="s">
        <v>21</v>
      </c>
      <c r="F209" s="10">
        <v>0</v>
      </c>
      <c r="G209" t="s">
        <v>37</v>
      </c>
    </row>
    <row r="210" spans="4:9">
      <c r="E210" t="s">
        <v>22</v>
      </c>
      <c r="F210" s="10">
        <v>0.79100000000000004</v>
      </c>
      <c r="G210" t="s">
        <v>36</v>
      </c>
    </row>
    <row r="211" spans="4:9">
      <c r="E211" t="s">
        <v>23</v>
      </c>
      <c r="F211" s="10">
        <v>0.5645</v>
      </c>
      <c r="G211" t="s">
        <v>36</v>
      </c>
    </row>
    <row r="212" spans="4:9">
      <c r="E212" t="s">
        <v>24</v>
      </c>
      <c r="F212" s="10">
        <v>0</v>
      </c>
      <c r="G212" t="s">
        <v>37</v>
      </c>
    </row>
    <row r="213" spans="4:9">
      <c r="E213" t="s">
        <v>25</v>
      </c>
      <c r="F213" s="10">
        <v>0</v>
      </c>
      <c r="G213" t="s">
        <v>37</v>
      </c>
    </row>
    <row r="214" spans="4:9">
      <c r="E214" t="s">
        <v>26</v>
      </c>
      <c r="F214" s="10">
        <v>0</v>
      </c>
      <c r="G214" t="s">
        <v>37</v>
      </c>
    </row>
    <row r="215" spans="4:9">
      <c r="E215" t="s">
        <v>27</v>
      </c>
      <c r="F215" s="10">
        <v>0</v>
      </c>
      <c r="G215" t="s">
        <v>37</v>
      </c>
    </row>
    <row r="216" spans="4:9">
      <c r="E216" t="s">
        <v>28</v>
      </c>
      <c r="F216" s="10">
        <v>0</v>
      </c>
      <c r="G216" t="s">
        <v>37</v>
      </c>
      <c r="H216">
        <f>COUNTIF(G209:G216,"JA")</f>
        <v>2</v>
      </c>
      <c r="I216" s="10">
        <f>SUM(F209:F216)/COUNTIF(G209:G216,"JA")</f>
        <v>0.67775000000000007</v>
      </c>
    </row>
    <row r="217" spans="4:9" s="20" customFormat="1" ht="6" customHeight="1">
      <c r="D217" s="19"/>
    </row>
    <row r="218" spans="4:9">
      <c r="E218" t="s">
        <v>45</v>
      </c>
      <c r="F218" s="10">
        <f>AVERAGE(F2:F216)</f>
        <v>0.23748229166666665</v>
      </c>
      <c r="G218" t="s">
        <v>49</v>
      </c>
      <c r="H218">
        <f>SUM(H2:H216)</f>
        <v>72</v>
      </c>
    </row>
    <row r="219" spans="4:9">
      <c r="E219" t="s">
        <v>46</v>
      </c>
      <c r="F219" s="10">
        <f>SUM(F2:F216)/COUNTIF(G2:G216,"JA")</f>
        <v>0.63328611111111099</v>
      </c>
    </row>
    <row r="220" spans="4:9">
      <c r="E220" t="s">
        <v>47</v>
      </c>
      <c r="F220" s="10">
        <f>SUM(F2:F108)/COUNTIF(G2:G108,"JA")</f>
        <v>0.57286451612903233</v>
      </c>
      <c r="G220" t="s">
        <v>50</v>
      </c>
      <c r="H220">
        <f>SUM(H2:H108)</f>
        <v>31</v>
      </c>
    </row>
    <row r="221" spans="4:9">
      <c r="E221" t="s">
        <v>48</v>
      </c>
      <c r="F221" s="10">
        <f>SUM(F110:F216)/COUNTIF(G110:G216,"JA")</f>
        <v>0.67897073170731714</v>
      </c>
      <c r="G221" t="s">
        <v>51</v>
      </c>
      <c r="H221">
        <f>SUM(H110:H216)</f>
        <v>41</v>
      </c>
    </row>
    <row r="223" spans="4:9">
      <c r="F223" t="s">
        <v>60</v>
      </c>
      <c r="G223" t="s">
        <v>61</v>
      </c>
      <c r="H223" t="s">
        <v>62</v>
      </c>
    </row>
    <row r="224" spans="4:9">
      <c r="E224" t="s">
        <v>58</v>
      </c>
      <c r="F224" s="10">
        <f>SUM(F29:F54)/COUNTIF(G29:G54,"JA")</f>
        <v>0.4907285714285714</v>
      </c>
      <c r="G224" s="10">
        <f t="shared" ref="G224:G231" si="0">1-F224</f>
        <v>0.5092714285714286</v>
      </c>
      <c r="H224">
        <v>4</v>
      </c>
    </row>
    <row r="225" spans="5:8">
      <c r="E225" t="s">
        <v>57</v>
      </c>
      <c r="F225" s="10">
        <f>SUM(F2:F27)/COUNTIF(G2:G27,"JA")</f>
        <v>0.48177999999999999</v>
      </c>
      <c r="G225" s="10">
        <f t="shared" si="0"/>
        <v>0.51822000000000001</v>
      </c>
      <c r="H225">
        <v>3</v>
      </c>
    </row>
    <row r="226" spans="5:8">
      <c r="E226" t="s">
        <v>56</v>
      </c>
      <c r="F226" s="10">
        <f>SUM(F83:F108)/COUNTIF(G83:G108,"JA")</f>
        <v>0.7047000000000001</v>
      </c>
      <c r="G226" s="10">
        <f t="shared" si="0"/>
        <v>0.2952999999999999</v>
      </c>
      <c r="H226">
        <v>4</v>
      </c>
    </row>
    <row r="227" spans="5:8">
      <c r="E227" t="s">
        <v>55</v>
      </c>
      <c r="F227" s="10">
        <f>SUM(F56:F81)/COUNTIF(G56:G81,"JA")</f>
        <v>0.66471111111111103</v>
      </c>
      <c r="G227" s="10">
        <f t="shared" si="0"/>
        <v>0.33528888888888897</v>
      </c>
      <c r="H227">
        <v>2</v>
      </c>
    </row>
    <row r="228" spans="5:8">
      <c r="E228" t="s">
        <v>59</v>
      </c>
      <c r="F228" s="10">
        <f>SUM(F137:F162)/COUNTIF(G137:G162,"JA")</f>
        <v>0.70499999999999996</v>
      </c>
      <c r="G228" s="10">
        <f t="shared" si="0"/>
        <v>0.29500000000000004</v>
      </c>
      <c r="H228">
        <v>4</v>
      </c>
    </row>
    <row r="229" spans="5:8">
      <c r="E229" t="s">
        <v>54</v>
      </c>
      <c r="F229" s="10">
        <f>SUM(F110:F135)/COUNTIF(G110:G135,"JA")</f>
        <v>0.58564285714285724</v>
      </c>
      <c r="G229" s="10">
        <f t="shared" si="0"/>
        <v>0.41435714285714276</v>
      </c>
      <c r="H229">
        <v>2</v>
      </c>
    </row>
    <row r="230" spans="5:8">
      <c r="E230" t="s">
        <v>53</v>
      </c>
      <c r="F230" s="10">
        <f>SUM(F191:F216)/COUNTIF(G191:G216,"JA")</f>
        <v>0.64798750000000005</v>
      </c>
      <c r="G230" s="10">
        <f t="shared" si="0"/>
        <v>0.35201249999999995</v>
      </c>
      <c r="H230">
        <v>3</v>
      </c>
    </row>
    <row r="231" spans="5:8">
      <c r="E231" t="s">
        <v>52</v>
      </c>
      <c r="F231" s="10">
        <f>SUM(F164:F189)/COUNTIF(G164:G189,"JA")</f>
        <v>0.76388333333333325</v>
      </c>
      <c r="G231" s="10">
        <f t="shared" si="0"/>
        <v>0.23611666666666675</v>
      </c>
      <c r="H231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11" sqref="E11"/>
    </sheetView>
  </sheetViews>
  <sheetFormatPr baseColWidth="10" defaultRowHeight="15" x14ac:dyDescent="0"/>
  <cols>
    <col min="1" max="2" width="14.33203125" bestFit="1" customWidth="1"/>
    <col min="3" max="3" width="19.33203125" bestFit="1" customWidth="1"/>
  </cols>
  <sheetData>
    <row r="1" spans="1:4">
      <c r="B1" t="s">
        <v>11</v>
      </c>
      <c r="C1" t="s">
        <v>66</v>
      </c>
      <c r="D1" t="s">
        <v>10</v>
      </c>
    </row>
    <row r="2" spans="1:4">
      <c r="A2" t="s">
        <v>9</v>
      </c>
      <c r="B2">
        <v>18</v>
      </c>
      <c r="C2">
        <f>D2-B2</f>
        <v>175</v>
      </c>
      <c r="D2">
        <v>193</v>
      </c>
    </row>
    <row r="3" spans="1:4">
      <c r="A3" t="s">
        <v>64</v>
      </c>
      <c r="B3">
        <v>78</v>
      </c>
      <c r="C3">
        <f>D3-B3</f>
        <v>114</v>
      </c>
      <c r="D3">
        <v>192</v>
      </c>
    </row>
    <row r="4" spans="1:4">
      <c r="A4" t="s">
        <v>65</v>
      </c>
      <c r="B4">
        <v>105</v>
      </c>
      <c r="C4">
        <f>D4-B4</f>
        <v>87</v>
      </c>
      <c r="D4">
        <v>192</v>
      </c>
    </row>
    <row r="17" spans="1:4">
      <c r="B17" t="s">
        <v>9</v>
      </c>
      <c r="C17" t="s">
        <v>67</v>
      </c>
      <c r="D17" t="s">
        <v>10</v>
      </c>
    </row>
    <row r="18" spans="1:4">
      <c r="A18" t="s">
        <v>19</v>
      </c>
      <c r="B18">
        <v>0</v>
      </c>
      <c r="C18">
        <f t="shared" ref="C18:C25" si="0">D18-B18</f>
        <v>24</v>
      </c>
      <c r="D18">
        <v>24</v>
      </c>
    </row>
    <row r="19" spans="1:4">
      <c r="A19" t="s">
        <v>18</v>
      </c>
      <c r="B19">
        <v>1</v>
      </c>
      <c r="C19">
        <f t="shared" si="0"/>
        <v>23</v>
      </c>
      <c r="D19">
        <v>24</v>
      </c>
    </row>
    <row r="20" spans="1:4">
      <c r="A20" t="s">
        <v>17</v>
      </c>
      <c r="B20">
        <v>0</v>
      </c>
      <c r="C20">
        <f t="shared" si="0"/>
        <v>24</v>
      </c>
      <c r="D20">
        <v>24</v>
      </c>
    </row>
    <row r="21" spans="1:4">
      <c r="A21" t="s">
        <v>16</v>
      </c>
      <c r="B21">
        <v>1</v>
      </c>
      <c r="C21">
        <f t="shared" si="0"/>
        <v>23</v>
      </c>
      <c r="D21">
        <v>24</v>
      </c>
    </row>
    <row r="22" spans="1:4">
      <c r="A22" t="s">
        <v>15</v>
      </c>
      <c r="B22">
        <v>0</v>
      </c>
      <c r="C22">
        <f t="shared" si="0"/>
        <v>24</v>
      </c>
      <c r="D22">
        <v>24</v>
      </c>
    </row>
    <row r="23" spans="1:4">
      <c r="A23" t="s">
        <v>14</v>
      </c>
      <c r="B23">
        <v>3</v>
      </c>
      <c r="C23">
        <f t="shared" si="0"/>
        <v>21</v>
      </c>
      <c r="D23">
        <v>24</v>
      </c>
    </row>
    <row r="24" spans="1:4">
      <c r="A24" t="s">
        <v>13</v>
      </c>
      <c r="B24">
        <v>2</v>
      </c>
      <c r="C24">
        <f t="shared" si="0"/>
        <v>22</v>
      </c>
      <c r="D24">
        <v>24</v>
      </c>
    </row>
    <row r="25" spans="1:4">
      <c r="A25" t="s">
        <v>12</v>
      </c>
      <c r="B25">
        <v>11</v>
      </c>
      <c r="C25">
        <f t="shared" si="0"/>
        <v>13</v>
      </c>
      <c r="D25">
        <v>24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workbookViewId="0">
      <pane ySplit="1" topLeftCell="A178" activePane="bottomLeft" state="frozen"/>
      <selection pane="bottomLeft" activeCell="E227" sqref="E227"/>
    </sheetView>
  </sheetViews>
  <sheetFormatPr baseColWidth="10" defaultRowHeight="15" x14ac:dyDescent="0"/>
  <cols>
    <col min="2" max="2" width="15.1640625" bestFit="1" customWidth="1"/>
    <col min="3" max="3" width="20.5" bestFit="1" customWidth="1"/>
    <col min="4" max="4" width="10.83203125" style="4"/>
    <col min="5" max="5" width="36.33203125" bestFit="1" customWidth="1"/>
    <col min="6" max="6" width="12.1640625" bestFit="1" customWidth="1"/>
    <col min="7" max="7" width="35.83203125" bestFit="1" customWidth="1"/>
    <col min="8" max="8" width="20.6640625" bestFit="1" customWidth="1"/>
    <col min="9" max="9" width="21.6640625" bestFit="1" customWidth="1"/>
  </cols>
  <sheetData>
    <row r="1" spans="1:9">
      <c r="A1" s="2" t="s">
        <v>20</v>
      </c>
      <c r="B1" s="2" t="s">
        <v>30</v>
      </c>
      <c r="C1" s="2" t="s">
        <v>32</v>
      </c>
      <c r="D1" s="3" t="s">
        <v>33</v>
      </c>
      <c r="E1" s="2" t="s">
        <v>34</v>
      </c>
      <c r="F1" s="2" t="s">
        <v>35</v>
      </c>
      <c r="G1" s="2" t="s">
        <v>9</v>
      </c>
      <c r="H1" s="2" t="s">
        <v>49</v>
      </c>
      <c r="I1" s="2" t="s">
        <v>43</v>
      </c>
    </row>
    <row r="2" spans="1:9">
      <c r="A2" t="s">
        <v>38</v>
      </c>
      <c r="B2" t="s">
        <v>31</v>
      </c>
      <c r="C2" t="s">
        <v>41</v>
      </c>
      <c r="D2" s="5">
        <v>60</v>
      </c>
      <c r="E2" s="6" t="s">
        <v>21</v>
      </c>
      <c r="F2" s="10">
        <v>0</v>
      </c>
      <c r="G2" t="s">
        <v>37</v>
      </c>
    </row>
    <row r="3" spans="1:9">
      <c r="D3" s="5"/>
      <c r="E3" s="6" t="s">
        <v>22</v>
      </c>
      <c r="F3" s="10">
        <v>0</v>
      </c>
      <c r="G3" t="s">
        <v>37</v>
      </c>
    </row>
    <row r="4" spans="1:9">
      <c r="D4" s="5"/>
      <c r="E4" s="6" t="s">
        <v>23</v>
      </c>
      <c r="F4" s="10">
        <v>0.41720000000000002</v>
      </c>
      <c r="G4" t="s">
        <v>36</v>
      </c>
    </row>
    <row r="5" spans="1:9">
      <c r="D5" s="5"/>
      <c r="E5" s="6" t="s">
        <v>24</v>
      </c>
      <c r="F5" s="10">
        <v>0</v>
      </c>
      <c r="G5" t="s">
        <v>37</v>
      </c>
    </row>
    <row r="6" spans="1:9">
      <c r="D6" s="5"/>
      <c r="E6" s="6" t="s">
        <v>25</v>
      </c>
      <c r="F6" s="10">
        <v>0</v>
      </c>
      <c r="G6" t="s">
        <v>37</v>
      </c>
    </row>
    <row r="7" spans="1:9">
      <c r="D7" s="5"/>
      <c r="E7" s="6" t="s">
        <v>26</v>
      </c>
      <c r="F7" s="10">
        <v>0</v>
      </c>
      <c r="G7" t="s">
        <v>37</v>
      </c>
    </row>
    <row r="8" spans="1:9">
      <c r="D8" s="5"/>
      <c r="E8" s="6" t="s">
        <v>27</v>
      </c>
      <c r="F8" s="10">
        <v>0</v>
      </c>
      <c r="G8" t="s">
        <v>37</v>
      </c>
    </row>
    <row r="9" spans="1:9">
      <c r="D9" s="5"/>
      <c r="E9" s="6" t="s">
        <v>28</v>
      </c>
      <c r="F9" s="10">
        <v>0</v>
      </c>
      <c r="G9" t="s">
        <v>37</v>
      </c>
      <c r="H9">
        <f>COUNTIF(G2:G9,"JA")</f>
        <v>1</v>
      </c>
      <c r="I9" s="15">
        <f>SUM(F2:F9)/COUNTIF(G2:G9,"JA")</f>
        <v>0.41720000000000002</v>
      </c>
    </row>
    <row r="10" spans="1:9" s="1" customFormat="1" ht="6" customHeight="1">
      <c r="D10" s="7"/>
      <c r="E10" s="8"/>
      <c r="F10" s="11"/>
    </row>
    <row r="11" spans="1:9">
      <c r="D11" s="5">
        <v>75</v>
      </c>
      <c r="E11" s="6" t="s">
        <v>21</v>
      </c>
      <c r="F11" s="10">
        <v>0</v>
      </c>
      <c r="G11" t="s">
        <v>37</v>
      </c>
    </row>
    <row r="12" spans="1:9">
      <c r="D12" s="5"/>
      <c r="E12" s="6" t="s">
        <v>22</v>
      </c>
      <c r="F12" s="10">
        <v>0</v>
      </c>
      <c r="G12" t="s">
        <v>37</v>
      </c>
    </row>
    <row r="13" spans="1:9">
      <c r="D13" s="5"/>
      <c r="E13" s="6" t="s">
        <v>23</v>
      </c>
      <c r="F13" s="10">
        <v>0</v>
      </c>
      <c r="G13" t="s">
        <v>37</v>
      </c>
    </row>
    <row r="14" spans="1:9">
      <c r="D14" s="5"/>
      <c r="E14" s="6" t="s">
        <v>24</v>
      </c>
      <c r="F14" s="10">
        <v>0</v>
      </c>
      <c r="G14" t="s">
        <v>37</v>
      </c>
    </row>
    <row r="15" spans="1:9">
      <c r="D15" s="5"/>
      <c r="E15" s="6" t="s">
        <v>25</v>
      </c>
      <c r="F15" s="10">
        <v>0</v>
      </c>
      <c r="G15" t="s">
        <v>37</v>
      </c>
    </row>
    <row r="16" spans="1:9">
      <c r="D16" s="5"/>
      <c r="E16" s="6" t="s">
        <v>26</v>
      </c>
      <c r="F16" s="10">
        <v>0</v>
      </c>
      <c r="G16" t="s">
        <v>37</v>
      </c>
    </row>
    <row r="17" spans="3:9">
      <c r="D17" s="5"/>
      <c r="E17" s="6" t="s">
        <v>27</v>
      </c>
      <c r="F17" s="10">
        <v>0</v>
      </c>
      <c r="G17" t="s">
        <v>37</v>
      </c>
    </row>
    <row r="18" spans="3:9">
      <c r="D18" s="5"/>
      <c r="E18" s="6" t="s">
        <v>28</v>
      </c>
      <c r="F18" s="10">
        <v>0</v>
      </c>
      <c r="G18" t="s">
        <v>37</v>
      </c>
      <c r="H18">
        <f>COUNTIF(G11:G18,"JA")</f>
        <v>0</v>
      </c>
      <c r="I18" s="23" t="s">
        <v>44</v>
      </c>
    </row>
    <row r="19" spans="3:9" s="1" customFormat="1" ht="6" customHeight="1">
      <c r="D19" s="7"/>
      <c r="E19" s="8"/>
      <c r="F19" s="11"/>
    </row>
    <row r="20" spans="3:9">
      <c r="D20" s="5">
        <v>90</v>
      </c>
      <c r="E20" s="6" t="s">
        <v>21</v>
      </c>
      <c r="F20" s="10">
        <v>0</v>
      </c>
      <c r="G20" t="s">
        <v>37</v>
      </c>
    </row>
    <row r="21" spans="3:9">
      <c r="D21" s="5"/>
      <c r="E21" s="6" t="s">
        <v>22</v>
      </c>
      <c r="F21" s="10">
        <v>0</v>
      </c>
      <c r="G21" t="s">
        <v>37</v>
      </c>
    </row>
    <row r="22" spans="3:9">
      <c r="D22" s="5"/>
      <c r="E22" s="6" t="s">
        <v>23</v>
      </c>
      <c r="F22" s="10">
        <v>0</v>
      </c>
      <c r="G22" t="s">
        <v>37</v>
      </c>
    </row>
    <row r="23" spans="3:9">
      <c r="D23" s="5"/>
      <c r="E23" s="6" t="s">
        <v>24</v>
      </c>
      <c r="F23" s="10">
        <v>0</v>
      </c>
      <c r="G23" t="s">
        <v>37</v>
      </c>
    </row>
    <row r="24" spans="3:9">
      <c r="D24" s="5"/>
      <c r="E24" s="6" t="s">
        <v>25</v>
      </c>
      <c r="F24" s="10">
        <v>0</v>
      </c>
      <c r="G24" t="s">
        <v>37</v>
      </c>
    </row>
    <row r="25" spans="3:9">
      <c r="D25" s="5"/>
      <c r="E25" s="6" t="s">
        <v>26</v>
      </c>
      <c r="F25" s="10">
        <v>0</v>
      </c>
      <c r="G25" t="s">
        <v>37</v>
      </c>
    </row>
    <row r="26" spans="3:9">
      <c r="D26" s="5"/>
      <c r="E26" s="6" t="s">
        <v>27</v>
      </c>
      <c r="F26" s="10">
        <v>0</v>
      </c>
      <c r="G26" t="s">
        <v>37</v>
      </c>
    </row>
    <row r="27" spans="3:9">
      <c r="D27" s="5"/>
      <c r="E27" s="6" t="s">
        <v>28</v>
      </c>
      <c r="F27" s="10">
        <v>0</v>
      </c>
      <c r="G27" t="s">
        <v>37</v>
      </c>
      <c r="H27">
        <f>COUNTIF(G20:G27,"JA")</f>
        <v>0</v>
      </c>
      <c r="I27" s="23" t="s">
        <v>44</v>
      </c>
    </row>
    <row r="28" spans="3:9" s="1" customFormat="1" ht="6" customHeight="1">
      <c r="D28" s="9"/>
      <c r="F28" s="11"/>
    </row>
    <row r="29" spans="3:9">
      <c r="C29" t="s">
        <v>42</v>
      </c>
      <c r="D29" s="4">
        <v>60</v>
      </c>
      <c r="E29" t="s">
        <v>21</v>
      </c>
      <c r="F29" s="10">
        <v>0</v>
      </c>
      <c r="G29" t="s">
        <v>37</v>
      </c>
    </row>
    <row r="30" spans="3:9">
      <c r="E30" t="s">
        <v>22</v>
      </c>
      <c r="F30" s="10">
        <v>0</v>
      </c>
      <c r="G30" t="s">
        <v>37</v>
      </c>
    </row>
    <row r="31" spans="3:9">
      <c r="E31" t="s">
        <v>23</v>
      </c>
      <c r="F31" s="10">
        <v>0</v>
      </c>
      <c r="G31" t="s">
        <v>37</v>
      </c>
    </row>
    <row r="32" spans="3:9">
      <c r="E32" t="s">
        <v>24</v>
      </c>
      <c r="F32" s="10">
        <v>0</v>
      </c>
      <c r="G32" t="s">
        <v>37</v>
      </c>
    </row>
    <row r="33" spans="4:9">
      <c r="E33" t="s">
        <v>25</v>
      </c>
      <c r="F33" s="10">
        <v>0</v>
      </c>
      <c r="G33" t="s">
        <v>37</v>
      </c>
    </row>
    <row r="34" spans="4:9">
      <c r="E34" t="s">
        <v>26</v>
      </c>
      <c r="F34" s="10">
        <v>0</v>
      </c>
      <c r="G34" t="s">
        <v>37</v>
      </c>
    </row>
    <row r="35" spans="4:9">
      <c r="E35" t="s">
        <v>27</v>
      </c>
      <c r="F35" s="10">
        <v>0</v>
      </c>
      <c r="G35" t="s">
        <v>37</v>
      </c>
    </row>
    <row r="36" spans="4:9">
      <c r="E36" t="s">
        <v>28</v>
      </c>
      <c r="F36" s="10">
        <v>0</v>
      </c>
      <c r="G36" t="s">
        <v>37</v>
      </c>
      <c r="H36">
        <f>COUNTIF(G29:G36,"JA")</f>
        <v>0</v>
      </c>
      <c r="I36" s="23" t="s">
        <v>44</v>
      </c>
    </row>
    <row r="37" spans="4:9" s="1" customFormat="1" ht="6" customHeight="1">
      <c r="D37" s="9"/>
      <c r="F37" s="11"/>
    </row>
    <row r="38" spans="4:9">
      <c r="D38" s="4">
        <v>75</v>
      </c>
      <c r="E38" t="s">
        <v>21</v>
      </c>
      <c r="F38" s="10">
        <v>0</v>
      </c>
      <c r="G38" t="s">
        <v>37</v>
      </c>
    </row>
    <row r="39" spans="4:9">
      <c r="E39" t="s">
        <v>22</v>
      </c>
      <c r="F39" s="10">
        <v>0</v>
      </c>
      <c r="G39" t="s">
        <v>37</v>
      </c>
    </row>
    <row r="40" spans="4:9">
      <c r="E40" t="s">
        <v>23</v>
      </c>
      <c r="F40" s="10">
        <v>0</v>
      </c>
      <c r="G40" t="s">
        <v>37</v>
      </c>
    </row>
    <row r="41" spans="4:9">
      <c r="E41" t="s">
        <v>24</v>
      </c>
      <c r="F41" s="10">
        <v>0</v>
      </c>
      <c r="G41" t="s">
        <v>37</v>
      </c>
    </row>
    <row r="42" spans="4:9">
      <c r="E42" t="s">
        <v>25</v>
      </c>
      <c r="F42" s="10">
        <v>0</v>
      </c>
      <c r="G42" t="s">
        <v>37</v>
      </c>
    </row>
    <row r="43" spans="4:9">
      <c r="E43" t="s">
        <v>26</v>
      </c>
      <c r="F43" s="10">
        <v>0</v>
      </c>
      <c r="G43" t="s">
        <v>37</v>
      </c>
    </row>
    <row r="44" spans="4:9">
      <c r="E44" t="s">
        <v>27</v>
      </c>
      <c r="F44" s="10">
        <v>0</v>
      </c>
      <c r="G44" t="s">
        <v>37</v>
      </c>
    </row>
    <row r="45" spans="4:9">
      <c r="E45" t="s">
        <v>28</v>
      </c>
      <c r="F45" s="10">
        <v>0</v>
      </c>
      <c r="G45" t="s">
        <v>37</v>
      </c>
      <c r="H45">
        <f>COUNTIF(G38:G45,"JA")</f>
        <v>0</v>
      </c>
      <c r="I45" s="23" t="s">
        <v>44</v>
      </c>
    </row>
    <row r="46" spans="4:9" s="1" customFormat="1" ht="6" customHeight="1">
      <c r="D46" s="9"/>
      <c r="F46" s="11"/>
    </row>
    <row r="47" spans="4:9">
      <c r="D47" s="4">
        <v>90</v>
      </c>
      <c r="E47" t="s">
        <v>21</v>
      </c>
      <c r="F47" s="10">
        <v>0</v>
      </c>
      <c r="G47" t="s">
        <v>37</v>
      </c>
    </row>
    <row r="48" spans="4:9">
      <c r="E48" t="s">
        <v>22</v>
      </c>
      <c r="F48" s="10">
        <v>0</v>
      </c>
      <c r="G48" t="s">
        <v>37</v>
      </c>
    </row>
    <row r="49" spans="2:9">
      <c r="E49" t="s">
        <v>23</v>
      </c>
      <c r="F49" s="10">
        <v>0</v>
      </c>
      <c r="G49" t="s">
        <v>37</v>
      </c>
    </row>
    <row r="50" spans="2:9">
      <c r="E50" t="s">
        <v>24</v>
      </c>
      <c r="F50" s="10">
        <v>0</v>
      </c>
      <c r="G50" t="s">
        <v>37</v>
      </c>
    </row>
    <row r="51" spans="2:9">
      <c r="E51" t="s">
        <v>25</v>
      </c>
      <c r="F51" s="10">
        <v>0</v>
      </c>
      <c r="G51" t="s">
        <v>37</v>
      </c>
    </row>
    <row r="52" spans="2:9">
      <c r="E52" t="s">
        <v>26</v>
      </c>
      <c r="F52" s="10">
        <v>0</v>
      </c>
      <c r="G52" t="s">
        <v>37</v>
      </c>
    </row>
    <row r="53" spans="2:9">
      <c r="E53" t="s">
        <v>27</v>
      </c>
      <c r="F53" s="10">
        <v>0</v>
      </c>
      <c r="G53" t="s">
        <v>37</v>
      </c>
    </row>
    <row r="54" spans="2:9">
      <c r="E54" t="s">
        <v>28</v>
      </c>
      <c r="F54" s="10">
        <v>0</v>
      </c>
      <c r="G54" t="s">
        <v>37</v>
      </c>
      <c r="H54">
        <f>COUNTIF(G47:G54,"JA")</f>
        <v>0</v>
      </c>
      <c r="I54" s="23" t="s">
        <v>44</v>
      </c>
    </row>
    <row r="55" spans="2:9" s="1" customFormat="1" ht="6" customHeight="1">
      <c r="D55" s="9"/>
      <c r="F55" s="11"/>
    </row>
    <row r="56" spans="2:9">
      <c r="B56" t="s">
        <v>29</v>
      </c>
      <c r="C56" t="s">
        <v>41</v>
      </c>
      <c r="D56" s="5">
        <v>60</v>
      </c>
      <c r="E56" s="6" t="s">
        <v>21</v>
      </c>
      <c r="F56" s="10">
        <v>0</v>
      </c>
      <c r="G56" t="s">
        <v>37</v>
      </c>
    </row>
    <row r="57" spans="2:9">
      <c r="D57" s="5"/>
      <c r="E57" s="6" t="s">
        <v>22</v>
      </c>
      <c r="F57" s="10">
        <v>0.81689999999999996</v>
      </c>
      <c r="G57" t="s">
        <v>36</v>
      </c>
    </row>
    <row r="58" spans="2:9">
      <c r="D58" s="5"/>
      <c r="E58" s="6" t="s">
        <v>23</v>
      </c>
      <c r="F58" s="10">
        <v>0</v>
      </c>
      <c r="G58" t="s">
        <v>37</v>
      </c>
    </row>
    <row r="59" spans="2:9">
      <c r="D59" s="5"/>
      <c r="E59" s="6" t="s">
        <v>24</v>
      </c>
      <c r="F59" s="10">
        <v>0</v>
      </c>
      <c r="G59" t="s">
        <v>37</v>
      </c>
    </row>
    <row r="60" spans="2:9">
      <c r="D60" s="5"/>
      <c r="E60" s="6" t="s">
        <v>25</v>
      </c>
      <c r="F60" s="10">
        <v>0</v>
      </c>
      <c r="G60" t="s">
        <v>37</v>
      </c>
    </row>
    <row r="61" spans="2:9">
      <c r="D61" s="5"/>
      <c r="E61" s="6" t="s">
        <v>26</v>
      </c>
      <c r="F61" s="10">
        <v>0</v>
      </c>
      <c r="G61" t="s">
        <v>37</v>
      </c>
    </row>
    <row r="62" spans="2:9">
      <c r="D62" s="5"/>
      <c r="E62" s="6" t="s">
        <v>27</v>
      </c>
      <c r="F62" s="10">
        <v>0</v>
      </c>
      <c r="G62" t="s">
        <v>37</v>
      </c>
    </row>
    <row r="63" spans="2:9">
      <c r="D63" s="5"/>
      <c r="E63" s="6" t="s">
        <v>28</v>
      </c>
      <c r="F63" s="10">
        <v>0</v>
      </c>
      <c r="G63" t="s">
        <v>37</v>
      </c>
      <c r="H63">
        <f>COUNTIF(G56:G63,"JA")</f>
        <v>1</v>
      </c>
      <c r="I63" s="15">
        <f>SUM(F56:F63)/COUNTIF(G56:G63,"JA")</f>
        <v>0.81689999999999996</v>
      </c>
    </row>
    <row r="64" spans="2:9" s="1" customFormat="1" ht="6" customHeight="1">
      <c r="D64" s="7"/>
      <c r="E64" s="8"/>
      <c r="F64" s="11"/>
    </row>
    <row r="65" spans="4:9" s="14" customFormat="1" ht="15" customHeight="1">
      <c r="D65" s="12">
        <v>75</v>
      </c>
      <c r="E65" s="13" t="s">
        <v>21</v>
      </c>
      <c r="F65" s="10">
        <v>0</v>
      </c>
      <c r="G65" t="s">
        <v>37</v>
      </c>
    </row>
    <row r="66" spans="4:9">
      <c r="D66" s="5"/>
      <c r="E66" s="6" t="s">
        <v>22</v>
      </c>
      <c r="F66" s="10">
        <v>0</v>
      </c>
      <c r="G66" t="s">
        <v>37</v>
      </c>
    </row>
    <row r="67" spans="4:9">
      <c r="D67" s="5"/>
      <c r="E67" s="6" t="s">
        <v>23</v>
      </c>
      <c r="F67" s="10">
        <v>0</v>
      </c>
      <c r="G67" t="s">
        <v>37</v>
      </c>
    </row>
    <row r="68" spans="4:9">
      <c r="D68" s="5"/>
      <c r="E68" s="6" t="s">
        <v>24</v>
      </c>
      <c r="F68" s="10">
        <v>0</v>
      </c>
      <c r="G68" t="s">
        <v>37</v>
      </c>
    </row>
    <row r="69" spans="4:9">
      <c r="D69" s="5"/>
      <c r="E69" s="6" t="s">
        <v>25</v>
      </c>
      <c r="F69" s="10">
        <v>0</v>
      </c>
      <c r="G69" t="s">
        <v>37</v>
      </c>
    </row>
    <row r="70" spans="4:9">
      <c r="D70" s="5"/>
      <c r="E70" s="6" t="s">
        <v>26</v>
      </c>
      <c r="F70" s="10">
        <v>0</v>
      </c>
      <c r="G70" t="s">
        <v>37</v>
      </c>
    </row>
    <row r="71" spans="4:9">
      <c r="D71" s="5"/>
      <c r="E71" s="6" t="s">
        <v>27</v>
      </c>
      <c r="F71" s="10">
        <v>0</v>
      </c>
      <c r="G71" t="s">
        <v>37</v>
      </c>
    </row>
    <row r="72" spans="4:9">
      <c r="D72" s="5"/>
      <c r="E72" s="6" t="s">
        <v>28</v>
      </c>
      <c r="F72" s="10">
        <v>0</v>
      </c>
      <c r="G72" t="s">
        <v>37</v>
      </c>
      <c r="H72">
        <f>COUNTIF(G65:G72,"JA")</f>
        <v>0</v>
      </c>
      <c r="I72" s="23" t="s">
        <v>44</v>
      </c>
    </row>
    <row r="73" spans="4:9" s="1" customFormat="1" ht="6" customHeight="1">
      <c r="D73" s="7"/>
      <c r="E73" s="8"/>
      <c r="F73" s="11"/>
    </row>
    <row r="74" spans="4:9">
      <c r="D74" s="5">
        <v>90</v>
      </c>
      <c r="E74" s="6" t="s">
        <v>21</v>
      </c>
      <c r="F74" s="10">
        <v>0</v>
      </c>
      <c r="G74" t="s">
        <v>37</v>
      </c>
    </row>
    <row r="75" spans="4:9">
      <c r="D75" s="5"/>
      <c r="E75" s="6" t="s">
        <v>22</v>
      </c>
      <c r="F75" s="10">
        <v>0</v>
      </c>
      <c r="G75" t="s">
        <v>37</v>
      </c>
    </row>
    <row r="76" spans="4:9">
      <c r="D76" s="5"/>
      <c r="E76" s="6" t="s">
        <v>23</v>
      </c>
      <c r="F76" s="10">
        <v>0</v>
      </c>
      <c r="G76" t="s">
        <v>37</v>
      </c>
    </row>
    <row r="77" spans="4:9">
      <c r="D77" s="5"/>
      <c r="E77" s="6" t="s">
        <v>24</v>
      </c>
      <c r="F77" s="10">
        <v>0</v>
      </c>
      <c r="G77" t="s">
        <v>37</v>
      </c>
    </row>
    <row r="78" spans="4:9">
      <c r="D78" s="5"/>
      <c r="E78" s="6" t="s">
        <v>25</v>
      </c>
      <c r="F78" s="10">
        <v>0</v>
      </c>
      <c r="G78" t="s">
        <v>37</v>
      </c>
    </row>
    <row r="79" spans="4:9">
      <c r="D79" s="5"/>
      <c r="E79" s="6" t="s">
        <v>26</v>
      </c>
      <c r="F79" s="10">
        <v>0</v>
      </c>
      <c r="G79" t="s">
        <v>37</v>
      </c>
    </row>
    <row r="80" spans="4:9">
      <c r="D80" s="5"/>
      <c r="E80" s="6" t="s">
        <v>27</v>
      </c>
      <c r="F80" s="10">
        <v>0</v>
      </c>
      <c r="G80" t="s">
        <v>37</v>
      </c>
    </row>
    <row r="81" spans="3:9">
      <c r="D81" s="5"/>
      <c r="E81" s="6" t="s">
        <v>28</v>
      </c>
      <c r="F81" s="10">
        <v>0</v>
      </c>
      <c r="G81" t="s">
        <v>37</v>
      </c>
      <c r="H81">
        <f>COUNTIF(G74:G81,"JA")</f>
        <v>0</v>
      </c>
      <c r="I81" s="23" t="s">
        <v>44</v>
      </c>
    </row>
    <row r="82" spans="3:9" s="1" customFormat="1" ht="6" customHeight="1">
      <c r="D82" s="9"/>
      <c r="F82" s="11"/>
    </row>
    <row r="83" spans="3:9">
      <c r="C83" t="s">
        <v>42</v>
      </c>
      <c r="D83" s="4">
        <v>60</v>
      </c>
      <c r="E83" t="s">
        <v>21</v>
      </c>
      <c r="F83" s="10">
        <v>0</v>
      </c>
      <c r="G83" t="s">
        <v>37</v>
      </c>
    </row>
    <row r="84" spans="3:9">
      <c r="E84" t="s">
        <v>22</v>
      </c>
      <c r="F84" s="10">
        <v>0</v>
      </c>
      <c r="G84" t="s">
        <v>37</v>
      </c>
    </row>
    <row r="85" spans="3:9">
      <c r="E85" t="s">
        <v>23</v>
      </c>
      <c r="F85" s="10">
        <v>0</v>
      </c>
      <c r="G85" t="s">
        <v>37</v>
      </c>
    </row>
    <row r="86" spans="3:9">
      <c r="E86" t="s">
        <v>24</v>
      </c>
      <c r="F86" s="10">
        <v>0</v>
      </c>
      <c r="G86" t="s">
        <v>37</v>
      </c>
    </row>
    <row r="87" spans="3:9">
      <c r="E87" t="s">
        <v>25</v>
      </c>
      <c r="F87" s="10">
        <v>0</v>
      </c>
      <c r="G87" t="s">
        <v>37</v>
      </c>
    </row>
    <row r="88" spans="3:9">
      <c r="E88" t="s">
        <v>26</v>
      </c>
      <c r="F88" s="10">
        <v>0</v>
      </c>
      <c r="G88" t="s">
        <v>37</v>
      </c>
    </row>
    <row r="89" spans="3:9">
      <c r="E89" t="s">
        <v>27</v>
      </c>
      <c r="F89" s="10">
        <v>0</v>
      </c>
      <c r="G89" t="s">
        <v>37</v>
      </c>
    </row>
    <row r="90" spans="3:9">
      <c r="E90" t="s">
        <v>28</v>
      </c>
      <c r="F90" s="10">
        <v>0</v>
      </c>
      <c r="G90" t="s">
        <v>37</v>
      </c>
      <c r="H90">
        <f>COUNTIF(G83:G90,"JA")</f>
        <v>0</v>
      </c>
      <c r="I90" s="23" t="s">
        <v>44</v>
      </c>
    </row>
    <row r="91" spans="3:9" s="1" customFormat="1" ht="6" customHeight="1">
      <c r="D91" s="9"/>
      <c r="F91" s="11"/>
    </row>
    <row r="92" spans="3:9">
      <c r="D92" s="4">
        <v>75</v>
      </c>
      <c r="E92" t="s">
        <v>21</v>
      </c>
      <c r="F92" s="10">
        <v>0</v>
      </c>
      <c r="G92" t="s">
        <v>37</v>
      </c>
    </row>
    <row r="93" spans="3:9">
      <c r="E93" t="s">
        <v>22</v>
      </c>
      <c r="F93" s="10">
        <v>0</v>
      </c>
      <c r="G93" t="s">
        <v>37</v>
      </c>
    </row>
    <row r="94" spans="3:9">
      <c r="E94" t="s">
        <v>23</v>
      </c>
      <c r="F94" s="10">
        <v>0</v>
      </c>
      <c r="G94" t="s">
        <v>37</v>
      </c>
    </row>
    <row r="95" spans="3:9">
      <c r="E95" t="s">
        <v>24</v>
      </c>
      <c r="F95" s="10">
        <v>0</v>
      </c>
      <c r="G95" t="s">
        <v>37</v>
      </c>
    </row>
    <row r="96" spans="3:9">
      <c r="E96" t="s">
        <v>25</v>
      </c>
      <c r="F96" s="10">
        <v>0</v>
      </c>
      <c r="G96" t="s">
        <v>37</v>
      </c>
    </row>
    <row r="97" spans="1:9">
      <c r="E97" t="s">
        <v>26</v>
      </c>
      <c r="F97" s="10">
        <v>0</v>
      </c>
      <c r="G97" t="s">
        <v>37</v>
      </c>
    </row>
    <row r="98" spans="1:9">
      <c r="E98" t="s">
        <v>27</v>
      </c>
      <c r="F98" s="10">
        <v>0</v>
      </c>
      <c r="G98" t="s">
        <v>37</v>
      </c>
    </row>
    <row r="99" spans="1:9">
      <c r="E99" t="s">
        <v>28</v>
      </c>
      <c r="F99" s="10">
        <v>0</v>
      </c>
      <c r="G99" t="s">
        <v>37</v>
      </c>
      <c r="H99">
        <f>COUNTIF(G92:G99,"JA")</f>
        <v>0</v>
      </c>
      <c r="I99" s="23" t="s">
        <v>44</v>
      </c>
    </row>
    <row r="100" spans="1:9" s="1" customFormat="1" ht="6" customHeight="1">
      <c r="D100" s="9"/>
      <c r="F100" s="11"/>
    </row>
    <row r="101" spans="1:9">
      <c r="D101" s="4">
        <v>90</v>
      </c>
      <c r="E101" t="s">
        <v>21</v>
      </c>
      <c r="F101" s="10">
        <v>0</v>
      </c>
      <c r="G101" t="s">
        <v>37</v>
      </c>
    </row>
    <row r="102" spans="1:9">
      <c r="E102" t="s">
        <v>22</v>
      </c>
      <c r="F102" s="10">
        <v>0</v>
      </c>
      <c r="G102" t="s">
        <v>37</v>
      </c>
    </row>
    <row r="103" spans="1:9">
      <c r="E103" t="s">
        <v>23</v>
      </c>
      <c r="F103" s="10">
        <v>0</v>
      </c>
      <c r="G103" t="s">
        <v>37</v>
      </c>
    </row>
    <row r="104" spans="1:9">
      <c r="E104" t="s">
        <v>24</v>
      </c>
      <c r="F104" s="10">
        <v>0</v>
      </c>
      <c r="G104" t="s">
        <v>37</v>
      </c>
    </row>
    <row r="105" spans="1:9">
      <c r="E105" t="s">
        <v>25</v>
      </c>
      <c r="F105" s="10">
        <v>0</v>
      </c>
      <c r="G105" t="s">
        <v>37</v>
      </c>
    </row>
    <row r="106" spans="1:9">
      <c r="E106" t="s">
        <v>26</v>
      </c>
      <c r="F106" s="10">
        <v>0</v>
      </c>
      <c r="G106" t="s">
        <v>37</v>
      </c>
    </row>
    <row r="107" spans="1:9">
      <c r="E107" t="s">
        <v>27</v>
      </c>
      <c r="F107" s="10">
        <v>0</v>
      </c>
      <c r="G107" t="s">
        <v>37</v>
      </c>
    </row>
    <row r="108" spans="1:9">
      <c r="E108" t="s">
        <v>28</v>
      </c>
      <c r="F108" s="10">
        <v>0</v>
      </c>
      <c r="G108" t="s">
        <v>37</v>
      </c>
      <c r="H108">
        <f>COUNTIF(G101:G108,"JA")</f>
        <v>0</v>
      </c>
      <c r="I108" s="23" t="s">
        <v>44</v>
      </c>
    </row>
    <row r="109" spans="1:9" s="16" customFormat="1" ht="6" customHeight="1">
      <c r="D109" s="17"/>
      <c r="F109" s="18"/>
    </row>
    <row r="110" spans="1:9">
      <c r="A110" t="s">
        <v>39</v>
      </c>
      <c r="B110" t="s">
        <v>31</v>
      </c>
      <c r="C110" t="s">
        <v>41</v>
      </c>
      <c r="D110" s="5">
        <v>60</v>
      </c>
      <c r="E110" s="6" t="s">
        <v>21</v>
      </c>
      <c r="F110" s="10">
        <v>0</v>
      </c>
      <c r="G110" t="s">
        <v>37</v>
      </c>
    </row>
    <row r="111" spans="1:9">
      <c r="D111" s="5"/>
      <c r="E111" s="6" t="s">
        <v>22</v>
      </c>
      <c r="F111" s="10">
        <v>0</v>
      </c>
      <c r="G111" t="s">
        <v>37</v>
      </c>
    </row>
    <row r="112" spans="1:9">
      <c r="D112" s="5"/>
      <c r="E112" s="6" t="s">
        <v>23</v>
      </c>
      <c r="F112" s="10">
        <v>0</v>
      </c>
      <c r="G112" t="s">
        <v>37</v>
      </c>
    </row>
    <row r="113" spans="4:9">
      <c r="D113" s="5"/>
      <c r="E113" s="6" t="s">
        <v>24</v>
      </c>
      <c r="F113" s="10">
        <v>0</v>
      </c>
      <c r="G113" t="s">
        <v>37</v>
      </c>
    </row>
    <row r="114" spans="4:9">
      <c r="D114" s="5"/>
      <c r="E114" s="6" t="s">
        <v>25</v>
      </c>
      <c r="F114" s="10">
        <v>0</v>
      </c>
      <c r="G114" t="s">
        <v>37</v>
      </c>
    </row>
    <row r="115" spans="4:9">
      <c r="D115" s="5"/>
      <c r="E115" s="6" t="s">
        <v>26</v>
      </c>
      <c r="F115" s="10">
        <v>0</v>
      </c>
      <c r="G115" t="s">
        <v>37</v>
      </c>
    </row>
    <row r="116" spans="4:9">
      <c r="D116" s="5"/>
      <c r="E116" s="6" t="s">
        <v>27</v>
      </c>
      <c r="F116" s="10">
        <v>0</v>
      </c>
      <c r="G116" t="s">
        <v>37</v>
      </c>
    </row>
    <row r="117" spans="4:9">
      <c r="D117" s="5"/>
      <c r="E117" s="6" t="s">
        <v>28</v>
      </c>
      <c r="F117" s="10">
        <v>0</v>
      </c>
      <c r="G117" t="s">
        <v>37</v>
      </c>
      <c r="H117">
        <f>COUNTIF(G110:G117,"JA")</f>
        <v>0</v>
      </c>
      <c r="I117" s="23" t="s">
        <v>44</v>
      </c>
    </row>
    <row r="118" spans="4:9" s="1" customFormat="1" ht="6" customHeight="1">
      <c r="D118" s="7"/>
      <c r="E118" s="8"/>
      <c r="F118" s="11"/>
    </row>
    <row r="119" spans="4:9">
      <c r="D119" s="5">
        <v>75</v>
      </c>
      <c r="E119" s="6" t="s">
        <v>21</v>
      </c>
      <c r="F119" s="10">
        <v>0.442</v>
      </c>
      <c r="G119" t="s">
        <v>36</v>
      </c>
    </row>
    <row r="120" spans="4:9">
      <c r="D120" s="5"/>
      <c r="E120" s="6" t="s">
        <v>22</v>
      </c>
      <c r="F120" s="10">
        <v>0</v>
      </c>
      <c r="G120" t="s">
        <v>37</v>
      </c>
    </row>
    <row r="121" spans="4:9">
      <c r="D121" s="5"/>
      <c r="E121" s="6" t="s">
        <v>23</v>
      </c>
      <c r="F121" s="10">
        <v>0.28349999999999997</v>
      </c>
      <c r="G121" t="s">
        <v>36</v>
      </c>
    </row>
    <row r="122" spans="4:9">
      <c r="D122" s="5"/>
      <c r="E122" s="6" t="s">
        <v>24</v>
      </c>
      <c r="F122" s="10">
        <v>0</v>
      </c>
      <c r="G122" t="s">
        <v>37</v>
      </c>
    </row>
    <row r="123" spans="4:9">
      <c r="D123" s="5"/>
      <c r="E123" s="6" t="s">
        <v>25</v>
      </c>
      <c r="F123" s="10">
        <v>0</v>
      </c>
      <c r="G123" t="s">
        <v>37</v>
      </c>
    </row>
    <row r="124" spans="4:9">
      <c r="D124" s="5"/>
      <c r="E124" s="6" t="s">
        <v>26</v>
      </c>
      <c r="F124" s="10">
        <v>0</v>
      </c>
      <c r="G124" t="s">
        <v>37</v>
      </c>
    </row>
    <row r="125" spans="4:9">
      <c r="D125" s="5"/>
      <c r="E125" s="6" t="s">
        <v>27</v>
      </c>
      <c r="F125" s="10">
        <v>0.72319999999999995</v>
      </c>
      <c r="G125" t="s">
        <v>36</v>
      </c>
    </row>
    <row r="126" spans="4:9">
      <c r="D126" s="5"/>
      <c r="E126" s="6" t="s">
        <v>28</v>
      </c>
      <c r="F126" s="10">
        <v>0</v>
      </c>
      <c r="G126" t="s">
        <v>37</v>
      </c>
      <c r="H126">
        <f>COUNTIF(G119:G126,"JA")</f>
        <v>3</v>
      </c>
      <c r="I126" s="15">
        <f>SUM(F119:F126)/COUNTIF(G119:G126,"JA")</f>
        <v>0.48290000000000005</v>
      </c>
    </row>
    <row r="127" spans="4:9" s="1" customFormat="1" ht="6" customHeight="1">
      <c r="D127" s="7"/>
      <c r="E127" s="8"/>
      <c r="F127" s="11"/>
    </row>
    <row r="128" spans="4:9">
      <c r="D128" s="5">
        <v>90</v>
      </c>
      <c r="E128" s="6" t="s">
        <v>21</v>
      </c>
      <c r="F128" s="10">
        <v>0</v>
      </c>
      <c r="G128" t="s">
        <v>37</v>
      </c>
    </row>
    <row r="129" spans="3:9">
      <c r="D129" s="5"/>
      <c r="E129" s="6" t="s">
        <v>22</v>
      </c>
      <c r="F129" s="10">
        <v>0</v>
      </c>
      <c r="G129" t="s">
        <v>37</v>
      </c>
    </row>
    <row r="130" spans="3:9">
      <c r="D130" s="5"/>
      <c r="E130" s="6" t="s">
        <v>23</v>
      </c>
      <c r="F130" s="10">
        <v>0</v>
      </c>
      <c r="G130" t="s">
        <v>37</v>
      </c>
    </row>
    <row r="131" spans="3:9">
      <c r="D131" s="5"/>
      <c r="E131" s="6" t="s">
        <v>24</v>
      </c>
      <c r="F131" s="10">
        <v>0</v>
      </c>
      <c r="G131" t="s">
        <v>37</v>
      </c>
    </row>
    <row r="132" spans="3:9">
      <c r="D132" s="5"/>
      <c r="E132" s="6" t="s">
        <v>25</v>
      </c>
      <c r="F132" s="10">
        <v>0</v>
      </c>
      <c r="G132" t="s">
        <v>37</v>
      </c>
    </row>
    <row r="133" spans="3:9">
      <c r="D133" s="5"/>
      <c r="E133" s="6" t="s">
        <v>26</v>
      </c>
      <c r="F133" s="10">
        <v>0</v>
      </c>
      <c r="G133" t="s">
        <v>37</v>
      </c>
    </row>
    <row r="134" spans="3:9">
      <c r="D134" s="5"/>
      <c r="E134" s="6" t="s">
        <v>27</v>
      </c>
      <c r="F134" s="10">
        <v>0</v>
      </c>
      <c r="G134" t="s">
        <v>37</v>
      </c>
    </row>
    <row r="135" spans="3:9">
      <c r="D135" s="5"/>
      <c r="E135" s="6" t="s">
        <v>28</v>
      </c>
      <c r="F135" s="10">
        <v>0</v>
      </c>
      <c r="G135" t="s">
        <v>37</v>
      </c>
      <c r="H135">
        <f>COUNTIF(G128:G135,"JA")</f>
        <v>0</v>
      </c>
      <c r="I135" s="23" t="s">
        <v>44</v>
      </c>
    </row>
    <row r="136" spans="3:9" s="1" customFormat="1" ht="6" customHeight="1">
      <c r="D136" s="9"/>
      <c r="F136" s="11"/>
    </row>
    <row r="137" spans="3:9">
      <c r="C137" t="s">
        <v>42</v>
      </c>
      <c r="D137" s="4">
        <v>60</v>
      </c>
      <c r="E137" t="s">
        <v>21</v>
      </c>
      <c r="F137" s="10">
        <v>0</v>
      </c>
      <c r="G137" t="s">
        <v>37</v>
      </c>
    </row>
    <row r="138" spans="3:9">
      <c r="E138" t="s">
        <v>22</v>
      </c>
      <c r="F138" s="10">
        <v>0</v>
      </c>
      <c r="G138" t="s">
        <v>37</v>
      </c>
    </row>
    <row r="139" spans="3:9">
      <c r="E139" t="s">
        <v>23</v>
      </c>
      <c r="F139" s="10">
        <v>0</v>
      </c>
      <c r="G139" t="s">
        <v>37</v>
      </c>
    </row>
    <row r="140" spans="3:9">
      <c r="E140" t="s">
        <v>24</v>
      </c>
      <c r="F140" s="10">
        <v>0</v>
      </c>
      <c r="G140" t="s">
        <v>37</v>
      </c>
    </row>
    <row r="141" spans="3:9">
      <c r="E141" t="s">
        <v>25</v>
      </c>
      <c r="F141" s="10">
        <v>0</v>
      </c>
      <c r="G141" t="s">
        <v>37</v>
      </c>
    </row>
    <row r="142" spans="3:9">
      <c r="E142" t="s">
        <v>26</v>
      </c>
      <c r="F142" s="10">
        <v>0</v>
      </c>
      <c r="G142" t="s">
        <v>37</v>
      </c>
    </row>
    <row r="143" spans="3:9">
      <c r="E143" t="s">
        <v>27</v>
      </c>
      <c r="F143" s="10">
        <v>0</v>
      </c>
      <c r="G143" t="s">
        <v>37</v>
      </c>
    </row>
    <row r="144" spans="3:9">
      <c r="E144" t="s">
        <v>28</v>
      </c>
      <c r="F144" s="10">
        <v>0</v>
      </c>
      <c r="G144" t="s">
        <v>37</v>
      </c>
      <c r="H144">
        <f>COUNTIF(G137:G144,"JA")</f>
        <v>0</v>
      </c>
      <c r="I144" s="23" t="s">
        <v>44</v>
      </c>
    </row>
    <row r="145" spans="4:9" s="1" customFormat="1" ht="6" customHeight="1">
      <c r="D145" s="9"/>
      <c r="F145" s="11"/>
    </row>
    <row r="146" spans="4:9">
      <c r="D146" s="4">
        <v>75</v>
      </c>
      <c r="E146" t="s">
        <v>21</v>
      </c>
      <c r="F146" s="10">
        <v>0</v>
      </c>
      <c r="G146" t="s">
        <v>37</v>
      </c>
    </row>
    <row r="147" spans="4:9">
      <c r="E147" t="s">
        <v>22</v>
      </c>
      <c r="F147" s="10">
        <v>0</v>
      </c>
      <c r="G147" t="s">
        <v>37</v>
      </c>
    </row>
    <row r="148" spans="4:9">
      <c r="E148" t="s">
        <v>23</v>
      </c>
      <c r="F148" s="10">
        <v>0</v>
      </c>
      <c r="G148" t="s">
        <v>37</v>
      </c>
    </row>
    <row r="149" spans="4:9">
      <c r="E149" t="s">
        <v>24</v>
      </c>
      <c r="F149" s="10">
        <v>0</v>
      </c>
      <c r="G149" t="s">
        <v>37</v>
      </c>
    </row>
    <row r="150" spans="4:9">
      <c r="E150" t="s">
        <v>25</v>
      </c>
      <c r="F150" s="10">
        <v>0</v>
      </c>
      <c r="G150" t="s">
        <v>37</v>
      </c>
    </row>
    <row r="151" spans="4:9">
      <c r="E151" t="s">
        <v>26</v>
      </c>
      <c r="F151" s="10">
        <v>0</v>
      </c>
      <c r="G151" t="s">
        <v>37</v>
      </c>
    </row>
    <row r="152" spans="4:9">
      <c r="E152" t="s">
        <v>27</v>
      </c>
      <c r="F152" s="10">
        <v>0</v>
      </c>
      <c r="G152" t="s">
        <v>37</v>
      </c>
    </row>
    <row r="153" spans="4:9">
      <c r="E153" t="s">
        <v>28</v>
      </c>
      <c r="F153" s="10">
        <v>0</v>
      </c>
      <c r="G153" t="s">
        <v>37</v>
      </c>
      <c r="H153">
        <f>COUNTIF(G146:G153,"JA")</f>
        <v>0</v>
      </c>
      <c r="I153" s="23" t="s">
        <v>44</v>
      </c>
    </row>
    <row r="154" spans="4:9" s="1" customFormat="1" ht="6" customHeight="1">
      <c r="D154" s="9"/>
      <c r="F154" s="11"/>
    </row>
    <row r="155" spans="4:9">
      <c r="D155" s="4">
        <v>90</v>
      </c>
      <c r="E155" t="s">
        <v>21</v>
      </c>
      <c r="F155" s="10">
        <v>0</v>
      </c>
      <c r="G155" t="s">
        <v>37</v>
      </c>
    </row>
    <row r="156" spans="4:9">
      <c r="E156" t="s">
        <v>22</v>
      </c>
      <c r="F156" s="10">
        <v>0</v>
      </c>
      <c r="G156" t="s">
        <v>37</v>
      </c>
    </row>
    <row r="157" spans="4:9">
      <c r="E157" t="s">
        <v>23</v>
      </c>
      <c r="F157" s="10">
        <v>0</v>
      </c>
      <c r="G157" t="s">
        <v>37</v>
      </c>
    </row>
    <row r="158" spans="4:9">
      <c r="E158" t="s">
        <v>24</v>
      </c>
      <c r="F158" s="10">
        <v>0</v>
      </c>
      <c r="G158" t="s">
        <v>37</v>
      </c>
    </row>
    <row r="159" spans="4:9">
      <c r="E159" t="s">
        <v>25</v>
      </c>
      <c r="F159" s="10">
        <v>0</v>
      </c>
      <c r="G159" t="s">
        <v>37</v>
      </c>
    </row>
    <row r="160" spans="4:9">
      <c r="E160" t="s">
        <v>26</v>
      </c>
      <c r="F160" s="10">
        <v>0</v>
      </c>
      <c r="G160" t="s">
        <v>37</v>
      </c>
    </row>
    <row r="161" spans="2:9">
      <c r="E161" t="s">
        <v>27</v>
      </c>
      <c r="F161" s="10">
        <v>0</v>
      </c>
      <c r="G161" t="s">
        <v>37</v>
      </c>
    </row>
    <row r="162" spans="2:9">
      <c r="E162" t="s">
        <v>28</v>
      </c>
      <c r="F162" s="10">
        <v>0</v>
      </c>
      <c r="G162" t="s">
        <v>37</v>
      </c>
      <c r="H162">
        <f>COUNTIF(G155:G162,"JA")</f>
        <v>0</v>
      </c>
      <c r="I162" s="23" t="s">
        <v>44</v>
      </c>
    </row>
    <row r="163" spans="2:9" s="1" customFormat="1" ht="6" customHeight="1">
      <c r="D163" s="9"/>
      <c r="F163" s="11"/>
    </row>
    <row r="164" spans="2:9">
      <c r="B164" t="s">
        <v>40</v>
      </c>
      <c r="C164" t="s">
        <v>41</v>
      </c>
      <c r="D164" s="5">
        <v>60</v>
      </c>
      <c r="E164" s="6" t="s">
        <v>21</v>
      </c>
      <c r="F164" s="10">
        <v>0.78610000000000002</v>
      </c>
      <c r="G164" t="s">
        <v>36</v>
      </c>
    </row>
    <row r="165" spans="2:9">
      <c r="D165" s="5"/>
      <c r="E165" s="6" t="s">
        <v>22</v>
      </c>
      <c r="F165" s="10">
        <v>0.9002</v>
      </c>
      <c r="G165" t="s">
        <v>36</v>
      </c>
    </row>
    <row r="166" spans="2:9">
      <c r="D166" s="5"/>
      <c r="E166" s="6" t="s">
        <v>23</v>
      </c>
      <c r="F166" s="10">
        <v>0.70879999999999999</v>
      </c>
      <c r="G166" t="s">
        <v>36</v>
      </c>
    </row>
    <row r="167" spans="2:9">
      <c r="D167" s="5"/>
      <c r="E167" s="6" t="s">
        <v>24</v>
      </c>
      <c r="F167" s="10">
        <v>0.72970000000000002</v>
      </c>
      <c r="G167" t="s">
        <v>36</v>
      </c>
    </row>
    <row r="168" spans="2:9">
      <c r="D168" s="5"/>
      <c r="E168" s="6" t="s">
        <v>25</v>
      </c>
      <c r="F168" s="10">
        <v>0</v>
      </c>
      <c r="G168" t="s">
        <v>37</v>
      </c>
    </row>
    <row r="169" spans="2:9">
      <c r="D169" s="5"/>
      <c r="E169" s="6" t="s">
        <v>26</v>
      </c>
      <c r="F169" s="10">
        <v>0</v>
      </c>
      <c r="G169" t="s">
        <v>37</v>
      </c>
    </row>
    <row r="170" spans="2:9">
      <c r="D170" s="5"/>
      <c r="E170" s="6" t="s">
        <v>27</v>
      </c>
      <c r="F170" s="10">
        <v>0.82020000000000004</v>
      </c>
      <c r="G170" t="s">
        <v>36</v>
      </c>
    </row>
    <row r="171" spans="2:9">
      <c r="D171" s="5"/>
      <c r="E171" s="6" t="s">
        <v>28</v>
      </c>
      <c r="F171" s="10">
        <v>0.91110000000000002</v>
      </c>
      <c r="G171" t="s">
        <v>36</v>
      </c>
      <c r="H171">
        <f>COUNTIF(G164:G171,"JA")</f>
        <v>6</v>
      </c>
      <c r="I171" s="15">
        <f>SUM(F164:F171)/COUNTIF(G164:G171,"JA")</f>
        <v>0.80935000000000012</v>
      </c>
    </row>
    <row r="172" spans="2:9" s="1" customFormat="1" ht="6" customHeight="1">
      <c r="D172" s="7"/>
      <c r="E172" s="8"/>
      <c r="F172" s="11"/>
    </row>
    <row r="173" spans="2:9">
      <c r="D173" s="5">
        <v>75</v>
      </c>
      <c r="E173" s="6" t="s">
        <v>21</v>
      </c>
      <c r="F173" s="10">
        <v>0.6633</v>
      </c>
      <c r="G173" t="s">
        <v>36</v>
      </c>
    </row>
    <row r="174" spans="2:9">
      <c r="D174" s="5"/>
      <c r="E174" s="6" t="s">
        <v>22</v>
      </c>
      <c r="F174" s="10">
        <v>0.90480000000000005</v>
      </c>
      <c r="G174" t="s">
        <v>36</v>
      </c>
    </row>
    <row r="175" spans="2:9">
      <c r="D175" s="5"/>
      <c r="E175" s="6" t="s">
        <v>23</v>
      </c>
      <c r="F175" s="10">
        <v>0.77500000000000002</v>
      </c>
      <c r="G175" t="s">
        <v>36</v>
      </c>
    </row>
    <row r="176" spans="2:9">
      <c r="D176" s="5"/>
      <c r="E176" s="6" t="s">
        <v>24</v>
      </c>
      <c r="F176" s="10">
        <v>0.63039999999999996</v>
      </c>
      <c r="G176" t="s">
        <v>36</v>
      </c>
    </row>
    <row r="177" spans="3:9">
      <c r="D177" s="5"/>
      <c r="E177" s="6" t="s">
        <v>25</v>
      </c>
      <c r="F177" s="10">
        <v>0</v>
      </c>
      <c r="G177" t="s">
        <v>37</v>
      </c>
    </row>
    <row r="178" spans="3:9">
      <c r="D178" s="5"/>
      <c r="E178" s="6" t="s">
        <v>26</v>
      </c>
      <c r="F178" s="10">
        <v>0</v>
      </c>
      <c r="G178" t="s">
        <v>37</v>
      </c>
    </row>
    <row r="179" spans="3:9">
      <c r="D179" s="5"/>
      <c r="E179" s="6" t="s">
        <v>27</v>
      </c>
      <c r="F179" s="10">
        <v>0</v>
      </c>
      <c r="G179" t="s">
        <v>37</v>
      </c>
    </row>
    <row r="180" spans="3:9">
      <c r="D180" s="5"/>
      <c r="E180" s="6" t="s">
        <v>28</v>
      </c>
      <c r="F180" s="10">
        <v>0.89939999999999998</v>
      </c>
      <c r="G180" t="s">
        <v>36</v>
      </c>
      <c r="H180">
        <f>COUNTIF(G173:G180,"JA")</f>
        <v>5</v>
      </c>
      <c r="I180" s="15">
        <f>SUM(F173:F180)/COUNTIF(G173:G180,"JA")</f>
        <v>0.77458000000000005</v>
      </c>
    </row>
    <row r="181" spans="3:9" s="1" customFormat="1" ht="6" customHeight="1">
      <c r="D181" s="7"/>
      <c r="E181" s="8"/>
      <c r="F181" s="11"/>
    </row>
    <row r="182" spans="3:9">
      <c r="D182" s="5">
        <v>90</v>
      </c>
      <c r="E182" s="6" t="s">
        <v>21</v>
      </c>
      <c r="F182" s="10">
        <v>0</v>
      </c>
      <c r="G182" t="s">
        <v>37</v>
      </c>
    </row>
    <row r="183" spans="3:9">
      <c r="D183" s="5"/>
      <c r="E183" s="6" t="s">
        <v>22</v>
      </c>
      <c r="F183" s="10">
        <v>0</v>
      </c>
      <c r="G183" t="s">
        <v>37</v>
      </c>
    </row>
    <row r="184" spans="3:9">
      <c r="D184" s="5"/>
      <c r="E184" s="6" t="s">
        <v>23</v>
      </c>
      <c r="F184" s="10">
        <v>0</v>
      </c>
      <c r="G184" t="s">
        <v>37</v>
      </c>
    </row>
    <row r="185" spans="3:9">
      <c r="D185" s="5"/>
      <c r="E185" s="6" t="s">
        <v>24</v>
      </c>
      <c r="F185" s="10">
        <v>0</v>
      </c>
      <c r="G185" t="s">
        <v>37</v>
      </c>
    </row>
    <row r="186" spans="3:9">
      <c r="D186" s="5"/>
      <c r="E186" s="6" t="s">
        <v>25</v>
      </c>
      <c r="F186" s="10">
        <v>0</v>
      </c>
      <c r="G186" t="s">
        <v>37</v>
      </c>
    </row>
    <row r="187" spans="3:9">
      <c r="D187" s="5"/>
      <c r="E187" s="6" t="s">
        <v>26</v>
      </c>
      <c r="F187" s="10">
        <v>0</v>
      </c>
      <c r="G187" t="s">
        <v>37</v>
      </c>
    </row>
    <row r="188" spans="3:9">
      <c r="D188" s="5"/>
      <c r="E188" s="6" t="s">
        <v>27</v>
      </c>
      <c r="F188" s="10">
        <v>0</v>
      </c>
      <c r="G188" t="s">
        <v>37</v>
      </c>
    </row>
    <row r="189" spans="3:9">
      <c r="D189" s="5"/>
      <c r="E189" s="6" t="s">
        <v>28</v>
      </c>
      <c r="F189" s="10">
        <v>0</v>
      </c>
      <c r="G189" t="s">
        <v>37</v>
      </c>
      <c r="H189">
        <f>COUNTIF(G182:G189,"JA")</f>
        <v>0</v>
      </c>
      <c r="I189" s="23" t="s">
        <v>44</v>
      </c>
    </row>
    <row r="190" spans="3:9" s="1" customFormat="1" ht="6" customHeight="1">
      <c r="D190" s="9"/>
      <c r="F190" s="11"/>
    </row>
    <row r="191" spans="3:9">
      <c r="C191" t="s">
        <v>42</v>
      </c>
      <c r="D191" s="4">
        <v>60</v>
      </c>
      <c r="E191" t="s">
        <v>21</v>
      </c>
      <c r="F191" s="10">
        <v>0</v>
      </c>
      <c r="G191" t="s">
        <v>37</v>
      </c>
    </row>
    <row r="192" spans="3:9">
      <c r="E192" t="s">
        <v>22</v>
      </c>
      <c r="F192" s="10">
        <v>0</v>
      </c>
      <c r="G192" t="s">
        <v>37</v>
      </c>
    </row>
    <row r="193" spans="4:9">
      <c r="E193" t="s">
        <v>23</v>
      </c>
      <c r="F193" s="10">
        <v>0</v>
      </c>
      <c r="G193" t="s">
        <v>37</v>
      </c>
    </row>
    <row r="194" spans="4:9">
      <c r="E194" t="s">
        <v>24</v>
      </c>
      <c r="F194" s="10">
        <v>0</v>
      </c>
      <c r="G194" t="s">
        <v>37</v>
      </c>
    </row>
    <row r="195" spans="4:9">
      <c r="E195" t="s">
        <v>25</v>
      </c>
      <c r="F195" s="10">
        <v>0</v>
      </c>
      <c r="G195" t="s">
        <v>37</v>
      </c>
    </row>
    <row r="196" spans="4:9">
      <c r="E196" t="s">
        <v>26</v>
      </c>
      <c r="F196" s="10">
        <v>0</v>
      </c>
      <c r="G196" t="s">
        <v>37</v>
      </c>
    </row>
    <row r="197" spans="4:9">
      <c r="E197" t="s">
        <v>27</v>
      </c>
      <c r="F197" s="10">
        <v>0</v>
      </c>
      <c r="G197" t="s">
        <v>37</v>
      </c>
    </row>
    <row r="198" spans="4:9">
      <c r="E198" t="s">
        <v>28</v>
      </c>
      <c r="F198" s="10">
        <v>0</v>
      </c>
      <c r="G198" t="s">
        <v>37</v>
      </c>
      <c r="H198">
        <f>COUNTIF(G191:G198,"JA")</f>
        <v>0</v>
      </c>
      <c r="I198" s="23" t="s">
        <v>44</v>
      </c>
    </row>
    <row r="199" spans="4:9" s="1" customFormat="1" ht="6" customHeight="1">
      <c r="D199" s="9"/>
      <c r="F199" s="11"/>
    </row>
    <row r="200" spans="4:9">
      <c r="D200" s="4">
        <v>75</v>
      </c>
      <c r="E200" t="s">
        <v>21</v>
      </c>
      <c r="F200" s="10">
        <v>0</v>
      </c>
      <c r="G200" t="s">
        <v>37</v>
      </c>
    </row>
    <row r="201" spans="4:9">
      <c r="E201" t="s">
        <v>22</v>
      </c>
      <c r="F201" s="10">
        <v>0.79720000000000002</v>
      </c>
      <c r="G201" t="s">
        <v>36</v>
      </c>
    </row>
    <row r="202" spans="4:9">
      <c r="E202" t="s">
        <v>23</v>
      </c>
      <c r="F202" s="10">
        <v>0.41170000000000001</v>
      </c>
      <c r="G202" t="s">
        <v>36</v>
      </c>
    </row>
    <row r="203" spans="4:9">
      <c r="E203" t="s">
        <v>24</v>
      </c>
      <c r="F203" s="10">
        <v>0</v>
      </c>
      <c r="G203" t="s">
        <v>37</v>
      </c>
    </row>
    <row r="204" spans="4:9">
      <c r="E204" t="s">
        <v>25</v>
      </c>
      <c r="F204" s="10">
        <v>0</v>
      </c>
      <c r="G204" t="s">
        <v>37</v>
      </c>
    </row>
    <row r="205" spans="4:9">
      <c r="E205" t="s">
        <v>26</v>
      </c>
      <c r="F205" s="10">
        <v>0</v>
      </c>
      <c r="G205" t="s">
        <v>37</v>
      </c>
    </row>
    <row r="206" spans="4:9">
      <c r="E206" t="s">
        <v>27</v>
      </c>
      <c r="F206" s="10">
        <v>0</v>
      </c>
      <c r="G206" t="s">
        <v>37</v>
      </c>
    </row>
    <row r="207" spans="4:9">
      <c r="E207" t="s">
        <v>28</v>
      </c>
      <c r="F207" s="10">
        <v>0</v>
      </c>
      <c r="G207" t="s">
        <v>37</v>
      </c>
      <c r="H207">
        <f>COUNTIF(G200:G207,"JA")</f>
        <v>2</v>
      </c>
      <c r="I207" s="15">
        <f>SUM(F200:F207)/COUNTIF(G200:G207,"JA")</f>
        <v>0.60445000000000004</v>
      </c>
    </row>
    <row r="208" spans="4:9" s="1" customFormat="1" ht="6" customHeight="1">
      <c r="D208" s="9"/>
      <c r="F208" s="11"/>
    </row>
    <row r="209" spans="4:9">
      <c r="D209" s="4">
        <v>90</v>
      </c>
      <c r="E209" t="s">
        <v>21</v>
      </c>
      <c r="F209" s="10">
        <v>0</v>
      </c>
      <c r="G209" t="s">
        <v>37</v>
      </c>
    </row>
    <row r="210" spans="4:9">
      <c r="E210" t="s">
        <v>22</v>
      </c>
      <c r="F210" s="10">
        <v>0</v>
      </c>
      <c r="G210" t="s">
        <v>37</v>
      </c>
    </row>
    <row r="211" spans="4:9">
      <c r="E211" t="s">
        <v>23</v>
      </c>
      <c r="F211" s="10">
        <v>0</v>
      </c>
      <c r="G211" t="s">
        <v>37</v>
      </c>
    </row>
    <row r="212" spans="4:9">
      <c r="E212" t="s">
        <v>24</v>
      </c>
      <c r="F212" s="10">
        <v>0</v>
      </c>
      <c r="G212" t="s">
        <v>37</v>
      </c>
    </row>
    <row r="213" spans="4:9">
      <c r="E213" t="s">
        <v>25</v>
      </c>
      <c r="F213" s="10">
        <v>0</v>
      </c>
      <c r="G213" t="s">
        <v>37</v>
      </c>
    </row>
    <row r="214" spans="4:9">
      <c r="E214" t="s">
        <v>26</v>
      </c>
      <c r="F214" s="10">
        <v>0</v>
      </c>
      <c r="G214" t="s">
        <v>37</v>
      </c>
    </row>
    <row r="215" spans="4:9">
      <c r="E215" t="s">
        <v>27</v>
      </c>
      <c r="F215" s="10">
        <v>0</v>
      </c>
      <c r="G215" t="s">
        <v>37</v>
      </c>
    </row>
    <row r="216" spans="4:9">
      <c r="E216" t="s">
        <v>28</v>
      </c>
      <c r="F216" s="10">
        <v>0</v>
      </c>
      <c r="G216" t="s">
        <v>37</v>
      </c>
      <c r="H216">
        <f>COUNTIF(G209:G216,"JA")</f>
        <v>0</v>
      </c>
      <c r="I216" s="23" t="s">
        <v>44</v>
      </c>
    </row>
    <row r="217" spans="4:9" s="20" customFormat="1" ht="6" customHeight="1">
      <c r="D217" s="19"/>
    </row>
    <row r="218" spans="4:9">
      <c r="E218" t="s">
        <v>45</v>
      </c>
      <c r="F218" s="10">
        <f>AVERAGE(F2:F216)</f>
        <v>6.5732812500000001E-2</v>
      </c>
      <c r="G218" t="s">
        <v>49</v>
      </c>
      <c r="H218">
        <f>SUM(H2:H216)</f>
        <v>18</v>
      </c>
    </row>
    <row r="219" spans="4:9">
      <c r="E219" t="s">
        <v>46</v>
      </c>
      <c r="F219" s="10">
        <f>(F201+F202+F180+F173+F174+F175+F176+F170+F171+F164+F165+F166+F167+F119+F121+F125+F57+F4)/COUNTIF(G2:G216,"JA")</f>
        <v>0.70115000000000005</v>
      </c>
    </row>
    <row r="220" spans="4:9">
      <c r="E220" t="s">
        <v>47</v>
      </c>
      <c r="F220" s="10">
        <f>SUM(F2:F108)/COUNTIF(G2:G108,"JA")</f>
        <v>0.61704999999999999</v>
      </c>
      <c r="G220" t="s">
        <v>50</v>
      </c>
      <c r="H220">
        <f>SUM(H2:H108)</f>
        <v>2</v>
      </c>
    </row>
    <row r="221" spans="4:9">
      <c r="E221" t="s">
        <v>48</v>
      </c>
      <c r="F221" s="10">
        <f>SUM(F110:F216)/COUNTIF(G110:G216,"JA")</f>
        <v>0.71166249999999998</v>
      </c>
      <c r="G221" t="s">
        <v>51</v>
      </c>
      <c r="H221">
        <f>SUM(H110:H216)</f>
        <v>16</v>
      </c>
    </row>
    <row r="223" spans="4:9">
      <c r="F223" t="s">
        <v>60</v>
      </c>
      <c r="G223" t="s">
        <v>61</v>
      </c>
      <c r="H223" t="s">
        <v>62</v>
      </c>
    </row>
    <row r="224" spans="4:9">
      <c r="E224" t="s">
        <v>58</v>
      </c>
      <c r="F224" s="10">
        <v>0</v>
      </c>
      <c r="G224" s="10">
        <f t="shared" ref="G224:G231" si="0">1-F224</f>
        <v>1</v>
      </c>
      <c r="H224">
        <v>4</v>
      </c>
    </row>
    <row r="225" spans="5:8">
      <c r="E225" t="s">
        <v>57</v>
      </c>
      <c r="F225" s="10">
        <f>SUM(F2:F27)/COUNTIF(G2:G27,"JA")</f>
        <v>0.41720000000000002</v>
      </c>
      <c r="G225" s="10">
        <f t="shared" si="0"/>
        <v>0.58279999999999998</v>
      </c>
      <c r="H225">
        <v>3</v>
      </c>
    </row>
    <row r="226" spans="5:8">
      <c r="E226" t="s">
        <v>56</v>
      </c>
      <c r="F226" s="10"/>
      <c r="G226" s="10">
        <f t="shared" si="0"/>
        <v>1</v>
      </c>
      <c r="H226">
        <v>4</v>
      </c>
    </row>
    <row r="227" spans="5:8">
      <c r="E227" t="s">
        <v>55</v>
      </c>
      <c r="F227" s="10">
        <f>SUM(F56:F81)/COUNTIF(G56:G81,"JA")</f>
        <v>0.81689999999999996</v>
      </c>
      <c r="G227" s="10">
        <f t="shared" si="0"/>
        <v>0.18310000000000004</v>
      </c>
      <c r="H227">
        <v>2</v>
      </c>
    </row>
    <row r="228" spans="5:8">
      <c r="E228" t="s">
        <v>59</v>
      </c>
      <c r="F228" s="10"/>
      <c r="G228" s="10">
        <f t="shared" si="0"/>
        <v>1</v>
      </c>
      <c r="H228">
        <v>4</v>
      </c>
    </row>
    <row r="229" spans="5:8">
      <c r="E229" t="s">
        <v>54</v>
      </c>
      <c r="F229" s="10">
        <f>SUM(F110:F135)/COUNTIF(G110:G135,"JA")</f>
        <v>0.48290000000000005</v>
      </c>
      <c r="G229" s="10">
        <f t="shared" si="0"/>
        <v>0.51709999999999989</v>
      </c>
      <c r="H229">
        <v>2</v>
      </c>
    </row>
    <row r="230" spans="5:8">
      <c r="E230" t="s">
        <v>53</v>
      </c>
      <c r="F230" s="10">
        <f>SUM(F191:F216)/COUNTIF(G191:G216,"JA")</f>
        <v>0.60445000000000004</v>
      </c>
      <c r="G230" s="10">
        <f t="shared" si="0"/>
        <v>0.39554999999999996</v>
      </c>
      <c r="H230">
        <v>3</v>
      </c>
    </row>
    <row r="231" spans="5:8">
      <c r="E231" t="s">
        <v>52</v>
      </c>
      <c r="F231" s="10">
        <f>SUM(F164:F189)/COUNTIF(G164:G189,"JA")</f>
        <v>0.79354545454545466</v>
      </c>
      <c r="G231" s="10">
        <f t="shared" si="0"/>
        <v>0.20645454545454534</v>
      </c>
      <c r="H231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Frameworks</vt:lpstr>
      <vt:lpstr>Vision Quality</vt:lpstr>
      <vt:lpstr>Vision Jaccard</vt:lpstr>
      <vt:lpstr>OpenCV Quality</vt:lpstr>
      <vt:lpstr>OpenCV Jaccard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dcterms:created xsi:type="dcterms:W3CDTF">2019-09-19T14:45:15Z</dcterms:created>
  <dcterms:modified xsi:type="dcterms:W3CDTF">2019-10-08T18:40:46Z</dcterms:modified>
</cp:coreProperties>
</file>