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rogramming\Data-Science\model\production\MPS\"/>
    </mc:Choice>
  </mc:AlternateContent>
  <xr:revisionPtr revIDLastSave="0" documentId="13_ncr:1_{D94A6D86-700E-4A5F-A0EB-29A76F84225F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产品1" sheetId="2" r:id="rId1"/>
    <sheet name="产品2" sheetId="5" r:id="rId2"/>
    <sheet name="总成本" sheetId="4" r:id="rId3"/>
    <sheet name="课堂案例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4" l="1"/>
  <c r="E6" i="4"/>
  <c r="D6" i="4"/>
  <c r="C6" i="4"/>
  <c r="D5" i="4"/>
  <c r="C5" i="4"/>
  <c r="E5" i="4" s="1"/>
  <c r="E8" i="4"/>
  <c r="G19" i="5"/>
  <c r="E4" i="4"/>
  <c r="E3" i="4"/>
  <c r="D4" i="4"/>
  <c r="G10" i="5"/>
  <c r="C4" i="4"/>
  <c r="C10" i="2"/>
  <c r="D3" i="4"/>
  <c r="G9" i="5"/>
  <c r="C3" i="4"/>
  <c r="C12" i="2"/>
  <c r="F18" i="5"/>
  <c r="D17" i="5"/>
  <c r="F17" i="5"/>
  <c r="F19" i="5" s="1"/>
  <c r="A15" i="5"/>
  <c r="C15" i="5"/>
  <c r="C17" i="5" s="1"/>
  <c r="D15" i="5"/>
  <c r="E15" i="5"/>
  <c r="F15" i="5"/>
  <c r="A16" i="5"/>
  <c r="C16" i="5"/>
  <c r="D16" i="5"/>
  <c r="E16" i="5"/>
  <c r="F16" i="5"/>
  <c r="F22" i="5"/>
  <c r="E22" i="5"/>
  <c r="D22" i="5"/>
  <c r="C22" i="5"/>
  <c r="F21" i="5"/>
  <c r="E21" i="5"/>
  <c r="D21" i="5"/>
  <c r="C21" i="5"/>
  <c r="F13" i="5"/>
  <c r="E13" i="5"/>
  <c r="E18" i="5" s="1"/>
  <c r="D13" i="5"/>
  <c r="D18" i="5" s="1"/>
  <c r="C13" i="5"/>
  <c r="C18" i="5" s="1"/>
  <c r="F12" i="5"/>
  <c r="E12" i="5"/>
  <c r="E17" i="5" s="1"/>
  <c r="E19" i="5" s="1"/>
  <c r="D12" i="5"/>
  <c r="C12" i="5"/>
  <c r="C6" i="5"/>
  <c r="C7" i="5" s="1"/>
  <c r="F5" i="5"/>
  <c r="E5" i="5"/>
  <c r="D5" i="5"/>
  <c r="G12" i="2"/>
  <c r="G13" i="2"/>
  <c r="D6" i="5" l="1"/>
  <c r="D9" i="5" s="1"/>
  <c r="G21" i="5"/>
  <c r="D19" i="5"/>
  <c r="G22" i="5"/>
  <c r="C19" i="5"/>
  <c r="C10" i="5"/>
  <c r="C9" i="5"/>
  <c r="D13" i="2"/>
  <c r="E13" i="2"/>
  <c r="F13" i="2"/>
  <c r="C13" i="2"/>
  <c r="D12" i="2"/>
  <c r="E12" i="2"/>
  <c r="F12" i="2"/>
  <c r="C10" i="1"/>
  <c r="E10" i="1"/>
  <c r="F10" i="1"/>
  <c r="F11" i="1" s="1"/>
  <c r="F15" i="1" s="1"/>
  <c r="D10" i="1"/>
  <c r="C15" i="2"/>
  <c r="D15" i="2"/>
  <c r="E15" i="2"/>
  <c r="F15" i="2"/>
  <c r="D16" i="2"/>
  <c r="E16" i="2"/>
  <c r="F16" i="2"/>
  <c r="C16" i="2"/>
  <c r="C6" i="2"/>
  <c r="C9" i="2" s="1"/>
  <c r="F5" i="2"/>
  <c r="E5" i="2"/>
  <c r="D5" i="2"/>
  <c r="D14" i="1"/>
  <c r="G14" i="1" s="1"/>
  <c r="E14" i="1"/>
  <c r="F14" i="1"/>
  <c r="C14" i="1"/>
  <c r="C11" i="1"/>
  <c r="C15" i="1" s="1"/>
  <c r="D11" i="1"/>
  <c r="D15" i="1" s="1"/>
  <c r="E11" i="1"/>
  <c r="E15" i="1" s="1"/>
  <c r="C6" i="1"/>
  <c r="C7" i="1" s="1"/>
  <c r="E5" i="1"/>
  <c r="F5" i="1"/>
  <c r="D5" i="1"/>
  <c r="D7" i="5" l="1"/>
  <c r="D10" i="5"/>
  <c r="E6" i="5"/>
  <c r="E9" i="5" s="1"/>
  <c r="G16" i="2"/>
  <c r="G15" i="2"/>
  <c r="C7" i="2"/>
  <c r="C16" i="1"/>
  <c r="G15" i="1"/>
  <c r="C13" i="1"/>
  <c r="D6" i="1"/>
  <c r="E7" i="5" l="1"/>
  <c r="D6" i="2"/>
  <c r="D9" i="2" s="1"/>
  <c r="D7" i="1"/>
  <c r="D13" i="1" s="1"/>
  <c r="D16" i="1"/>
  <c r="E10" i="5" l="1"/>
  <c r="F6" i="5"/>
  <c r="F9" i="5" s="1"/>
  <c r="D7" i="2"/>
  <c r="E6" i="1"/>
  <c r="F7" i="5" l="1"/>
  <c r="F10" i="5" s="1"/>
  <c r="D10" i="2"/>
  <c r="E6" i="2"/>
  <c r="E9" i="2" s="1"/>
  <c r="E7" i="1"/>
  <c r="E16" i="1"/>
  <c r="E7" i="2" l="1"/>
  <c r="F6" i="2"/>
  <c r="F9" i="2" s="1"/>
  <c r="G9" i="2" s="1"/>
  <c r="E10" i="2"/>
  <c r="E13" i="1"/>
  <c r="F6" i="1"/>
  <c r="F16" i="1" s="1"/>
  <c r="G16" i="1" s="1"/>
  <c r="F7" i="2" l="1"/>
  <c r="F10" i="2" s="1"/>
  <c r="G10" i="2"/>
  <c r="F7" i="1"/>
  <c r="F13" i="1"/>
  <c r="G13" i="1" s="1"/>
  <c r="G17" i="1" s="1"/>
</calcChain>
</file>

<file path=xl/sharedStrings.xml><?xml version="1.0" encoding="utf-8"?>
<sst xmlns="http://schemas.openxmlformats.org/spreadsheetml/2006/main" count="90" uniqueCount="36">
  <si>
    <t>时段</t>
    <phoneticPr fontId="2" type="noConversion"/>
  </si>
  <si>
    <t>毛需求</t>
    <phoneticPr fontId="2" type="noConversion"/>
  </si>
  <si>
    <t>计划投入量</t>
  </si>
  <si>
    <t>计划产出量</t>
    <phoneticPr fontId="2" type="noConversion"/>
  </si>
  <si>
    <t>预计库存量</t>
  </si>
  <si>
    <t>当期</t>
    <phoneticPr fontId="2" type="noConversion"/>
  </si>
  <si>
    <t>外部采购量</t>
    <phoneticPr fontId="2" type="noConversion"/>
  </si>
  <si>
    <t>工作中心准备时间</t>
    <phoneticPr fontId="2" type="noConversion"/>
  </si>
  <si>
    <t>准备成本</t>
    <phoneticPr fontId="2" type="noConversion"/>
  </si>
  <si>
    <t>采购价格</t>
    <phoneticPr fontId="2" type="noConversion"/>
  </si>
  <si>
    <t>加班成本</t>
    <phoneticPr fontId="2" type="noConversion"/>
  </si>
  <si>
    <t>仓储持有成本</t>
    <phoneticPr fontId="2" type="noConversion"/>
  </si>
  <si>
    <t>单位价格</t>
    <phoneticPr fontId="2" type="noConversion"/>
  </si>
  <si>
    <t>加工时间(h)</t>
    <phoneticPr fontId="2" type="noConversion"/>
  </si>
  <si>
    <t>加班时间</t>
    <phoneticPr fontId="2" type="noConversion"/>
  </si>
  <si>
    <t>可用工时(h)</t>
    <phoneticPr fontId="2" type="noConversion"/>
  </si>
  <si>
    <t>采购成本</t>
    <phoneticPr fontId="2" type="noConversion"/>
  </si>
  <si>
    <t>总成本</t>
    <phoneticPr fontId="2" type="noConversion"/>
  </si>
  <si>
    <t>A单位价格</t>
    <phoneticPr fontId="2" type="noConversion"/>
  </si>
  <si>
    <t>B单位价格</t>
    <phoneticPr fontId="2" type="noConversion"/>
  </si>
  <si>
    <t>产品1</t>
    <phoneticPr fontId="2" type="noConversion"/>
  </si>
  <si>
    <t>产品2</t>
    <phoneticPr fontId="2" type="noConversion"/>
  </si>
  <si>
    <t>B加工时间(h)</t>
    <phoneticPr fontId="2" type="noConversion"/>
  </si>
  <si>
    <t>B准备成本</t>
    <phoneticPr fontId="2" type="noConversion"/>
  </si>
  <si>
    <t>A准备成本</t>
    <phoneticPr fontId="2" type="noConversion"/>
  </si>
  <si>
    <t>A加工时间(h)</t>
    <phoneticPr fontId="2" type="noConversion"/>
  </si>
  <si>
    <t>总量</t>
    <phoneticPr fontId="2" type="noConversion"/>
  </si>
  <si>
    <t>A产品</t>
    <phoneticPr fontId="2" type="noConversion"/>
  </si>
  <si>
    <t>A可用工时(h)</t>
  </si>
  <si>
    <t>A加班成本</t>
  </si>
  <si>
    <t>B可用工时(h)</t>
  </si>
  <si>
    <t>B加班成本</t>
  </si>
  <si>
    <t>B产品</t>
    <phoneticPr fontId="2" type="noConversion"/>
  </si>
  <si>
    <t>A加班时间</t>
    <phoneticPr fontId="2" type="noConversion"/>
  </si>
  <si>
    <t>B加班时间</t>
    <phoneticPr fontId="2" type="noConversion"/>
  </si>
  <si>
    <t>总和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</si>
</sst>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/>
    <xf numFmtId="0" fontId="1" fillId="2" borderId="0" xfId="1" applyAlignment="1">
      <alignment wrapText="1"/>
    </xf>
    <xf numFmtId="0" fontId="0" fillId="0" borderId="0" xfId="0"/>
    <xf numFmtId="0" fontId="1" fillId="3" borderId="1" xfId="2" applyBorder="1" applyAlignment="1">
      <alignment horizontal="center"/>
    </xf>
    <xf numFmtId="0" fontId="1" fillId="5" borderId="1" xfId="4" applyBorder="1" applyAlignment="1">
      <alignment horizontal="center"/>
    </xf>
    <xf numFmtId="0" fontId="1" fillId="4" borderId="0" xfId="3" applyAlignment="1">
      <alignment horizontal="center"/>
    </xf>
    <xf numFmtId="0" fontId="1" fillId="4" borderId="0" xfId="3" applyAlignment="1"/>
    <xf numFmtId="0" fontId="1" fillId="6" borderId="0" xfId="5" applyAlignment="1"/>
    <xf numFmtId="0" fontId="3" fillId="0" borderId="0" xfId="0" applyFont="1"/>
    <xf numFmtId="0" fontId="1" fillId="7" borderId="0" xfId="6" applyAlignment="1"/>
  </cellXfs>
  <cellStyles count="7">
    <cellStyle name="20% - 着色 1" xfId="1" builtinId="30"/>
    <cellStyle name="40% - 着色 2" xfId="3" builtinId="35"/>
    <cellStyle name="40% - 着色 3" xfId="5" builtinId="39"/>
    <cellStyle name="60% - 着色 1" xfId="2" builtinId="32"/>
    <cellStyle name="60% - 着色 2" xfId="4" builtinId="36"/>
    <cellStyle name="60% - 着色 6" xfId="6" builtinId="5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E665-B158-4751-B65D-9F30E082ED62}">
  <dimension ref="A1:J16"/>
  <sheetViews>
    <sheetView zoomScale="175" zoomScaleNormal="175" workbookViewId="0">
      <selection activeCell="G16" sqref="G16"/>
    </sheetView>
  </sheetViews>
  <sheetFormatPr defaultRowHeight="14" x14ac:dyDescent="0.3"/>
  <cols>
    <col min="1" max="1" width="12.6640625" customWidth="1"/>
    <col min="8" max="8" width="10.6640625" customWidth="1"/>
    <col min="9" max="9" width="21.5" customWidth="1"/>
  </cols>
  <sheetData>
    <row r="1" spans="1:10" x14ac:dyDescent="0.3">
      <c r="A1" s="6" t="s">
        <v>27</v>
      </c>
      <c r="B1" s="6"/>
      <c r="C1" s="6"/>
      <c r="D1" s="6"/>
      <c r="E1" s="6"/>
      <c r="F1" s="6"/>
      <c r="G1" s="7" t="s">
        <v>26</v>
      </c>
      <c r="I1" s="1" t="s">
        <v>18</v>
      </c>
    </row>
    <row r="2" spans="1:10" x14ac:dyDescent="0.3">
      <c r="A2" s="1" t="s">
        <v>0</v>
      </c>
      <c r="B2" t="s">
        <v>5</v>
      </c>
      <c r="C2">
        <v>1</v>
      </c>
      <c r="D2">
        <v>2</v>
      </c>
      <c r="E2">
        <v>3</v>
      </c>
      <c r="F2">
        <v>4</v>
      </c>
      <c r="I2" t="s">
        <v>7</v>
      </c>
      <c r="J2">
        <v>5</v>
      </c>
    </row>
    <row r="3" spans="1:10" x14ac:dyDescent="0.3">
      <c r="A3" s="1" t="s">
        <v>1</v>
      </c>
      <c r="C3">
        <v>25</v>
      </c>
      <c r="D3">
        <v>40</v>
      </c>
      <c r="E3">
        <v>30</v>
      </c>
      <c r="F3">
        <v>15</v>
      </c>
      <c r="I3" t="s">
        <v>8</v>
      </c>
      <c r="J3">
        <v>10</v>
      </c>
    </row>
    <row r="4" spans="1:10" x14ac:dyDescent="0.3">
      <c r="A4" s="1" t="s">
        <v>2</v>
      </c>
      <c r="C4">
        <v>40</v>
      </c>
      <c r="D4">
        <v>40</v>
      </c>
      <c r="E4">
        <v>30</v>
      </c>
      <c r="F4">
        <v>0</v>
      </c>
      <c r="I4" t="s">
        <v>13</v>
      </c>
      <c r="J4">
        <v>2</v>
      </c>
    </row>
    <row r="5" spans="1:10" x14ac:dyDescent="0.3">
      <c r="A5" s="1" t="s">
        <v>3</v>
      </c>
      <c r="C5">
        <v>0</v>
      </c>
      <c r="D5">
        <f>C4</f>
        <v>40</v>
      </c>
      <c r="E5">
        <f t="shared" ref="E5:F5" si="0">D4</f>
        <v>40</v>
      </c>
      <c r="F5">
        <f t="shared" si="0"/>
        <v>30</v>
      </c>
      <c r="I5" t="s">
        <v>9</v>
      </c>
      <c r="J5">
        <v>20</v>
      </c>
    </row>
    <row r="6" spans="1:10" x14ac:dyDescent="0.3">
      <c r="A6" s="2" t="s">
        <v>6</v>
      </c>
      <c r="C6">
        <f>MAX(0,C3-C5-B7)</f>
        <v>0</v>
      </c>
      <c r="D6">
        <f t="shared" ref="D6:F6" si="1">MAX(0,D3-D5-C7)</f>
        <v>0</v>
      </c>
      <c r="E6">
        <f t="shared" si="1"/>
        <v>0</v>
      </c>
      <c r="F6">
        <f t="shared" si="1"/>
        <v>0</v>
      </c>
    </row>
    <row r="7" spans="1:10" x14ac:dyDescent="0.3">
      <c r="A7" s="1" t="s">
        <v>4</v>
      </c>
      <c r="B7">
        <v>30</v>
      </c>
      <c r="C7">
        <f>B7+C5-C3+C6</f>
        <v>5</v>
      </c>
      <c r="D7">
        <f t="shared" ref="D7:E7" si="2">C7+D5-D3+D6</f>
        <v>5</v>
      </c>
      <c r="E7">
        <f t="shared" si="2"/>
        <v>15</v>
      </c>
      <c r="F7">
        <f>E7+F5-F3+F6</f>
        <v>30</v>
      </c>
    </row>
    <row r="8" spans="1:10" x14ac:dyDescent="0.3">
      <c r="I8" t="s">
        <v>11</v>
      </c>
      <c r="J8">
        <v>0.5</v>
      </c>
    </row>
    <row r="9" spans="1:10" x14ac:dyDescent="0.3">
      <c r="A9" s="1" t="s">
        <v>16</v>
      </c>
      <c r="C9">
        <f>C6*$J$5</f>
        <v>0</v>
      </c>
      <c r="D9">
        <f>D6*$J$5</f>
        <v>0</v>
      </c>
      <c r="E9">
        <f>E6*$J$5</f>
        <v>0</v>
      </c>
      <c r="F9">
        <f>F6*$J$5</f>
        <v>0</v>
      </c>
      <c r="G9">
        <f>SUM(C9:F9)</f>
        <v>0</v>
      </c>
    </row>
    <row r="10" spans="1:10" x14ac:dyDescent="0.3">
      <c r="A10" s="1" t="s">
        <v>11</v>
      </c>
      <c r="C10">
        <f>$J$8*C7</f>
        <v>2.5</v>
      </c>
      <c r="D10">
        <f>$J$8*D7</f>
        <v>2.5</v>
      </c>
      <c r="E10">
        <f>$J$8*E7</f>
        <v>7.5</v>
      </c>
      <c r="F10">
        <f>$J$8*F7</f>
        <v>15</v>
      </c>
      <c r="G10">
        <f>SUM(C10:F10)</f>
        <v>27.5</v>
      </c>
    </row>
    <row r="11" spans="1:10" x14ac:dyDescent="0.3">
      <c r="I11" s="1" t="s">
        <v>19</v>
      </c>
    </row>
    <row r="12" spans="1:10" x14ac:dyDescent="0.3">
      <c r="A12" s="1" t="s">
        <v>25</v>
      </c>
      <c r="C12">
        <f>IF(C4&gt;0,$J$2+C4*$J$4,0)</f>
        <v>85</v>
      </c>
      <c r="D12">
        <f>IF(D4&gt;0,$J$2+D4*$J$4,0)</f>
        <v>85</v>
      </c>
      <c r="E12">
        <f>IF(E4&gt;0,$J$2+E4*$J$4,0)</f>
        <v>65</v>
      </c>
      <c r="F12">
        <f>IF(F4&gt;0,$J$2+F4*$J$4,0)</f>
        <v>0</v>
      </c>
      <c r="G12">
        <f t="shared" ref="G11:G13" si="3">SUM(C12:F12)</f>
        <v>235</v>
      </c>
      <c r="I12" t="s">
        <v>7</v>
      </c>
      <c r="J12">
        <v>3</v>
      </c>
    </row>
    <row r="13" spans="1:10" x14ac:dyDescent="0.3">
      <c r="A13" s="1" t="s">
        <v>22</v>
      </c>
      <c r="C13">
        <f>IF(C4&gt;0,$J$12+C4*$J$14,0)</f>
        <v>123</v>
      </c>
      <c r="D13">
        <f>IF(D4&gt;0,$J$12+D4*$J$14,0)</f>
        <v>123</v>
      </c>
      <c r="E13">
        <f>IF(E4&gt;0,$J$12+E4*$J$14,0)</f>
        <v>93</v>
      </c>
      <c r="F13">
        <f>IF(F4&gt;0,$J$12+F4*$J$14,0)</f>
        <v>0</v>
      </c>
      <c r="G13">
        <f t="shared" si="3"/>
        <v>339</v>
      </c>
      <c r="I13" t="s">
        <v>8</v>
      </c>
      <c r="J13">
        <v>6</v>
      </c>
    </row>
    <row r="14" spans="1:10" x14ac:dyDescent="0.3">
      <c r="I14" t="s">
        <v>13</v>
      </c>
      <c r="J14">
        <v>3</v>
      </c>
    </row>
    <row r="15" spans="1:10" x14ac:dyDescent="0.3">
      <c r="A15" s="1" t="s">
        <v>24</v>
      </c>
      <c r="C15">
        <f>IF(C4&gt;0,$J$3,0)</f>
        <v>10</v>
      </c>
      <c r="D15">
        <f>IF(D4&gt;0,$J$3,0)</f>
        <v>10</v>
      </c>
      <c r="E15">
        <f>IF(E4&gt;0,$J$3,0)</f>
        <v>10</v>
      </c>
      <c r="F15">
        <f>IF(F4&gt;0,$J$3,0)</f>
        <v>0</v>
      </c>
      <c r="G15">
        <f>SUM(C15:F15)</f>
        <v>30</v>
      </c>
    </row>
    <row r="16" spans="1:10" x14ac:dyDescent="0.3">
      <c r="A16" s="1" t="s">
        <v>23</v>
      </c>
      <c r="C16">
        <f>IF(C4&gt;0,$J$13,0)</f>
        <v>6</v>
      </c>
      <c r="D16">
        <f>IF(D4&gt;0,$J$13,0)</f>
        <v>6</v>
      </c>
      <c r="E16">
        <f>IF(E4&gt;0,$J$13,0)</f>
        <v>6</v>
      </c>
      <c r="F16">
        <f>IF(F4&gt;0,$J$13,0)</f>
        <v>0</v>
      </c>
      <c r="G16">
        <f>SUM(C16:F16)</f>
        <v>18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4FCA-F93A-4668-AD62-5922B14BA8D6}">
  <dimension ref="A1:J22"/>
  <sheetViews>
    <sheetView topLeftCell="A4" zoomScale="175" zoomScaleNormal="175" workbookViewId="0">
      <selection activeCell="G22" sqref="G22"/>
    </sheetView>
  </sheetViews>
  <sheetFormatPr defaultRowHeight="14" x14ac:dyDescent="0.3"/>
  <cols>
    <col min="1" max="1" width="12.6640625" customWidth="1"/>
    <col min="8" max="8" width="10.6640625" customWidth="1"/>
    <col min="9" max="9" width="21.5" customWidth="1"/>
  </cols>
  <sheetData>
    <row r="1" spans="1:10" x14ac:dyDescent="0.3">
      <c r="A1" s="6" t="s">
        <v>32</v>
      </c>
      <c r="B1" s="6"/>
      <c r="C1" s="6"/>
      <c r="D1" s="6"/>
      <c r="E1" s="6"/>
      <c r="F1" s="6"/>
      <c r="G1" s="7" t="s">
        <v>26</v>
      </c>
      <c r="I1" s="1" t="s">
        <v>18</v>
      </c>
    </row>
    <row r="2" spans="1:10" x14ac:dyDescent="0.3">
      <c r="A2" s="1" t="s">
        <v>0</v>
      </c>
      <c r="B2" t="s">
        <v>5</v>
      </c>
      <c r="C2">
        <v>1</v>
      </c>
      <c r="D2">
        <v>2</v>
      </c>
      <c r="E2">
        <v>3</v>
      </c>
      <c r="F2">
        <v>4</v>
      </c>
      <c r="I2" t="s">
        <v>7</v>
      </c>
      <c r="J2">
        <v>8</v>
      </c>
    </row>
    <row r="3" spans="1:10" x14ac:dyDescent="0.3">
      <c r="A3" s="1" t="s">
        <v>1</v>
      </c>
      <c r="C3">
        <v>15</v>
      </c>
      <c r="D3">
        <v>20</v>
      </c>
      <c r="E3">
        <v>50</v>
      </c>
      <c r="F3">
        <v>60</v>
      </c>
      <c r="I3" t="s">
        <v>8</v>
      </c>
      <c r="J3">
        <v>12</v>
      </c>
    </row>
    <row r="4" spans="1:10" x14ac:dyDescent="0.3">
      <c r="A4" s="1" t="s">
        <v>2</v>
      </c>
      <c r="C4">
        <v>50</v>
      </c>
      <c r="D4">
        <v>50</v>
      </c>
      <c r="E4">
        <v>50</v>
      </c>
      <c r="F4">
        <v>0</v>
      </c>
      <c r="I4" t="s">
        <v>13</v>
      </c>
      <c r="J4">
        <v>2</v>
      </c>
    </row>
    <row r="5" spans="1:10" x14ac:dyDescent="0.3">
      <c r="A5" s="1" t="s">
        <v>3</v>
      </c>
      <c r="C5">
        <v>0</v>
      </c>
      <c r="D5">
        <f>C4</f>
        <v>50</v>
      </c>
      <c r="E5">
        <f t="shared" ref="E5:F5" si="0">D4</f>
        <v>50</v>
      </c>
      <c r="F5">
        <f t="shared" si="0"/>
        <v>50</v>
      </c>
      <c r="I5" t="s">
        <v>9</v>
      </c>
      <c r="J5">
        <v>15</v>
      </c>
    </row>
    <row r="6" spans="1:10" x14ac:dyDescent="0.3">
      <c r="A6" s="2" t="s">
        <v>6</v>
      </c>
      <c r="C6">
        <f>MAX(0,C3-C5-B7)</f>
        <v>0</v>
      </c>
      <c r="D6">
        <f t="shared" ref="D6:F6" si="1">MAX(0,D3-D5-C7)</f>
        <v>0</v>
      </c>
      <c r="E6">
        <f t="shared" si="1"/>
        <v>0</v>
      </c>
      <c r="F6">
        <f t="shared" si="1"/>
        <v>0</v>
      </c>
      <c r="I6" s="9" t="s">
        <v>28</v>
      </c>
      <c r="J6" s="9">
        <v>112</v>
      </c>
    </row>
    <row r="7" spans="1:10" x14ac:dyDescent="0.3">
      <c r="A7" s="1" t="s">
        <v>4</v>
      </c>
      <c r="B7">
        <v>30</v>
      </c>
      <c r="C7">
        <f>B7+C5-C3+C6</f>
        <v>15</v>
      </c>
      <c r="D7">
        <f t="shared" ref="D7:E7" si="2">C7+D5-D3+D6</f>
        <v>45</v>
      </c>
      <c r="E7">
        <f t="shared" si="2"/>
        <v>45</v>
      </c>
      <c r="F7">
        <f>E7+F5-F3+F6</f>
        <v>35</v>
      </c>
      <c r="I7" s="9" t="s">
        <v>29</v>
      </c>
      <c r="J7" s="9">
        <v>2</v>
      </c>
    </row>
    <row r="8" spans="1:10" x14ac:dyDescent="0.3">
      <c r="I8" s="9" t="s">
        <v>30</v>
      </c>
      <c r="J8" s="9">
        <v>95</v>
      </c>
    </row>
    <row r="9" spans="1:10" x14ac:dyDescent="0.3">
      <c r="A9" s="1" t="s">
        <v>16</v>
      </c>
      <c r="C9">
        <f>C6*$J$5</f>
        <v>0</v>
      </c>
      <c r="D9">
        <f>D6*$J$5</f>
        <v>0</v>
      </c>
      <c r="E9">
        <f>E6*$J$5</f>
        <v>0</v>
      </c>
      <c r="F9">
        <f>F6*$J$5</f>
        <v>0</v>
      </c>
      <c r="G9">
        <f>产品1!$G$9</f>
        <v>0</v>
      </c>
      <c r="I9" s="9" t="s">
        <v>31</v>
      </c>
      <c r="J9" s="9">
        <v>2</v>
      </c>
    </row>
    <row r="10" spans="1:10" x14ac:dyDescent="0.3">
      <c r="A10" s="1" t="s">
        <v>11</v>
      </c>
      <c r="C10">
        <f>$J$10*C7</f>
        <v>12</v>
      </c>
      <c r="D10">
        <f>$J$10*D7</f>
        <v>36</v>
      </c>
      <c r="E10">
        <f>$J$10*E7</f>
        <v>36</v>
      </c>
      <c r="F10">
        <f>$J$10*F7</f>
        <v>28</v>
      </c>
      <c r="G10">
        <f>SUM(C10:F10)</f>
        <v>112</v>
      </c>
      <c r="I10" t="s">
        <v>11</v>
      </c>
      <c r="J10">
        <v>0.8</v>
      </c>
    </row>
    <row r="11" spans="1:10" x14ac:dyDescent="0.3">
      <c r="A11" t="s">
        <v>21</v>
      </c>
      <c r="I11" s="1" t="s">
        <v>19</v>
      </c>
    </row>
    <row r="12" spans="1:10" x14ac:dyDescent="0.3">
      <c r="A12" s="1" t="s">
        <v>25</v>
      </c>
      <c r="C12">
        <f>IF(C4&gt;0,$J$2+C4*$J$4,0)</f>
        <v>108</v>
      </c>
      <c r="D12">
        <f>IF(D4&gt;0,$J$2+D4*$J$4,0)</f>
        <v>108</v>
      </c>
      <c r="E12">
        <f>IF(E4&gt;0,$J$2+E4*$J$4,0)</f>
        <v>108</v>
      </c>
      <c r="F12">
        <f>IF(F4&gt;0,$J$2+F4*$J$4,0)</f>
        <v>0</v>
      </c>
      <c r="I12" t="s">
        <v>7</v>
      </c>
      <c r="J12">
        <v>5</v>
      </c>
    </row>
    <row r="13" spans="1:10" x14ac:dyDescent="0.3">
      <c r="A13" s="1" t="s">
        <v>22</v>
      </c>
      <c r="C13">
        <f>IF(C4&gt;0,$J$12+C4*$J$14,0)</f>
        <v>55</v>
      </c>
      <c r="D13">
        <f>IF(D4&gt;0,$J$12+D4*$J$14,0)</f>
        <v>55</v>
      </c>
      <c r="E13">
        <f>IF(E4&gt;0,$J$12+E4*$J$14,0)</f>
        <v>55</v>
      </c>
      <c r="F13">
        <f>IF(F4&gt;0,$J$12+F4*$J$14,0)</f>
        <v>0</v>
      </c>
      <c r="I13" t="s">
        <v>8</v>
      </c>
      <c r="J13">
        <v>6</v>
      </c>
    </row>
    <row r="14" spans="1:10" x14ac:dyDescent="0.3">
      <c r="A14" t="s">
        <v>20</v>
      </c>
      <c r="I14" t="s">
        <v>13</v>
      </c>
      <c r="J14">
        <v>1</v>
      </c>
    </row>
    <row r="15" spans="1:10" x14ac:dyDescent="0.3">
      <c r="A15" s="1" t="str">
        <f>产品1!A12</f>
        <v>A加工时间(h)</v>
      </c>
      <c r="C15">
        <f>产品1!C12</f>
        <v>85</v>
      </c>
      <c r="D15">
        <f>产品1!D12</f>
        <v>85</v>
      </c>
      <c r="E15">
        <f>产品1!E12</f>
        <v>65</v>
      </c>
      <c r="F15">
        <f>产品1!F12</f>
        <v>0</v>
      </c>
    </row>
    <row r="16" spans="1:10" x14ac:dyDescent="0.3">
      <c r="A16" s="1" t="str">
        <f>产品1!A13</f>
        <v>B加工时间(h)</v>
      </c>
      <c r="C16">
        <f>产品1!C13</f>
        <v>123</v>
      </c>
      <c r="D16">
        <f>产品1!D13</f>
        <v>123</v>
      </c>
      <c r="E16">
        <f>产品1!E13</f>
        <v>93</v>
      </c>
      <c r="F16">
        <f>产品1!F13</f>
        <v>0</v>
      </c>
    </row>
    <row r="17" spans="1:7" x14ac:dyDescent="0.3">
      <c r="A17" s="1" t="s">
        <v>33</v>
      </c>
      <c r="C17">
        <f>MAX(0,C12+C15-$J$6)</f>
        <v>81</v>
      </c>
      <c r="D17">
        <f t="shared" ref="D17:F17" si="3">MAX(0,D12+D15-$J$6)</f>
        <v>81</v>
      </c>
      <c r="E17">
        <f t="shared" si="3"/>
        <v>61</v>
      </c>
      <c r="F17">
        <f t="shared" si="3"/>
        <v>0</v>
      </c>
    </row>
    <row r="18" spans="1:7" x14ac:dyDescent="0.3">
      <c r="A18" s="1" t="s">
        <v>34</v>
      </c>
      <c r="C18">
        <f>MAX(0,C13+C16-$J$8)</f>
        <v>83</v>
      </c>
      <c r="D18">
        <f t="shared" ref="D18:F18" si="4">MAX(0,D13+D16-$J$8)</f>
        <v>83</v>
      </c>
      <c r="E18">
        <f t="shared" si="4"/>
        <v>53</v>
      </c>
      <c r="F18">
        <f t="shared" si="4"/>
        <v>0</v>
      </c>
    </row>
    <row r="19" spans="1:7" x14ac:dyDescent="0.3">
      <c r="A19" s="1" t="s">
        <v>10</v>
      </c>
      <c r="C19">
        <f>C17*$J$7+C18*$J$9</f>
        <v>328</v>
      </c>
      <c r="D19">
        <f t="shared" ref="D19:F19" si="5">D17*$J$7+D18*$J$9</f>
        <v>328</v>
      </c>
      <c r="E19">
        <f t="shared" si="5"/>
        <v>228</v>
      </c>
      <c r="F19">
        <f t="shared" si="5"/>
        <v>0</v>
      </c>
      <c r="G19">
        <f t="shared" ref="G11:G19" si="6">SUM(C19:F19)</f>
        <v>884</v>
      </c>
    </row>
    <row r="21" spans="1:7" x14ac:dyDescent="0.3">
      <c r="A21" s="1" t="s">
        <v>24</v>
      </c>
      <c r="C21">
        <f>IF(C4&gt;0,$J$3,0)</f>
        <v>12</v>
      </c>
      <c r="D21">
        <f>IF(D4&gt;0,$J$3,0)</f>
        <v>12</v>
      </c>
      <c r="E21">
        <f>IF(E4&gt;0,$J$3,0)</f>
        <v>12</v>
      </c>
      <c r="F21">
        <f>IF(F4&gt;0,$J$3,0)</f>
        <v>0</v>
      </c>
      <c r="G21">
        <f>SUM(C21:F21)</f>
        <v>36</v>
      </c>
    </row>
    <row r="22" spans="1:7" x14ac:dyDescent="0.3">
      <c r="A22" s="1" t="s">
        <v>23</v>
      </c>
      <c r="C22">
        <f>IF(C4&gt;0,$J$13,0)</f>
        <v>6</v>
      </c>
      <c r="D22">
        <f>IF(D4&gt;0,$J$13,0)</f>
        <v>6</v>
      </c>
      <c r="E22">
        <f>IF(E4&gt;0,$J$13,0)</f>
        <v>6</v>
      </c>
      <c r="F22">
        <f>IF(F4&gt;0,$J$13,0)</f>
        <v>0</v>
      </c>
      <c r="G22">
        <f>SUM(C22:F22)</f>
        <v>18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D42D-9F7C-4555-9E3F-EF99EF7F2DCD}">
  <dimension ref="B2:E9"/>
  <sheetViews>
    <sheetView tabSelected="1" zoomScale="190" zoomScaleNormal="190" workbookViewId="0">
      <selection activeCell="G7" sqref="G7"/>
    </sheetView>
  </sheetViews>
  <sheetFormatPr defaultRowHeight="14" x14ac:dyDescent="0.3"/>
  <cols>
    <col min="2" max="2" width="12.4140625" customWidth="1"/>
    <col min="6" max="6" width="13.08203125" customWidth="1"/>
  </cols>
  <sheetData>
    <row r="2" spans="2:5" x14ac:dyDescent="0.3">
      <c r="C2" s="4" t="s">
        <v>20</v>
      </c>
      <c r="D2" s="5" t="s">
        <v>21</v>
      </c>
      <c r="E2" s="10" t="s">
        <v>17</v>
      </c>
    </row>
    <row r="3" spans="2:5" x14ac:dyDescent="0.3">
      <c r="B3" s="8" t="s">
        <v>16</v>
      </c>
      <c r="C3">
        <f>产品1!$G$9</f>
        <v>0</v>
      </c>
      <c r="D3">
        <f>产品1!$G$9</f>
        <v>0</v>
      </c>
      <c r="E3">
        <f>SUM(C3:D3)</f>
        <v>0</v>
      </c>
    </row>
    <row r="4" spans="2:5" x14ac:dyDescent="0.3">
      <c r="B4" s="8" t="s">
        <v>11</v>
      </c>
      <c r="C4">
        <f>产品1!$G$10</f>
        <v>27.5</v>
      </c>
      <c r="D4">
        <f>产品2!$G$10</f>
        <v>112</v>
      </c>
      <c r="E4">
        <f>SUM(C4:D4)</f>
        <v>139.5</v>
      </c>
    </row>
    <row r="5" spans="2:5" x14ac:dyDescent="0.3">
      <c r="B5" s="8" t="s">
        <v>24</v>
      </c>
      <c r="C5">
        <f>产品1!$G$15</f>
        <v>30</v>
      </c>
      <c r="D5">
        <f>产品2!$G$21</f>
        <v>36</v>
      </c>
      <c r="E5">
        <f>SUM(C5:D5)</f>
        <v>66</v>
      </c>
    </row>
    <row r="6" spans="2:5" x14ac:dyDescent="0.3">
      <c r="B6" s="8" t="s">
        <v>23</v>
      </c>
      <c r="C6">
        <f>产品1!$G$16</f>
        <v>18</v>
      </c>
      <c r="D6">
        <f>产品2!$G$22</f>
        <v>18</v>
      </c>
      <c r="E6">
        <f>SUM(C6:D6)</f>
        <v>36</v>
      </c>
    </row>
    <row r="7" spans="2:5" x14ac:dyDescent="0.3">
      <c r="B7" s="8"/>
    </row>
    <row r="8" spans="2:5" x14ac:dyDescent="0.3">
      <c r="B8" s="8" t="s">
        <v>10</v>
      </c>
      <c r="E8">
        <f>产品2!$G$19</f>
        <v>884</v>
      </c>
    </row>
    <row r="9" spans="2:5" x14ac:dyDescent="0.3">
      <c r="B9" s="8" t="s">
        <v>35</v>
      </c>
      <c r="E9">
        <f>SUM(E3:E8)</f>
        <v>1125.5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zoomScale="175" zoomScaleNormal="175" workbookViewId="0">
      <selection activeCell="C11" sqref="C11"/>
    </sheetView>
  </sheetViews>
  <sheetFormatPr defaultRowHeight="14" x14ac:dyDescent="0.3"/>
  <cols>
    <col min="1" max="1" width="12.6640625" customWidth="1"/>
    <col min="8" max="8" width="17.5" customWidth="1"/>
  </cols>
  <sheetData>
    <row r="1" spans="1:9" x14ac:dyDescent="0.3">
      <c r="A1" s="3"/>
      <c r="B1" s="3"/>
      <c r="C1" s="3"/>
      <c r="D1" s="3"/>
      <c r="E1" s="3"/>
      <c r="H1" s="1" t="s">
        <v>12</v>
      </c>
    </row>
    <row r="2" spans="1:9" x14ac:dyDescent="0.3">
      <c r="A2" s="1" t="s">
        <v>0</v>
      </c>
      <c r="B2" t="s">
        <v>5</v>
      </c>
      <c r="C2">
        <v>1</v>
      </c>
      <c r="D2">
        <v>2</v>
      </c>
      <c r="E2">
        <v>3</v>
      </c>
      <c r="F2">
        <v>4</v>
      </c>
      <c r="H2" t="s">
        <v>7</v>
      </c>
      <c r="I2">
        <v>5</v>
      </c>
    </row>
    <row r="3" spans="1:9" x14ac:dyDescent="0.3">
      <c r="A3" s="1" t="s">
        <v>1</v>
      </c>
      <c r="C3">
        <v>20</v>
      </c>
      <c r="D3">
        <v>25</v>
      </c>
      <c r="E3">
        <v>20</v>
      </c>
      <c r="F3">
        <v>25</v>
      </c>
      <c r="H3" t="s">
        <v>8</v>
      </c>
      <c r="I3">
        <v>10</v>
      </c>
    </row>
    <row r="4" spans="1:9" x14ac:dyDescent="0.3">
      <c r="A4" s="1" t="s">
        <v>2</v>
      </c>
      <c r="C4">
        <v>50</v>
      </c>
      <c r="D4">
        <v>0</v>
      </c>
      <c r="E4">
        <v>50</v>
      </c>
      <c r="F4">
        <v>0</v>
      </c>
      <c r="H4" t="s">
        <v>13</v>
      </c>
      <c r="I4">
        <v>1</v>
      </c>
    </row>
    <row r="5" spans="1:9" x14ac:dyDescent="0.3">
      <c r="A5" s="1" t="s">
        <v>3</v>
      </c>
      <c r="C5">
        <v>0</v>
      </c>
      <c r="D5">
        <f>C4</f>
        <v>50</v>
      </c>
      <c r="E5">
        <f t="shared" ref="E5:F5" si="0">D4</f>
        <v>0</v>
      </c>
      <c r="F5">
        <f t="shared" si="0"/>
        <v>50</v>
      </c>
      <c r="H5" t="s">
        <v>9</v>
      </c>
      <c r="I5">
        <v>10</v>
      </c>
    </row>
    <row r="6" spans="1:9" x14ac:dyDescent="0.3">
      <c r="A6" s="2" t="s">
        <v>6</v>
      </c>
      <c r="C6">
        <f>MAX(0,C3-C5-B7)</f>
        <v>0</v>
      </c>
      <c r="D6">
        <f t="shared" ref="D6:F6" si="1">MAX(0,D3-D5-C7)</f>
        <v>0</v>
      </c>
      <c r="E6">
        <f t="shared" si="1"/>
        <v>0</v>
      </c>
      <c r="F6">
        <f t="shared" si="1"/>
        <v>0</v>
      </c>
      <c r="H6" t="s">
        <v>15</v>
      </c>
      <c r="I6">
        <v>30</v>
      </c>
    </row>
    <row r="7" spans="1:9" x14ac:dyDescent="0.3">
      <c r="A7" s="1" t="s">
        <v>4</v>
      </c>
      <c r="B7">
        <v>30</v>
      </c>
      <c r="C7">
        <f>B7+C5-C3+C6</f>
        <v>10</v>
      </c>
      <c r="D7">
        <f t="shared" ref="D7:E7" si="2">C7+D5-D3+D6</f>
        <v>35</v>
      </c>
      <c r="E7">
        <f t="shared" si="2"/>
        <v>15</v>
      </c>
      <c r="F7">
        <f>E7+F5-F3+F6</f>
        <v>40</v>
      </c>
      <c r="H7" t="s">
        <v>10</v>
      </c>
      <c r="I7">
        <v>2</v>
      </c>
    </row>
    <row r="8" spans="1:9" x14ac:dyDescent="0.3">
      <c r="A8" s="1"/>
      <c r="H8" t="s">
        <v>11</v>
      </c>
      <c r="I8">
        <v>0.5</v>
      </c>
    </row>
    <row r="9" spans="1:9" x14ac:dyDescent="0.3">
      <c r="A9" s="1"/>
    </row>
    <row r="10" spans="1:9" x14ac:dyDescent="0.3">
      <c r="A10" s="1" t="s">
        <v>13</v>
      </c>
      <c r="C10">
        <f>IF(C4&gt;0,$I$2+C4*$I$4,0)</f>
        <v>55</v>
      </c>
      <c r="D10">
        <f>IF(D4&gt;0,$I$2+D4*$I$4,0)</f>
        <v>0</v>
      </c>
      <c r="E10">
        <f t="shared" ref="E10:F10" si="3">IF(E4&gt;0,$I$2+E4*$I$4,0)</f>
        <v>55</v>
      </c>
      <c r="F10">
        <f t="shared" si="3"/>
        <v>0</v>
      </c>
    </row>
    <row r="11" spans="1:9" x14ac:dyDescent="0.3">
      <c r="A11" s="1" t="s">
        <v>14</v>
      </c>
      <c r="C11">
        <f>MAX(0,C10-$I$6)</f>
        <v>25</v>
      </c>
      <c r="D11">
        <f>MAX(0,D10-$I$6)</f>
        <v>0</v>
      </c>
      <c r="E11">
        <f>MAX(0,E10-$I$6)</f>
        <v>25</v>
      </c>
      <c r="F11">
        <f>MAX(0,F10-$I$6)</f>
        <v>0</v>
      </c>
    </row>
    <row r="12" spans="1:9" x14ac:dyDescent="0.3">
      <c r="A12" s="1"/>
    </row>
    <row r="13" spans="1:9" x14ac:dyDescent="0.3">
      <c r="A13" s="1" t="s">
        <v>11</v>
      </c>
      <c r="C13">
        <f>$I$8*C7</f>
        <v>5</v>
      </c>
      <c r="D13">
        <f>$I$8*D7</f>
        <v>17.5</v>
      </c>
      <c r="E13">
        <f>$I$8*E7</f>
        <v>7.5</v>
      </c>
      <c r="F13">
        <f>$I$8*F7</f>
        <v>20</v>
      </c>
      <c r="G13">
        <f>SUM(C13:F13)</f>
        <v>50</v>
      </c>
    </row>
    <row r="14" spans="1:9" x14ac:dyDescent="0.3">
      <c r="A14" s="1" t="s">
        <v>8</v>
      </c>
      <c r="C14">
        <f>IF(C4&gt;0,10,0)</f>
        <v>10</v>
      </c>
      <c r="D14">
        <f t="shared" ref="D14:F14" si="4">IF(D4&gt;0,10,0)</f>
        <v>0</v>
      </c>
      <c r="E14">
        <f t="shared" si="4"/>
        <v>10</v>
      </c>
      <c r="F14">
        <f t="shared" si="4"/>
        <v>0</v>
      </c>
      <c r="G14">
        <f>SUM(C14:F14)</f>
        <v>20</v>
      </c>
    </row>
    <row r="15" spans="1:9" x14ac:dyDescent="0.3">
      <c r="A15" s="1" t="s">
        <v>10</v>
      </c>
      <c r="C15">
        <f>C11*$I$7</f>
        <v>50</v>
      </c>
      <c r="D15">
        <f>D11*$I$7</f>
        <v>0</v>
      </c>
      <c r="E15">
        <f>E11*$I$7</f>
        <v>50</v>
      </c>
      <c r="F15">
        <f>F11*$I$7</f>
        <v>0</v>
      </c>
      <c r="G15">
        <f t="shared" ref="G15" si="5">SUM(C15:F15)</f>
        <v>100</v>
      </c>
    </row>
    <row r="16" spans="1:9" x14ac:dyDescent="0.3">
      <c r="A16" s="1" t="s">
        <v>16</v>
      </c>
      <c r="C16">
        <f>C6*$I$5</f>
        <v>0</v>
      </c>
      <c r="D16">
        <f>D6*$I$5</f>
        <v>0</v>
      </c>
      <c r="E16">
        <f>E6*$I$5</f>
        <v>0</v>
      </c>
      <c r="F16">
        <f>F6*$I$5</f>
        <v>0</v>
      </c>
      <c r="G16">
        <f>SUM(C16:F16)</f>
        <v>0</v>
      </c>
    </row>
    <row r="17" spans="1:7" x14ac:dyDescent="0.3">
      <c r="A17" s="1" t="s">
        <v>17</v>
      </c>
      <c r="G17">
        <f>SUM(G13:G16)</f>
        <v>170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产品1</vt:lpstr>
      <vt:lpstr>产品2</vt:lpstr>
      <vt:lpstr>总成本</vt:lpstr>
      <vt:lpstr>课堂案例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Shiwei Pan</dc:creator>
  <cp:lastModifiedBy>Shiwei Pan</cp:lastModifiedBy>
  <dcterms:created xsi:type="dcterms:W3CDTF">2015-06-05T18:19:34Z</dcterms:created>
  <dcterms:modified xsi:type="dcterms:W3CDTF">2025-05-21T15:29:13Z</dcterms:modified>
</cp:coreProperties>
</file>