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d.docs.live.net/38ecda2922f72180/Desktop/Erik's Stuff/DU Data Analytics/excel-challenge/"/>
    </mc:Choice>
  </mc:AlternateContent>
  <xr:revisionPtr revIDLastSave="290" documentId="8_{6F9E5034-F222-46E3-8943-CF66439261EF}" xr6:coauthVersionLast="45" xr6:coauthVersionMax="45" xr10:uidLastSave="{00CB0F38-D142-483D-8EA7-C74CC59DAFBA}"/>
  <bookViews>
    <workbookView xWindow="-14175" yWindow="-16320" windowWidth="29040" windowHeight="15840" activeTab="5" xr2:uid="{00000000-000D-0000-FFFF-FFFF00000000}"/>
  </bookViews>
  <sheets>
    <sheet name="Main Sheet" sheetId="1" r:id="rId1"/>
    <sheet name="State by Category" sheetId="3" r:id="rId2"/>
    <sheet name="State by Sub-Category" sheetId="4" r:id="rId3"/>
    <sheet name="State by Date Created" sheetId="6" r:id="rId4"/>
    <sheet name="Bonus 1" sheetId="7" r:id="rId5"/>
    <sheet name="Bonus 2" sheetId="8" r:id="rId6"/>
  </sheets>
  <definedNames>
    <definedName name="_xlnm._FilterDatabase" localSheetId="0" hidden="1">'Main Sheet'!$E$1:$R$4115</definedName>
  </definedNames>
  <calcPr calcId="191029"/>
  <pivotCaches>
    <pivotCache cacheId="9" r:id="rId7"/>
    <pivotCache cacheId="1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 i="8" l="1"/>
  <c r="N11" i="8"/>
  <c r="N10" i="8"/>
  <c r="N9" i="8"/>
  <c r="N8" i="8"/>
  <c r="N7" i="8"/>
  <c r="N6" i="8"/>
  <c r="K11" i="8"/>
  <c r="K9" i="8"/>
  <c r="K8" i="8"/>
  <c r="K7" i="8"/>
  <c r="K6" i="8"/>
  <c r="D13" i="7"/>
  <c r="D12" i="7"/>
  <c r="D11" i="7"/>
  <c r="D10" i="7"/>
  <c r="D9" i="7"/>
  <c r="D8" i="7"/>
  <c r="D7" i="7"/>
  <c r="D6" i="7"/>
  <c r="D5" i="7"/>
  <c r="D4" i="7"/>
  <c r="D3" i="7"/>
  <c r="D2" i="7"/>
  <c r="C13" i="7"/>
  <c r="C12" i="7"/>
  <c r="C11" i="7"/>
  <c r="C10" i="7"/>
  <c r="C9" i="7"/>
  <c r="C8" i="7"/>
  <c r="C7" i="7"/>
  <c r="C6" i="7"/>
  <c r="C5" i="7"/>
  <c r="C4" i="7"/>
  <c r="C3" i="7"/>
  <c r="B13" i="7"/>
  <c r="B12" i="7"/>
  <c r="B11" i="7"/>
  <c r="B10" i="7"/>
  <c r="B9" i="7"/>
  <c r="B8" i="7"/>
  <c r="B7" i="7"/>
  <c r="B6" i="7"/>
  <c r="B5" i="7"/>
  <c r="B4" i="7"/>
  <c r="B3" i="7"/>
  <c r="B2" i="7"/>
  <c r="C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3" i="7" l="1"/>
  <c r="G13" i="7" s="1"/>
  <c r="F7" i="7"/>
  <c r="E2" i="7"/>
  <c r="G2" i="7" s="1"/>
  <c r="E12" i="7"/>
  <c r="G12" i="7" s="1"/>
  <c r="E11" i="7"/>
  <c r="F11" i="7" s="1"/>
  <c r="E10" i="7"/>
  <c r="H10" i="7" s="1"/>
  <c r="E9" i="7"/>
  <c r="G9" i="7" s="1"/>
  <c r="E8" i="7"/>
  <c r="G8" i="7" s="1"/>
  <c r="E7" i="7"/>
  <c r="G7" i="7" s="1"/>
  <c r="E6" i="7"/>
  <c r="G6" i="7" s="1"/>
  <c r="E5" i="7"/>
  <c r="G5" i="7" s="1"/>
  <c r="E4" i="7"/>
  <c r="H4" i="7" s="1"/>
  <c r="E3" i="7"/>
  <c r="F3" i="7" s="1"/>
  <c r="F13" i="7" l="1"/>
  <c r="G4" i="7"/>
  <c r="F4" i="7"/>
  <c r="H3" i="7"/>
  <c r="H13" i="7"/>
  <c r="G3" i="7"/>
  <c r="F2" i="7"/>
  <c r="H11" i="7"/>
  <c r="G11" i="7"/>
  <c r="H7" i="7"/>
  <c r="F6" i="7"/>
  <c r="H6" i="7"/>
  <c r="F10" i="7"/>
  <c r="F9" i="7"/>
  <c r="F5" i="7"/>
  <c r="G10" i="7"/>
  <c r="H2" i="7"/>
  <c r="H9" i="7"/>
  <c r="H5" i="7"/>
  <c r="F12" i="7"/>
  <c r="F8" i="7"/>
  <c r="H12" i="7"/>
  <c r="H8" i="7"/>
</calcChain>
</file>

<file path=xl/sharedStrings.xml><?xml version="1.0" encoding="utf-8"?>
<sst xmlns="http://schemas.openxmlformats.org/spreadsheetml/2006/main" count="28553" uniqueCount="8410">
  <si>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</si>
  <si>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</si>
  <si>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</si>
  <si>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</si>
  <si>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</si>
  <si>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</si>
  <si>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</si>
  <si>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</si>
  <si>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</si>
  <si>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</si>
  <si>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</si>
  <si>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</si>
  <si>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</si>
  <si>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</si>
  <si>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</si>
  <si>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</si>
  <si>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</si>
  <si>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</si>
  <si>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</si>
  <si>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</si>
  <si>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</si>
  <si>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</si>
  <si>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</si>
  <si>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</si>
  <si>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</si>
  <si>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</si>
  <si>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</si>
  <si>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</si>
  <si>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</si>
  <si>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</si>
  <si>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</si>
  <si>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</si>
  <si>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</si>
  <si>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</si>
  <si>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</si>
  <si>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</si>
  <si>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</si>
  <si>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</si>
  <si>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</si>
  <si>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</si>
  <si>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</si>
  <si>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</si>
  <si>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</si>
  <si>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</si>
  <si>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</si>
  <si>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</si>
  <si>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</si>
  <si>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</si>
  <si>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</si>
  <si>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</si>
  <si>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</si>
  <si>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</si>
  <si>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</si>
  <si>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</si>
  <si>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</si>
  <si>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</si>
  <si>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</si>
  <si>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</si>
  <si>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</si>
  <si>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</si>
  <si>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</si>
  <si>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</si>
  <si>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</si>
  <si>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</si>
  <si>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</si>
  <si>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</si>
  <si>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</si>
  <si>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</si>
  <si>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</si>
  <si>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</si>
  <si>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</si>
  <si>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</si>
  <si>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</si>
  <si>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</si>
  <si>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</si>
  <si>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</si>
  <si>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</si>
  <si>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</si>
  <si>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</si>
  <si>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</si>
  <si>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</si>
  <si>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</si>
  <si>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</si>
  <si>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</si>
  <si>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</si>
  <si>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</si>
  <si>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</si>
  <si>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</si>
  <si>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</si>
  <si>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</si>
  <si>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</si>
  <si>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</si>
  <si>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</si>
  <si>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</si>
  <si>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</si>
  <si>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</si>
  <si>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</si>
  <si>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</si>
  <si>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</si>
  <si>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</si>
  <si>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</si>
  <si>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</si>
  <si>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</si>
  <si>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</si>
  <si>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</si>
  <si>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</si>
  <si>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</si>
  <si>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</si>
  <si>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</si>
  <si>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</si>
  <si>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</si>
  <si>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</si>
  <si>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</si>
  <si>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</si>
  <si>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</si>
  <si>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</si>
  <si>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</si>
  <si>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</si>
  <si>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</si>
  <si>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</si>
  <si>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</si>
  <si>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</si>
  <si>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</si>
  <si>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</si>
  <si>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</si>
  <si>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</si>
  <si>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</si>
  <si>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</si>
  <si>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</si>
  <si>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</si>
  <si>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</si>
  <si>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</si>
  <si>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</si>
  <si>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</si>
  <si>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</si>
  <si>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</si>
  <si>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</si>
  <si>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</si>
  <si>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</si>
  <si>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</si>
  <si>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</si>
  <si>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</si>
  <si>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</si>
  <si>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</si>
  <si>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</si>
  <si>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</si>
  <si>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</si>
  <si>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</si>
  <si>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</si>
  <si>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</si>
  <si>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</si>
  <si>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</si>
  <si>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</si>
  <si>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</si>
  <si>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</si>
  <si>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</si>
  <si>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</si>
  <si>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</si>
  <si>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</si>
  <si>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</si>
  <si>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</si>
  <si>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</si>
  <si>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</si>
  <si>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</si>
  <si>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</si>
  <si>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</si>
  <si>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</si>
  <si>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</si>
  <si>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</si>
  <si>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</si>
  <si>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</si>
  <si>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</si>
  <si>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</si>
  <si>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</si>
  <si>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</si>
  <si>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</si>
  <si>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</si>
  <si>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</si>
  <si>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</si>
  <si>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</si>
  <si>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</si>
  <si>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</si>
  <si>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</si>
  <si>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</si>
  <si>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</si>
  <si>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</si>
  <si>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</si>
  <si>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</si>
  <si>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</si>
  <si>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</si>
  <si>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</si>
  <si>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</si>
  <si>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</si>
  <si>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</si>
  <si>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</si>
  <si>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</si>
  <si>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</si>
  <si>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</si>
  <si>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</si>
  <si>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</si>
  <si>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</si>
  <si>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</si>
  <si>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</si>
  <si>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</si>
  <si>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</si>
  <si>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</si>
  <si>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</si>
  <si>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</si>
  <si>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</si>
  <si>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</si>
  <si>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</si>
  <si>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</si>
  <si>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</si>
  <si>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</si>
  <si>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</si>
  <si>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</si>
  <si>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</si>
  <si>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</si>
  <si>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</si>
  <si>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</si>
  <si>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</si>
  <si>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</si>
  <si>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</si>
  <si>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</si>
  <si>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</si>
  <si>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</si>
  <si>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</si>
  <si>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</si>
  <si>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</si>
  <si>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</si>
  <si>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</si>
  <si>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</si>
  <si>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</si>
  <si>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</si>
  <si>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</si>
  <si>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</si>
  <si>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</si>
  <si>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</si>
  <si>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</si>
  <si>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</si>
  <si>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</si>
  <si>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</si>
  <si>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</si>
  <si>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</si>
  <si>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</si>
  <si>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</si>
  <si>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</si>
  <si>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</si>
  <si>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</si>
  <si>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</si>
  <si>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</si>
  <si>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</si>
  <si>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</si>
  <si>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</si>
  <si>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</si>
  <si>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</si>
  <si>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</si>
  <si>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</si>
  <si>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</si>
  <si>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</si>
  <si>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</si>
  <si>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</si>
  <si>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</si>
  <si>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</si>
  <si>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</si>
  <si>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</si>
  <si>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</si>
  <si>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</si>
  <si>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</si>
  <si>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</si>
  <si>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</si>
  <si>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</si>
  <si>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</si>
  <si>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</si>
  <si>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</si>
  <si>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</si>
  <si>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</si>
  <si>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</si>
  <si>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</si>
  <si>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</si>
  <si>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</si>
  <si>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</si>
  <si>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</si>
  <si>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</si>
  <si>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</si>
  <si>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</si>
  <si>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</si>
  <si>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</si>
  <si>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</si>
  <si>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</si>
  <si>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</si>
  <si>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</si>
  <si>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</si>
  <si>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</si>
  <si>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</si>
  <si>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</si>
  <si>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</si>
  <si>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</si>
  <si>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</si>
  <si>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</si>
  <si>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</si>
  <si>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</si>
  <si>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</si>
  <si>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</si>
  <si>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</si>
  <si>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</si>
  <si>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</si>
  <si>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</si>
  <si>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</si>
  <si>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</si>
  <si>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</si>
  <si>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</si>
  <si>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</si>
  <si>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</si>
  <si>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</si>
  <si>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</si>
  <si>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</si>
  <si>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</si>
  <si>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</si>
  <si>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</si>
  <si>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</si>
  <si>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</si>
  <si>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</si>
  <si>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</si>
  <si>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</si>
  <si>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</si>
  <si>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</si>
  <si>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</si>
  <si>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</si>
  <si>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</si>
  <si>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</si>
  <si>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</si>
  <si>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</si>
  <si>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</si>
  <si>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</si>
  <si>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</si>
  <si>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</si>
  <si>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</si>
  <si>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</si>
  <si>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</si>
  <si>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</si>
  <si>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</si>
  <si>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</si>
  <si>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</si>
  <si>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</si>
  <si>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</si>
  <si>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</si>
  <si>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</si>
  <si>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</si>
  <si>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</si>
  <si>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</si>
  <si>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</si>
  <si>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</si>
  <si>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</si>
  <si>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</si>
  <si>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</si>
  <si>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</si>
  <si>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</si>
  <si>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</si>
  <si>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</si>
  <si>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</si>
  <si>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</si>
  <si>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</si>
  <si>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</si>
  <si>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</si>
  <si>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</si>
  <si>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</si>
  <si>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</si>
  <si>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</si>
  <si>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</si>
  <si>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</si>
  <si>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</si>
  <si>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</si>
  <si>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</si>
  <si>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</si>
  <si>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</si>
  <si>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</si>
  <si>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</si>
  <si>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</si>
  <si>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</si>
  <si>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</si>
  <si>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</si>
  <si>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</si>
  <si>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</si>
  <si>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</si>
  <si>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</si>
  <si>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</si>
  <si>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</si>
  <si>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</si>
  <si>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</si>
  <si>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</si>
  <si>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</si>
  <si>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</si>
  <si>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</si>
  <si>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</si>
  <si>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</si>
  <si>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</si>
  <si>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</si>
  <si>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</si>
  <si>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</si>
  <si>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</si>
  <si>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</si>
  <si>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</si>
  <si>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</si>
  <si>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</si>
  <si>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</si>
  <si>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</si>
  <si>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</si>
  <si>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</si>
  <si>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</si>
  <si>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</si>
  <si>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</si>
  <si>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</si>
  <si>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</si>
  <si>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</si>
  <si>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</si>
  <si>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</si>
  <si>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</si>
  <si>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</si>
  <si>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</si>
  <si>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</si>
  <si>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</si>
  <si>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</si>
  <si>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</si>
  <si>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</si>
  <si>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</si>
  <si>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</si>
  <si>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</si>
  <si>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</si>
  <si>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</si>
  <si>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</si>
  <si>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</si>
  <si>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</si>
  <si>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</si>
  <si>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</si>
  <si>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</si>
  <si>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</si>
  <si>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</si>
  <si>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</si>
  <si>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</si>
  <si>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</si>
  <si>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</si>
  <si>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</si>
  <si>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</si>
  <si>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</si>
  <si>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</si>
  <si>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</si>
  <si>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</si>
  <si>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</si>
  <si>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</si>
  <si>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</si>
  <si>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</si>
  <si>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</si>
  <si>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</si>
  <si>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</si>
  <si>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</si>
  <si>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</si>
  <si>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</si>
  <si>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</si>
  <si>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</si>
  <si>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</si>
  <si>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</si>
  <si>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</si>
  <si>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</si>
  <si>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</si>
  <si>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</si>
  <si>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</si>
  <si>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</si>
  <si>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</si>
  <si>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</si>
  <si>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</si>
  <si>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</si>
  <si>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</si>
  <si>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</si>
  <si>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</si>
  <si>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</si>
  <si>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</si>
  <si>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</si>
  <si>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</si>
  <si>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</si>
  <si>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</si>
  <si>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</si>
  <si>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</si>
  <si>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</si>
  <si>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</si>
  <si>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</si>
  <si>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</si>
  <si>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</si>
  <si>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</si>
  <si>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</si>
  <si>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</si>
  <si>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</si>
  <si>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</si>
  <si>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</si>
  <si>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</si>
  <si>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</si>
  <si>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</si>
  <si>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</si>
  <si>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</si>
  <si>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</si>
  <si>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</si>
  <si>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</si>
  <si>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</si>
  <si>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</si>
  <si>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</si>
  <si>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</si>
  <si>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</si>
  <si>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</si>
  <si>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</si>
  <si>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</si>
  <si>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</si>
  <si>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</si>
  <si>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</si>
  <si>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</si>
  <si>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</si>
  <si>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</si>
  <si>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</si>
  <si>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</si>
  <si>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</si>
  <si>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</si>
  <si>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</si>
  <si>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</si>
  <si>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</si>
  <si>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</si>
  <si>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</si>
  <si>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</si>
  <si>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</si>
  <si>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</si>
  <si>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</si>
  <si>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</si>
  <si>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</si>
  <si>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</si>
  <si>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</si>
  <si>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</si>
  <si>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</si>
  <si>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</si>
  <si>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</si>
  <si>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</si>
  <si>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</si>
  <si>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</si>
  <si>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</si>
  <si>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</si>
  <si>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</si>
  <si>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</si>
  <si>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</si>
  <si>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</si>
  <si>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</si>
  <si>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</si>
  <si>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</si>
  <si>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</si>
  <si>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</si>
  <si>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</si>
  <si>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</si>
  <si>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</si>
  <si>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</si>
  <si>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</si>
  <si>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</si>
  <si>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</si>
  <si>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</si>
  <si>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</si>
  <si>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</si>
  <si>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</si>
  <si>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</si>
  <si>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</si>
  <si>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</si>
  <si>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</si>
  <si>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</si>
  <si>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</si>
  <si>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</si>
  <si>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</si>
  <si>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</si>
  <si>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</si>
  <si>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</si>
  <si>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</si>
  <si>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</si>
  <si>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</si>
  <si>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</si>
  <si>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</si>
  <si>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</si>
  <si>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</si>
  <si>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</si>
  <si>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</si>
  <si>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</si>
  <si>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</si>
  <si>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</si>
  <si>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</si>
  <si>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</si>
  <si>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</si>
  <si>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</si>
  <si>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</si>
  <si>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</si>
  <si>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</si>
  <si>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</si>
  <si>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</si>
  <si>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</si>
  <si>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</si>
  <si>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</si>
  <si>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</si>
  <si>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</si>
  <si>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</si>
  <si>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</si>
  <si>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</si>
  <si>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</si>
  <si>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</si>
  <si>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</si>
  <si>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</si>
  <si>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</si>
  <si>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</si>
  <si>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</si>
  <si>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</si>
  <si>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</si>
  <si>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</si>
  <si>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</si>
  <si>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</si>
  <si>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</si>
  <si>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</si>
  <si>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</si>
  <si>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</si>
  <si>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</si>
  <si>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</si>
  <si>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</si>
  <si>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</si>
  <si>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</si>
  <si>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</si>
  <si>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</si>
  <si>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</si>
  <si>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</si>
  <si>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</si>
  <si>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</si>
  <si>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</si>
  <si>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</si>
  <si>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</si>
  <si>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</si>
  <si>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</si>
  <si>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</si>
  <si>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</si>
  <si>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</si>
  <si>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</si>
  <si>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</si>
  <si>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</si>
  <si>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</si>
  <si>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</si>
  <si>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</si>
  <si>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</si>
  <si>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</si>
  <si>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</si>
  <si>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</si>
  <si>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</si>
  <si>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</si>
  <si>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</si>
  <si>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</si>
  <si>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</si>
  <si>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</si>
  <si>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</si>
  <si>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</si>
  <si>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</si>
  <si>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</si>
  <si>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</si>
  <si>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</si>
  <si>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</si>
  <si>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</si>
  <si>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</si>
  <si>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</si>
  <si>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</si>
  <si>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</si>
  <si>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</si>
  <si>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</si>
  <si>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</si>
  <si>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</si>
  <si>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</si>
  <si>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</si>
  <si>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</si>
  <si>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</si>
  <si>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</si>
  <si>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</si>
  <si>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</si>
  <si>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</si>
  <si>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</si>
  <si>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</si>
  <si>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</si>
  <si>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</si>
  <si>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</si>
  <si>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</si>
  <si>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</si>
  <si>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</si>
  <si>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</si>
  <si>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</si>
  <si>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</si>
  <si>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</si>
  <si>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</si>
  <si>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</si>
  <si>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</si>
  <si>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</si>
  <si>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</si>
  <si>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</si>
  <si>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</si>
  <si>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</si>
  <si>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</si>
  <si>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</si>
  <si>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</si>
  <si>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</si>
  <si>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</si>
  <si>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</si>
  <si>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</si>
  <si>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</si>
  <si>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</si>
  <si>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</si>
  <si>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</si>
  <si>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</si>
  <si>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</si>
  <si>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</si>
  <si>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</si>
  <si>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</si>
  <si>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</si>
  <si>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</si>
  <si>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</si>
  <si>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</si>
  <si>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</si>
  <si>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</si>
  <si>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</si>
  <si>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</si>
  <si>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</si>
  <si>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</si>
  <si>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</si>
  <si>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</si>
  <si>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</si>
  <si>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</si>
  <si>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</si>
  <si>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</si>
  <si>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</si>
  <si>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</si>
  <si>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</si>
  <si>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</si>
  <si>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</si>
  <si>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</si>
  <si>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</si>
  <si>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</si>
  <si>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</si>
  <si>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</si>
  <si>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</si>
  <si>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</si>
  <si>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</si>
  <si>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</si>
  <si>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</si>
  <si>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</si>
  <si>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</si>
  <si>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</si>
  <si>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</si>
  <si>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</si>
  <si>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</si>
  <si>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</si>
  <si>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</si>
  <si>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</si>
  <si>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</si>
  <si>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</si>
  <si>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</si>
  <si>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</si>
  <si>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</si>
  <si>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</si>
  <si>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</si>
  <si>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</si>
  <si>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</si>
  <si>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</si>
  <si>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</si>
  <si>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</si>
  <si>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</si>
  <si>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</si>
  <si>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</si>
  <si>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</si>
  <si>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</si>
  <si>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</si>
  <si>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</si>
  <si>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</si>
  <si>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</si>
  <si>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</si>
  <si>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</si>
  <si>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</si>
  <si>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</si>
  <si>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</si>
  <si>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</si>
  <si>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</si>
  <si>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</si>
  <si>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</si>
  <si>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</si>
  <si>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</si>
  <si>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</si>
  <si>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</si>
  <si>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</si>
  <si>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</si>
  <si>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</si>
  <si>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</si>
  <si>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</si>
  <si>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</si>
  <si>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</si>
  <si>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</si>
  <si>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</si>
  <si>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</si>
  <si>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</si>
  <si>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</si>
  <si>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</si>
  <si>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</si>
  <si>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</si>
  <si>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</si>
  <si>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</si>
  <si>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</si>
  <si>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</si>
  <si>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</si>
  <si>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</si>
  <si>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</si>
  <si>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</si>
  <si>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</si>
  <si>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</si>
  <si>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</si>
  <si>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</si>
  <si>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</si>
  <si>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</si>
  <si>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</si>
  <si>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</si>
  <si>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</si>
  <si>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</si>
  <si>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</si>
  <si>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</si>
  <si>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</si>
  <si>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</si>
  <si>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</si>
  <si>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</si>
  <si>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</si>
  <si>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</si>
  <si>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</si>
  <si>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</si>
  <si>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</si>
  <si>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</si>
  <si>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</si>
  <si>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</si>
  <si>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</si>
  <si>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</si>
  <si>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</si>
  <si>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</si>
  <si>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</si>
  <si>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</si>
  <si>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</si>
  <si>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</si>
  <si>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</si>
  <si>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</si>
  <si>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</si>
  <si>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</si>
  <si>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</si>
  <si>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</si>
  <si>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</si>
  <si>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</si>
  <si>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</si>
  <si>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</si>
  <si>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</si>
  <si>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</si>
  <si>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</si>
  <si>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</si>
  <si>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</si>
  <si>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</si>
  <si>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</si>
  <si>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</si>
  <si>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</si>
  <si>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</si>
  <si>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</si>
  <si>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</si>
  <si>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</si>
  <si>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</si>
  <si>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</si>
  <si>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</si>
  <si>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</si>
  <si>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</si>
  <si>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</si>
  <si>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</si>
  <si>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</si>
  <si>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</si>
  <si>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</si>
  <si>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</si>
  <si>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</si>
  <si>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</si>
  <si>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</si>
  <si>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</si>
  <si>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</si>
  <si>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</si>
  <si>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</si>
  <si>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</si>
  <si>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</si>
  <si>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</si>
  <si>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</si>
  <si>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</si>
  <si>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</si>
  <si>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</si>
  <si>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</si>
  <si>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</si>
  <si>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</si>
  <si>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</si>
  <si>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</si>
  <si>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</si>
  <si>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</si>
  <si>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</si>
  <si>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</si>
  <si>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</si>
  <si>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</si>
  <si>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</si>
  <si>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</si>
  <si>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</si>
  <si>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</si>
  <si>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</si>
  <si>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</si>
  <si>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</si>
  <si>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</si>
  <si>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</si>
  <si>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</si>
  <si>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</si>
  <si>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</si>
  <si>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</si>
  <si>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</si>
  <si>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</si>
  <si>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</si>
  <si>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</si>
  <si>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</si>
  <si>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</si>
  <si>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</si>
  <si>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</si>
  <si>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</si>
  <si>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</si>
  <si>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</si>
  <si>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</si>
  <si>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</si>
  <si>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</si>
  <si>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</si>
  <si>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</si>
  <si>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</si>
  <si>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</si>
  <si>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</si>
  <si>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</si>
  <si>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</si>
  <si>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</si>
  <si>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</si>
  <si>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</si>
  <si>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</si>
  <si>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</si>
  <si>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</si>
  <si>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</si>
  <si>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</si>
  <si>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</si>
  <si>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</si>
  <si>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</si>
  <si>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</si>
  <si>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</si>
  <si>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</si>
  <si>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</si>
  <si>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</si>
  <si>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</si>
  <si>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</si>
  <si>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</si>
  <si>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</si>
  <si>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</si>
  <si>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</si>
  <si>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</si>
  <si>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</si>
  <si>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</si>
  <si>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</si>
  <si>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</si>
  <si>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</si>
  <si>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</si>
  <si>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</si>
  <si>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</si>
  <si>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</si>
  <si>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</si>
  <si>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</si>
  <si>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</si>
  <si>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</si>
  <si>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</si>
  <si>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</si>
  <si>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</si>
  <si>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</si>
  <si>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</si>
  <si>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</si>
  <si>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</si>
  <si>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</si>
  <si>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</si>
  <si>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</si>
  <si>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</si>
  <si>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</si>
  <si>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</si>
  <si>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</si>
  <si>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</si>
  <si>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</si>
  <si>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</si>
  <si>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</si>
  <si>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</si>
  <si>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</si>
  <si>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</si>
  <si>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</si>
  <si>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</si>
  <si>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</si>
  <si>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</si>
  <si>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</si>
  <si>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</si>
  <si>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</si>
  <si>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</si>
  <si>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</si>
  <si>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</si>
  <si>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</si>
  <si>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</si>
  <si>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</si>
  <si>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</si>
  <si>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</si>
  <si>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</si>
  <si>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</si>
  <si>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</si>
  <si>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</si>
  <si>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</si>
  <si>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</si>
  <si>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</si>
  <si>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</si>
  <si>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</si>
  <si>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</si>
  <si>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</si>
  <si>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</si>
  <si>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</si>
  <si>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</si>
  <si>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</si>
  <si>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</si>
  <si>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</si>
  <si>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</si>
  <si>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</si>
  <si>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</si>
  <si>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</si>
  <si>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</si>
  <si>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</si>
  <si>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</si>
  <si>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</si>
  <si>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</si>
  <si>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</si>
  <si>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</si>
  <si>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</si>
  <si>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</si>
  <si>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</si>
  <si>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</si>
  <si>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</si>
  <si>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</si>
  <si>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</si>
  <si>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</si>
  <si>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</si>
  <si>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</si>
  <si>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</si>
  <si>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</si>
  <si>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</si>
  <si>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</si>
  <si>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</si>
  <si>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</si>
  <si>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</si>
  <si>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</si>
  <si>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</si>
  <si>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</si>
  <si>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</si>
  <si>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</si>
  <si>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</si>
  <si>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</si>
  <si>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</si>
  <si>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</si>
  <si>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</si>
  <si>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</si>
  <si>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</si>
  <si>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</si>
  <si>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</si>
  <si>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</si>
  <si>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</si>
  <si>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</si>
  <si>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</si>
  <si>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</si>
  <si>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</si>
  <si>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</si>
  <si>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</si>
  <si>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</si>
  <si>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</si>
  <si>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</si>
  <si>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</si>
  <si>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</si>
  <si>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</si>
  <si>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</si>
  <si>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</si>
  <si>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</si>
  <si>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</si>
  <si>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</si>
  <si>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</si>
  <si>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</si>
  <si>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</si>
  <si>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</si>
  <si>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</si>
  <si>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</si>
  <si>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</si>
  <si>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</si>
  <si>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</si>
  <si>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</si>
  <si>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</si>
  <si>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</si>
  <si>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</si>
  <si>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</si>
  <si>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</si>
  <si>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</si>
  <si>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</si>
  <si>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</si>
  <si>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</si>
  <si>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</si>
  <si>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</si>
  <si>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</si>
  <si>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</si>
  <si>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</si>
  <si>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</si>
  <si>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</si>
  <si>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</si>
  <si>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</si>
  <si>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</si>
  <si>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</si>
  <si>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</si>
  <si>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</si>
  <si>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</si>
  <si>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</si>
  <si>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</si>
  <si>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</si>
  <si>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</si>
  <si>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</si>
  <si>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</si>
  <si>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</si>
  <si>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</si>
  <si>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</si>
  <si>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</si>
  <si>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</si>
  <si>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</si>
  <si>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</si>
  <si>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</si>
  <si>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</si>
  <si>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</si>
  <si>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</si>
  <si>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</si>
  <si>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</si>
  <si>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</si>
  <si>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</si>
  <si>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</si>
  <si>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</si>
  <si>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</si>
  <si>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</si>
  <si>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</si>
  <si>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</si>
  <si>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</si>
  <si>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</si>
  <si>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</si>
  <si>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</si>
  <si>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</si>
  <si>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</si>
  <si>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</si>
  <si>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</si>
  <si>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</si>
  <si>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</si>
  <si>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</si>
  <si>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</si>
  <si>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</si>
  <si>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</si>
  <si>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</si>
  <si>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</si>
  <si>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</si>
  <si>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</si>
  <si>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</si>
  <si>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</si>
  <si>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</si>
  <si>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</si>
  <si>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</si>
  <si>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</si>
  <si>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</si>
  <si>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</si>
  <si>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</si>
  <si>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</si>
  <si>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</si>
  <si>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</si>
  <si>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</si>
  <si>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</si>
  <si>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</si>
  <si>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</si>
  <si>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</si>
  <si>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</si>
  <si>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</si>
  <si>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</si>
  <si>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</si>
  <si>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</si>
  <si>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</si>
  <si>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</si>
  <si>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</si>
  <si>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</si>
  <si>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</si>
  <si>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</si>
  <si>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</si>
  <si>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</si>
  <si>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</si>
  <si>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</si>
  <si>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</si>
  <si>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</si>
  <si>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</si>
  <si>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</si>
  <si>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</si>
  <si>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</si>
  <si>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</si>
  <si>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</si>
  <si>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</si>
  <si>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</si>
  <si>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</si>
  <si>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</si>
  <si>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</si>
  <si>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</si>
  <si>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</si>
  <si>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</si>
  <si>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</si>
  <si>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</si>
  <si>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</si>
  <si>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</si>
  <si>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</si>
  <si>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</si>
  <si>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</si>
  <si>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</si>
  <si>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</si>
  <si>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</si>
  <si>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</si>
  <si>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</si>
  <si>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</si>
  <si>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</si>
  <si>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</si>
  <si>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</si>
  <si>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</si>
  <si>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</si>
  <si>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</si>
  <si>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</si>
  <si>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</si>
  <si>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</si>
  <si>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</si>
  <si>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</si>
  <si>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</si>
  <si>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</si>
  <si>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</si>
  <si>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</si>
  <si>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</si>
  <si>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</si>
  <si>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</si>
  <si>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</si>
  <si>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</si>
  <si>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</si>
  <si>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</si>
  <si>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</si>
  <si>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</si>
  <si>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</si>
  <si>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</si>
  <si>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</si>
  <si>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</si>
  <si>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</si>
  <si>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</si>
  <si>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</si>
  <si>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</si>
  <si>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</si>
  <si>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</si>
  <si>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</si>
  <si>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</si>
  <si>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</si>
  <si>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</si>
  <si>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</si>
  <si>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</si>
  <si>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</si>
  <si>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</si>
  <si>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</si>
  <si>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</si>
  <si>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</si>
  <si>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</si>
  <si>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</si>
  <si>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</si>
  <si>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</si>
  <si>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</si>
  <si>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</si>
  <si>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</si>
  <si>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</si>
  <si>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</si>
  <si>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</si>
  <si>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</si>
  <si>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</si>
  <si>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</si>
  <si>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</si>
  <si>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</si>
  <si>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</si>
  <si>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</si>
  <si>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</si>
  <si>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</si>
  <si>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</si>
  <si>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</si>
  <si>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</si>
  <si>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</si>
  <si>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</si>
  <si>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</si>
  <si>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</si>
  <si>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</si>
  <si>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</si>
  <si>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</si>
  <si>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</si>
  <si>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</si>
  <si>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</si>
  <si>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</si>
  <si>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</si>
  <si>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</si>
  <si>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</si>
  <si>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</si>
  <si>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</si>
  <si>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</si>
  <si>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</si>
  <si>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</si>
  <si>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</si>
  <si>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</si>
  <si>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</si>
  <si>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</si>
  <si>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</si>
  <si>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</si>
  <si>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</si>
  <si>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</si>
  <si>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</si>
  <si>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</si>
  <si>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</si>
  <si>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</si>
  <si>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</si>
  <si>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</si>
  <si>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</si>
  <si>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</si>
  <si>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</si>
  <si>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</si>
  <si>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</si>
  <si>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</si>
  <si>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</si>
  <si>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</si>
  <si>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</si>
  <si>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</si>
  <si>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</si>
  <si>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</si>
  <si>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</si>
  <si>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</si>
  <si>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</si>
  <si>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</si>
  <si>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</si>
  <si>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</si>
  <si>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</si>
  <si>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</si>
  <si>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</si>
  <si>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</si>
  <si>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</si>
  <si>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</si>
  <si>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</si>
  <si>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</si>
  <si>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</si>
  <si>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</si>
  <si>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</si>
  <si>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</si>
  <si>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</si>
  <si>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</si>
  <si>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</si>
  <si>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</si>
  <si>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</si>
  <si>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</si>
  <si>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</si>
  <si>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</si>
  <si>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</si>
  <si>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</si>
  <si>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</si>
  <si>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</si>
  <si>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</si>
  <si>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</si>
  <si>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</si>
  <si>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</si>
  <si>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</si>
  <si>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</si>
  <si>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</si>
  <si>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</si>
  <si>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</si>
  <si>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</si>
  <si>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</si>
  <si>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</si>
  <si>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</si>
  <si>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</si>
  <si>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</si>
  <si>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</si>
  <si>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</si>
  <si>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</si>
  <si>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</si>
  <si>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</si>
  <si>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</si>
  <si>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</si>
  <si>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</si>
  <si>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</si>
  <si>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</si>
  <si>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</si>
  <si>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</si>
  <si>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</si>
  <si>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</si>
  <si>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</si>
  <si>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</si>
  <si>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</si>
  <si>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</si>
  <si>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</si>
  <si>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</si>
  <si>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</si>
  <si>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</si>
  <si>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</si>
  <si>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</si>
  <si>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</si>
  <si>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</si>
  <si>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</si>
  <si>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</si>
  <si>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</si>
  <si>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</si>
  <si>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</si>
  <si>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</si>
  <si>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</si>
  <si>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</si>
  <si>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</si>
  <si>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</si>
  <si>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</si>
  <si>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</si>
  <si>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</si>
  <si>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</si>
  <si>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</si>
  <si>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</si>
  <si>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</si>
  <si>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</si>
  <si>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</si>
  <si>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</si>
  <si>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</si>
  <si>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</si>
  <si>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</si>
  <si>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</si>
  <si>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</si>
  <si>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</si>
  <si>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</si>
  <si>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</si>
  <si>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</si>
  <si>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</si>
  <si>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</si>
  <si>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</si>
  <si>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</si>
  <si>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</si>
  <si>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</si>
  <si>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</si>
  <si>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</si>
  <si>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</si>
  <si>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</si>
  <si>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</si>
  <si>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</si>
  <si>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</si>
  <si>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</si>
  <si>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</si>
  <si>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</si>
  <si>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</si>
  <si>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</si>
  <si>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</si>
  <si>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</si>
  <si>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</si>
  <si>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</si>
  <si>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</si>
  <si>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</si>
  <si>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</si>
  <si>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</si>
  <si>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</si>
  <si>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</si>
  <si>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</si>
  <si>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</si>
  <si>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</si>
  <si>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</si>
  <si>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</si>
  <si>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</si>
  <si>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</si>
  <si>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</si>
  <si>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</si>
  <si>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</si>
  <si>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</si>
  <si>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</si>
  <si>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</si>
  <si>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</si>
  <si>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</si>
  <si>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</si>
  <si>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</si>
  <si>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</si>
  <si>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</si>
  <si>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</si>
  <si>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</si>
  <si>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</si>
  <si>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</si>
  <si>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</si>
  <si>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</si>
  <si>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</si>
  <si>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</si>
  <si>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</si>
  <si>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</si>
  <si>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</si>
  <si>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</si>
  <si>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</si>
  <si>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</si>
  <si>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</si>
  <si>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</si>
  <si>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</si>
  <si>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</si>
  <si>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</si>
  <si>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</si>
  <si>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</si>
  <si>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</si>
  <si>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</si>
  <si>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</si>
  <si>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</si>
  <si>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</si>
  <si>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</si>
  <si>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</si>
  <si>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</si>
  <si>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</si>
  <si>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</si>
  <si>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</si>
  <si>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</si>
  <si>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</si>
  <si>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</si>
  <si>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</si>
  <si>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</si>
  <si>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</si>
  <si>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</si>
  <si>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</si>
  <si>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</si>
  <si>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</si>
  <si>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</si>
  <si>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</si>
  <si>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</si>
  <si>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</si>
  <si>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</si>
  <si>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</si>
  <si>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</si>
  <si>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</si>
  <si>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</si>
  <si>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</si>
  <si>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</si>
  <si>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</si>
  <si>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</si>
  <si>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</si>
  <si>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</si>
  <si>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</si>
  <si>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</si>
  <si>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</si>
  <si>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</si>
  <si>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</si>
  <si>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</si>
  <si>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</si>
  <si>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</si>
  <si>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</si>
  <si>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</si>
  <si>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</si>
  <si>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</si>
  <si>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</si>
  <si>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</si>
  <si>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</si>
  <si>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</si>
  <si>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</si>
  <si>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</si>
  <si>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</si>
  <si>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</si>
  <si>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</si>
  <si>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</si>
  <si>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</si>
  <si>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</si>
  <si>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</si>
  <si>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</si>
  <si>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</si>
  <si>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</si>
  <si>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</si>
  <si>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</si>
  <si>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</si>
  <si>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</si>
  <si>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</si>
  <si>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</si>
  <si>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</si>
  <si>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</si>
  <si>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</si>
  <si>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</si>
  <si>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</si>
  <si>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</si>
  <si>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</si>
  <si>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</si>
  <si>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</si>
  <si>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</si>
  <si>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</si>
  <si>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</si>
  <si>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</si>
  <si>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</si>
  <si>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</si>
  <si>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</si>
  <si>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</si>
  <si>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</si>
  <si>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</si>
  <si>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</si>
  <si>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</si>
  <si>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</si>
  <si>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</si>
  <si>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</si>
  <si>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</si>
  <si>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</si>
  <si>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</si>
  <si>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</si>
  <si>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</si>
  <si>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</si>
  <si>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</si>
  <si>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</si>
  <si>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</si>
  <si>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</si>
  <si>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</si>
  <si>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</si>
  <si>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</si>
  <si>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</si>
  <si>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</si>
  <si>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</si>
  <si>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</si>
  <si>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</si>
  <si>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</si>
  <si>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</si>
  <si>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</si>
  <si>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</si>
  <si>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</si>
  <si>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</si>
  <si>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</si>
  <si>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</si>
  <si>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</si>
  <si>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</si>
  <si>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</si>
  <si>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</si>
  <si>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</si>
  <si>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</si>
  <si>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</si>
  <si>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</si>
  <si>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</si>
  <si>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</si>
  <si>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</si>
  <si>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</si>
  <si>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</si>
  <si>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</si>
  <si>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</si>
  <si>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</si>
  <si>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</si>
  <si>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</si>
  <si>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</si>
  <si>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</si>
  <si>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</si>
  <si>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</si>
  <si>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</si>
  <si>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</si>
  <si>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</si>
  <si>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</si>
  <si>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</si>
  <si>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</si>
  <si>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</si>
  <si>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</si>
  <si>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</si>
  <si>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</si>
  <si>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</si>
  <si>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</si>
  <si>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</si>
  <si>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</si>
  <si>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</si>
  <si>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</si>
  <si>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</si>
  <si>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</si>
  <si>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</si>
  <si>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</si>
  <si>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</si>
  <si>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</si>
  <si>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</si>
  <si>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</si>
  <si>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</si>
  <si>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</si>
  <si>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</si>
  <si>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</si>
  <si>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</si>
  <si>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</si>
  <si>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</si>
  <si>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</si>
  <si>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</si>
  <si>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</si>
  <si>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</si>
  <si>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</si>
  <si>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</si>
  <si>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</si>
  <si>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</si>
  <si>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</si>
  <si>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</si>
  <si>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</si>
  <si>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</si>
  <si>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</si>
  <si>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</si>
  <si>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</si>
  <si>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</si>
  <si>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</si>
  <si>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</si>
  <si>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</si>
  <si>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</si>
  <si>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</si>
  <si>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</si>
  <si>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</si>
  <si>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</si>
  <si>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</si>
  <si>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</si>
  <si>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</si>
  <si>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</si>
  <si>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</si>
  <si>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</si>
  <si>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</si>
  <si>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</si>
  <si>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</si>
  <si>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</si>
  <si>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</si>
  <si>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</si>
  <si>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</si>
  <si>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</si>
  <si>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</si>
  <si>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</si>
  <si>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</si>
  <si>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</si>
  <si>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</si>
  <si>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</si>
  <si>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</si>
  <si>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</si>
  <si>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</si>
  <si>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</si>
  <si>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</si>
  <si>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</si>
  <si>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</si>
  <si>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</si>
  <si>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</si>
  <si>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</si>
  <si>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</si>
  <si>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</si>
  <si>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</si>
  <si>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</si>
  <si>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</si>
  <si>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</si>
  <si>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</si>
  <si>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</si>
  <si>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</si>
  <si>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</si>
  <si>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</si>
  <si>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</si>
  <si>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</si>
  <si>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</si>
  <si>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</si>
  <si>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</si>
  <si>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</si>
  <si>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</si>
  <si>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</si>
  <si>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</si>
  <si>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</si>
  <si>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</si>
  <si>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</si>
  <si>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</si>
  <si>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</si>
  <si>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</si>
  <si>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</si>
  <si>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</si>
  <si>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</si>
  <si>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</si>
  <si>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</si>
  <si>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</si>
  <si>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</si>
  <si>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</si>
  <si>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</si>
  <si>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</si>
  <si>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</si>
  <si>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</si>
  <si>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</si>
  <si>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</si>
  <si>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</si>
  <si>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</si>
  <si>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</si>
  <si>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</si>
  <si>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</si>
  <si>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</si>
  <si>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</si>
  <si>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</si>
  <si>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</si>
  <si>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</si>
  <si>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</si>
  <si>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</si>
  <si>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</si>
  <si>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</si>
  <si>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</si>
  <si>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</si>
  <si>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</si>
  <si>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</si>
  <si>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</si>
  <si>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</si>
  <si>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</si>
  <si>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</si>
  <si>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</si>
  <si>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</si>
  <si>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</si>
  <si>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</si>
  <si>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</si>
  <si>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</si>
  <si>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</si>
  <si>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</si>
  <si>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</si>
  <si>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</si>
  <si>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</si>
  <si>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</si>
  <si>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</si>
  <si>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</si>
  <si>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</si>
  <si>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</si>
  <si>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</si>
  <si>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</si>
  <si>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</si>
  <si>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</si>
  <si>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</si>
  <si>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</si>
  <si>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</si>
  <si>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</si>
  <si>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</si>
  <si>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</si>
  <si>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</si>
  <si>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</si>
  <si>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</si>
  <si>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</si>
  <si>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</si>
  <si>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</si>
  <si>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</si>
  <si>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</si>
  <si>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</si>
  <si>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</si>
  <si>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</si>
  <si>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</si>
  <si>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</si>
  <si>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</si>
  <si>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</si>
  <si>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</si>
  <si>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</si>
  <si>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</si>
  <si>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</si>
  <si>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</si>
  <si>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</si>
  <si>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</si>
  <si>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</si>
  <si>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</si>
  <si>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</si>
  <si>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</si>
  <si>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</si>
  <si>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</si>
  <si>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</si>
  <si>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</si>
  <si>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</si>
  <si>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</si>
  <si>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</si>
  <si>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</si>
  <si>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</si>
  <si>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</si>
  <si>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</si>
  <si>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</si>
  <si>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</si>
  <si>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</si>
  <si>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</si>
  <si>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</si>
  <si>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</si>
  <si>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</si>
  <si>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</si>
  <si>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</si>
  <si>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</si>
  <si>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</si>
  <si>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</si>
  <si>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</si>
  <si>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</si>
  <si>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</si>
  <si>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</si>
  <si>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</si>
  <si>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</si>
  <si>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</si>
  <si>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</si>
  <si>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</si>
  <si>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</si>
  <si>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</si>
  <si>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</si>
  <si>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</si>
  <si>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</si>
  <si>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</si>
  <si>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</si>
  <si>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</si>
  <si>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</si>
  <si>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</si>
  <si>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</si>
  <si>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</si>
  <si>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</si>
  <si>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</si>
  <si>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</si>
  <si>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</si>
  <si>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</si>
  <si>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</si>
  <si>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</si>
  <si>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</si>
  <si>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</si>
  <si>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</si>
  <si>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</si>
  <si>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</si>
  <si>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</si>
  <si>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</si>
  <si>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</si>
  <si>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</si>
  <si>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</si>
  <si>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</si>
  <si>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</si>
  <si>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</si>
  <si>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</si>
  <si>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</si>
  <si>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</si>
  <si>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</si>
  <si>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</si>
  <si>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</si>
  <si>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</si>
  <si>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</si>
  <si>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</si>
  <si>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</si>
  <si>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</si>
  <si>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</si>
  <si>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</si>
  <si>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</si>
  <si>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</si>
  <si>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</si>
  <si>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</si>
  <si>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</si>
  <si>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</si>
  <si>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</si>
  <si>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</si>
  <si>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</si>
  <si>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</si>
  <si>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</si>
  <si>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</si>
  <si>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</si>
  <si>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</si>
  <si>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</si>
  <si>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</si>
  <si>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</si>
  <si>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</si>
  <si>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</si>
  <si>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</si>
  <si>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</si>
  <si>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</si>
  <si>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</si>
  <si>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</si>
  <si>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</si>
  <si>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</si>
  <si>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</si>
  <si>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</si>
  <si>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</si>
  <si>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</si>
  <si>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</si>
  <si>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</si>
  <si>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</si>
  <si>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</si>
  <si>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</si>
  <si>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</si>
  <si>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</si>
  <si>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</si>
  <si>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</si>
  <si>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</si>
  <si>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</si>
  <si>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</si>
  <si>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</si>
  <si>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</si>
  <si>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</si>
  <si>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</si>
  <si>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</si>
  <si>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</si>
  <si>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</si>
  <si>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</si>
  <si>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</si>
  <si>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</si>
  <si>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</si>
  <si>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</si>
  <si>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</si>
  <si>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</si>
  <si>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</si>
  <si>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</si>
  <si>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</si>
  <si>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</si>
  <si>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</si>
  <si>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</si>
  <si>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</si>
  <si>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</si>
  <si>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</si>
  <si>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</si>
  <si>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</si>
  <si>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</si>
  <si>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</si>
  <si>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</si>
  <si>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</si>
  <si>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</si>
  <si>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</si>
  <si>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</si>
  <si>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</si>
  <si>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</si>
  <si>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</si>
  <si>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</si>
  <si>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</si>
  <si>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</si>
  <si>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</si>
  <si>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</si>
  <si>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</si>
  <si>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</si>
  <si>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</si>
  <si>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</si>
  <si>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</si>
  <si>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</si>
  <si>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</si>
  <si>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</si>
  <si>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</si>
  <si>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</si>
  <si>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</si>
  <si>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</si>
  <si>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</si>
  <si>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</si>
  <si>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</si>
  <si>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</si>
  <si>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</si>
  <si>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</si>
  <si>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</si>
  <si>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</si>
  <si>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</si>
  <si>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</si>
  <si>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</si>
  <si>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</si>
  <si>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</si>
  <si>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</si>
  <si>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</si>
  <si>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</si>
  <si>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</si>
  <si>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</si>
  <si>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</si>
  <si>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</si>
  <si>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</si>
  <si>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</si>
  <si>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</si>
  <si>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</si>
  <si>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</si>
  <si>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</si>
  <si>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</si>
  <si>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</si>
  <si>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</si>
  <si>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</si>
  <si>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</si>
  <si>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</si>
  <si>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</si>
  <si>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</si>
  <si>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</si>
  <si>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</si>
  <si>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</si>
  <si>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</si>
  <si>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</si>
  <si>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</si>
  <si>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</si>
  <si>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</si>
  <si>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</si>
  <si>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</si>
  <si>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</si>
  <si>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</si>
  <si>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</si>
  <si>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</si>
  <si>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</si>
  <si>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</si>
  <si>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</si>
  <si>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</si>
  <si>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</si>
  <si>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</si>
  <si>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</si>
  <si>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</si>
  <si>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</si>
  <si>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</si>
  <si>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</si>
  <si>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</si>
  <si>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</si>
  <si>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</si>
  <si>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</si>
  <si>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</si>
  <si>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</si>
  <si>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</si>
  <si>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</si>
  <si>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</si>
  <si>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</si>
  <si>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</si>
  <si>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</si>
  <si>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</si>
  <si>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</si>
  <si>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</si>
  <si>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</si>
  <si>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</si>
  <si>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</si>
  <si>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</si>
  <si>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</si>
  <si>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</si>
  <si>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</si>
  <si>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</si>
  <si>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</si>
  <si>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</si>
  <si>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</si>
  <si>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</si>
  <si>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</si>
  <si>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</si>
  <si>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</si>
  <si>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</si>
  <si>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</si>
  <si>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</si>
  <si>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</si>
  <si>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</si>
  <si>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</si>
  <si>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</si>
  <si>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</si>
  <si>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</si>
  <si>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</si>
  <si>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</si>
  <si>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</si>
  <si>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</si>
  <si>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</si>
  <si>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</si>
  <si>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</si>
  <si>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</si>
  <si>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</si>
  <si>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</si>
  <si>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</si>
  <si>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</si>
  <si>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</si>
  <si>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</si>
  <si>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</si>
  <si>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</si>
  <si>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</si>
  <si>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</si>
  <si>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</si>
  <si>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</si>
  <si>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</si>
  <si>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</si>
  <si>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</si>
  <si>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</si>
  <si>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</si>
  <si>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</si>
  <si>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</si>
  <si>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</si>
  <si>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</si>
  <si>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</si>
  <si>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</si>
  <si>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</si>
  <si>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</si>
  <si>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</si>
  <si>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</si>
  <si>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</si>
  <si>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</si>
  <si>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</si>
  <si>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</si>
  <si>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</si>
  <si>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</si>
  <si>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</si>
  <si>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</si>
  <si>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</si>
  <si>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</si>
  <si>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</si>
  <si>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</si>
  <si>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</si>
  <si>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</si>
  <si>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</si>
  <si>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</si>
  <si>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</si>
  <si>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</si>
  <si>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</si>
  <si>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</si>
  <si>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</si>
  <si>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</si>
  <si>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</si>
  <si>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</si>
  <si>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</si>
  <si>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</si>
  <si>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</si>
  <si>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</si>
  <si>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</si>
  <si>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</si>
  <si>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</si>
  <si>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</si>
  <si>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</si>
  <si>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</si>
  <si>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</si>
  <si>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</si>
  <si>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</si>
  <si>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</si>
  <si>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</si>
  <si>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</si>
  <si>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</si>
  <si>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</si>
  <si>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</si>
  <si>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</si>
  <si>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</si>
  <si>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</si>
  <si>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</si>
  <si>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</si>
  <si>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</si>
  <si>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</si>
  <si>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</si>
  <si>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</si>
  <si>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</si>
  <si>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</si>
  <si>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</si>
  <si>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</si>
  <si>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</si>
  <si>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</si>
  <si>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</si>
  <si>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</si>
  <si>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</si>
  <si>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</si>
  <si>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</si>
  <si>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</si>
  <si>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</si>
  <si>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</si>
  <si>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</si>
  <si>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</si>
  <si>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</si>
  <si>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</si>
  <si>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</si>
  <si>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</si>
  <si>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</si>
  <si>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</si>
  <si>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</si>
  <si>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</si>
  <si>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</si>
  <si>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</si>
  <si>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</si>
  <si>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</si>
  <si>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</si>
  <si>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</si>
  <si>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</si>
  <si>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</si>
  <si>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</si>
  <si>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</si>
  <si>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</si>
  <si>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</si>
  <si>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</si>
  <si>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</si>
  <si>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</si>
  <si>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</si>
  <si>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</si>
  <si>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</si>
  <si>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</si>
  <si>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</si>
  <si>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</si>
  <si>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</si>
  <si>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</si>
  <si>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</si>
  <si>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</si>
  <si>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</si>
  <si>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</si>
  <si>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</si>
  <si>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</si>
  <si>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</si>
  <si>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</si>
  <si>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</si>
  <si>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</si>
  <si>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</si>
  <si>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</si>
  <si>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</si>
  <si>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</si>
  <si>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</si>
  <si>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</si>
  <si>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</si>
  <si>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</si>
  <si>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</si>
  <si>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</si>
  <si>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</si>
  <si>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</si>
  <si>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</si>
  <si>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</si>
  <si>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</si>
  <si>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</si>
  <si>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</si>
  <si>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</si>
  <si>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</si>
  <si>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</si>
  <si>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</si>
  <si>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</si>
  <si>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</si>
  <si>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</si>
  <si>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</si>
  <si>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</si>
  <si>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</si>
  <si>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</si>
  <si>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</si>
  <si>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</si>
  <si>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</si>
  <si>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</si>
  <si>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</si>
  <si>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</si>
  <si>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</si>
  <si>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</si>
  <si>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</si>
  <si>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</si>
  <si>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</si>
  <si>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</si>
  <si>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</si>
  <si>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</si>
  <si>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</si>
  <si>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</si>
  <si>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</si>
  <si>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</si>
  <si>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</si>
  <si>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</si>
  <si>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</si>
  <si>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</si>
  <si>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</si>
  <si>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</si>
  <si>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</si>
  <si>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</si>
  <si>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</si>
  <si>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</si>
  <si>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</si>
  <si>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</si>
  <si>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</si>
  <si>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</si>
  <si>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</si>
  <si>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</si>
  <si>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</si>
  <si>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</si>
  <si>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</si>
  <si>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</si>
  <si>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</si>
  <si>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</si>
  <si>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</si>
  <si>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</si>
  <si>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</si>
  <si>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</si>
  <si>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</si>
  <si>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</si>
  <si>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</si>
  <si>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</si>
  <si>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</si>
  <si>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</si>
  <si>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</si>
  <si>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</si>
  <si>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</si>
  <si>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</si>
  <si>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</si>
  <si>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</si>
  <si>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</si>
  <si>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</si>
  <si>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</si>
  <si>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</si>
  <si>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</si>
  <si>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</si>
  <si>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</si>
  <si>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</si>
  <si>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</si>
  <si>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</si>
  <si>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</si>
  <si>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</si>
  <si>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</si>
  <si>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</si>
  <si>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</si>
  <si>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</si>
  <si>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</si>
  <si>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</si>
  <si>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</si>
  <si>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</si>
  <si>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</si>
  <si>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</si>
  <si>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</si>
  <si>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</si>
  <si>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</si>
  <si>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</si>
  <si>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</si>
  <si>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</si>
  <si>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</si>
  <si>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</si>
  <si>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</si>
  <si>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</si>
  <si>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</si>
  <si>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</si>
  <si>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</si>
  <si>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</si>
  <si>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</si>
  <si>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</si>
  <si>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</si>
  <si>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</si>
  <si>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</si>
  <si>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</si>
  <si>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</si>
  <si>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</si>
  <si>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</si>
  <si>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</si>
  <si>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</si>
  <si>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</si>
  <si>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</si>
  <si>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</si>
  <si>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</si>
  <si>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</si>
  <si>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</si>
  <si>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</si>
  <si>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</si>
  <si>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</si>
  <si>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</si>
  <si>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</si>
  <si>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</si>
  <si>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</si>
  <si>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</si>
  <si>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</si>
  <si>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</si>
  <si>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</si>
  <si>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</si>
  <si>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</si>
  <si>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</si>
  <si>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</si>
  <si>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</si>
  <si>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</si>
  <si>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</si>
  <si>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</si>
  <si>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</si>
  <si>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</si>
  <si>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</si>
  <si>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</si>
  <si>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</si>
  <si>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</si>
  <si>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</si>
  <si>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</si>
  <si>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</si>
  <si>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</si>
  <si>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</si>
  <si>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</si>
  <si>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</si>
  <si>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</si>
  <si>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</si>
  <si>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</si>
  <si>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</si>
  <si>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</si>
  <si>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</si>
  <si>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</si>
  <si>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</si>
  <si>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</si>
  <si>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</si>
  <si>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</si>
  <si>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</si>
  <si>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</si>
  <si>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</si>
  <si>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</si>
  <si>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</si>
  <si>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</si>
  <si>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</si>
  <si>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</si>
  <si>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</si>
  <si>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</si>
  <si>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</si>
  <si>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</si>
  <si>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</si>
  <si>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</si>
  <si>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</si>
  <si>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</si>
  <si>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</si>
  <si>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</si>
  <si>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</si>
  <si>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</si>
  <si>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</si>
  <si>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</si>
  <si>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</si>
  <si>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</si>
  <si>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</si>
  <si>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</si>
  <si>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</si>
  <si>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</si>
  <si>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</si>
  <si>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</si>
  <si>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</si>
  <si>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</si>
  <si>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</si>
  <si>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</si>
  <si>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</si>
  <si>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</si>
  <si>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</si>
  <si>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</si>
  <si>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</si>
  <si>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</si>
  <si>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</si>
  <si>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</si>
  <si>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</si>
  <si>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</si>
  <si>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</si>
  <si>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</si>
  <si>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</si>
  <si>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</si>
  <si>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</si>
  <si>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</si>
  <si>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</si>
  <si>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</si>
  <si>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</si>
  <si>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</si>
  <si>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</si>
  <si>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</si>
  <si>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</si>
  <si>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</si>
  <si>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</si>
  <si>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</si>
  <si>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</si>
  <si>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</si>
  <si>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</si>
  <si>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</si>
  <si>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</si>
  <si>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</si>
  <si>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</si>
  <si>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</si>
  <si>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</si>
  <si>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</si>
  <si>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</si>
  <si>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</si>
  <si>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</si>
  <si>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</si>
  <si>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</si>
  <si>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</si>
  <si>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</si>
  <si>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</si>
  <si>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</si>
  <si>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</si>
  <si>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</si>
  <si>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</si>
  <si>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</si>
  <si>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</si>
  <si>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</si>
  <si>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</si>
  <si>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</si>
  <si>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</si>
  <si>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</si>
  <si>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</si>
  <si>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</si>
  <si>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</si>
  <si>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</si>
  <si>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</si>
  <si>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</si>
  <si>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</si>
  <si>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</si>
  <si>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</si>
  <si>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</si>
  <si>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</si>
  <si>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</si>
  <si>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</si>
  <si>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</si>
  <si>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</si>
  <si>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</si>
  <si>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</si>
  <si>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</si>
  <si>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</si>
  <si>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</si>
  <si>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</si>
  <si>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</si>
  <si>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</si>
  <si>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</si>
  <si>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</si>
  <si>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</si>
  <si>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</si>
  <si>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</si>
  <si>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</si>
  <si>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</si>
  <si>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</si>
  <si>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</si>
  <si>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</si>
  <si>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</si>
  <si>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</si>
  <si>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</si>
  <si>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</si>
  <si>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</si>
  <si>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</si>
  <si>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</si>
  <si>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</si>
  <si>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</si>
  <si>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</si>
  <si>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</si>
  <si>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</si>
  <si>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</si>
  <si>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</si>
  <si>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</si>
  <si>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</si>
  <si>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</si>
  <si>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</si>
  <si>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</si>
  <si>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</si>
  <si>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</si>
  <si>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</si>
  <si>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</si>
  <si>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</si>
  <si>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</si>
  <si>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</si>
  <si>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</si>
  <si>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</si>
  <si>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</si>
  <si>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</si>
  <si>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</si>
  <si>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</si>
  <si>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</si>
  <si>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</si>
  <si>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</si>
  <si>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</si>
  <si>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</si>
  <si>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</si>
  <si>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</si>
  <si>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</si>
  <si>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</si>
  <si>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</si>
  <si>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</si>
  <si>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</si>
  <si>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</si>
  <si>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</si>
  <si>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</si>
  <si>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</si>
  <si>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</si>
  <si>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</si>
  <si>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</si>
  <si>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</si>
  <si>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</si>
  <si>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</si>
  <si>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</si>
  <si>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</si>
  <si>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</si>
  <si>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</si>
  <si>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</si>
  <si>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</si>
  <si>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</si>
  <si>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</si>
  <si>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</si>
  <si>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</si>
  <si>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</si>
  <si>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</si>
  <si>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</si>
  <si>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</si>
  <si>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</si>
  <si>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</si>
  <si>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</si>
  <si>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</si>
  <si>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</si>
  <si>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</si>
  <si>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</si>
  <si>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</si>
  <si>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</si>
  <si>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</si>
  <si>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</si>
  <si>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</si>
  <si>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</si>
  <si>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</si>
  <si>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</si>
  <si>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</si>
  <si>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</si>
  <si>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</si>
  <si>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</si>
  <si>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</si>
  <si>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</si>
  <si>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</si>
  <si>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</si>
  <si>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</si>
  <si>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</si>
  <si>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</si>
  <si>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</si>
  <si>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</si>
  <si>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</si>
  <si>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</si>
  <si>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</si>
  <si>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</si>
  <si>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</si>
  <si>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</si>
  <si>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</si>
  <si>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</si>
  <si>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</si>
  <si>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</si>
  <si>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</si>
  <si>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</si>
  <si>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</si>
  <si>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</si>
  <si>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</si>
  <si>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</si>
  <si>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</si>
  <si>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</si>
  <si>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</si>
  <si>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</si>
  <si>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</si>
  <si>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</si>
  <si>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</si>
  <si>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</si>
  <si>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</si>
  <si>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</si>
  <si>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</si>
  <si>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</si>
  <si>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</si>
  <si>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</si>
  <si>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</si>
  <si>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</si>
  <si>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</si>
  <si>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</si>
  <si>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</si>
  <si>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</si>
  <si>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</si>
  <si>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</si>
  <si>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</si>
  <si>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</si>
  <si>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</si>
  <si>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</si>
  <si>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</si>
  <si>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</si>
  <si>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</si>
  <si>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</si>
  <si>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</si>
  <si>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</si>
  <si>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</si>
  <si>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</si>
  <si>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</si>
  <si>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</si>
  <si>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</si>
  <si>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</si>
  <si>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</si>
  <si>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</si>
  <si>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</si>
  <si>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</si>
  <si>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</si>
  <si>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</si>
  <si>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</si>
  <si>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</si>
  <si>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</si>
  <si>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</si>
  <si>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</si>
  <si>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</si>
  <si>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</si>
  <si>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</si>
  <si>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</si>
  <si>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</si>
  <si>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</si>
  <si>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</si>
  <si>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</si>
  <si>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</si>
  <si>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</si>
  <si>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</si>
  <si>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</si>
  <si>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</si>
  <si>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</si>
  <si>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</si>
  <si>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</si>
  <si>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</si>
  <si>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</si>
  <si>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</si>
  <si>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</si>
  <si>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</si>
  <si>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</si>
  <si>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</si>
  <si>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</si>
  <si>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</si>
  <si>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</si>
  <si>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</si>
  <si>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</si>
  <si>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</si>
  <si>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</si>
  <si>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</si>
  <si>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</si>
  <si>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</si>
  <si>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</si>
  <si>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</si>
  <si>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</si>
  <si>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</si>
  <si>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</si>
  <si>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</si>
  <si>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</si>
  <si>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</si>
  <si>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</si>
  <si>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</si>
  <si>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</si>
  <si>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</si>
  <si>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</si>
  <si>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</si>
  <si>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</si>
  <si>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</si>
  <si>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</si>
  <si>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</si>
  <si>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</si>
  <si>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</si>
  <si>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</si>
  <si>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</si>
  <si>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</si>
  <si>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</si>
  <si>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</si>
  <si>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</si>
  <si>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</si>
  <si>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</si>
  <si>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</si>
  <si>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</si>
  <si>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</si>
  <si>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</si>
  <si>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</si>
  <si>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</si>
  <si>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</si>
  <si>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</si>
  <si>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</si>
  <si>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</si>
  <si>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</si>
  <si>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</si>
  <si>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</si>
  <si>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</si>
  <si>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</si>
  <si>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</si>
  <si>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</si>
  <si>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</si>
  <si>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</si>
  <si>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</si>
  <si>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</si>
  <si>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</si>
  <si>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</si>
  <si>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</si>
  <si>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</si>
  <si>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</si>
  <si>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</si>
  <si>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</si>
  <si>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</si>
  <si>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</si>
  <si>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</si>
  <si>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</si>
  <si>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</si>
  <si>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</si>
  <si>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</si>
  <si>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</si>
  <si>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</si>
  <si>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</si>
  <si>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</si>
  <si>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</si>
  <si>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</si>
  <si>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</si>
  <si>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</si>
  <si>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</si>
  <si>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</si>
  <si>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</si>
  <si>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</si>
  <si>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</si>
  <si>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</si>
  <si>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</si>
  <si>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</si>
  <si>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</si>
  <si>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</si>
  <si>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</si>
  <si>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</si>
  <si>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</si>
  <si>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</si>
  <si>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</si>
  <si>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</si>
  <si>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</si>
  <si>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</si>
  <si>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</si>
  <si>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</si>
  <si>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</si>
  <si>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</si>
  <si>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</si>
  <si>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</si>
  <si>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</si>
  <si>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</si>
  <si>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</si>
  <si>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</si>
  <si>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</si>
  <si>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</si>
  <si>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</si>
  <si>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</si>
  <si>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</si>
  <si>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</si>
  <si>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</si>
  <si>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</si>
  <si>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</si>
  <si>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</si>
  <si>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</si>
  <si>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</si>
  <si>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</si>
  <si>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</si>
  <si>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</si>
  <si>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</si>
  <si>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</si>
  <si>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</si>
  <si>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</si>
  <si>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</si>
  <si>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</si>
  <si>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</si>
  <si>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</si>
  <si>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</si>
  <si>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</si>
  <si>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</si>
  <si>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</si>
  <si>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</si>
  <si>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</si>
  <si>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</si>
  <si>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</si>
  <si>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</si>
  <si>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</si>
  <si>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</si>
  <si>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</si>
  <si>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</si>
  <si>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</si>
  <si>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</si>
  <si>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</si>
  <si>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</si>
  <si>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</si>
  <si>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</si>
  <si>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</si>
  <si>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</si>
  <si>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</si>
  <si>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</si>
  <si>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</si>
  <si>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</si>
  <si>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</si>
  <si>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</si>
  <si>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</si>
  <si>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</si>
  <si>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</si>
  <si>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</si>
  <si>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</si>
  <si>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</si>
  <si>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</si>
  <si>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</si>
  <si>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</si>
  <si>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</si>
  <si>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</si>
  <si>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</si>
  <si>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</si>
  <si>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</si>
  <si>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</si>
  <si>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</si>
  <si>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</si>
  <si>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</si>
  <si>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</si>
  <si>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</si>
  <si>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</si>
  <si>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</si>
  <si>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</si>
  <si>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</si>
  <si>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</si>
  <si>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</si>
  <si>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</si>
  <si>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</si>
  <si>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</si>
  <si>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</si>
  <si>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</si>
  <si>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</si>
  <si>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</si>
  <si>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</si>
  <si>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</si>
  <si>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</si>
  <si>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</si>
  <si>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</si>
  <si>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</si>
  <si>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</si>
  <si>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</si>
  <si>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</si>
  <si>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</si>
  <si>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</si>
  <si>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</si>
  <si>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</si>
  <si>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</si>
  <si>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</si>
  <si>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</si>
  <si>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</si>
  <si>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</si>
  <si>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</si>
  <si>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</si>
  <si>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</si>
  <si>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</si>
  <si>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</si>
  <si>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</si>
  <si>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</si>
  <si>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</si>
  <si>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</si>
  <si>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</si>
  <si>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</si>
  <si>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</si>
  <si>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</si>
  <si>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</si>
  <si>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</si>
  <si>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</si>
  <si>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</si>
  <si>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</si>
  <si>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</si>
  <si>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</si>
  <si>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</si>
  <si>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</si>
  <si>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</si>
  <si>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</si>
  <si>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</si>
  <si>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</si>
  <si>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</si>
  <si>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</si>
  <si>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</si>
  <si>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</si>
  <si>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</si>
  <si>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</si>
  <si>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</si>
  <si>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</si>
  <si>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</si>
  <si>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</si>
  <si>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</si>
  <si>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</si>
  <si>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</si>
  <si>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</si>
  <si>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</si>
  <si>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</si>
  <si>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</si>
  <si>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</si>
  <si>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</si>
  <si>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</si>
  <si>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</si>
  <si>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</si>
  <si>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</si>
  <si>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</si>
  <si>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</si>
  <si>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</si>
  <si>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</si>
  <si>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</si>
  <si>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</si>
  <si>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</si>
  <si>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</si>
  <si>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</si>
  <si>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</si>
  <si>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</si>
  <si>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</si>
  <si>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</si>
  <si>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</si>
  <si>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</si>
  <si>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</si>
  <si>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</si>
  <si>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</si>
  <si>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</si>
  <si>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</si>
  <si>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</si>
  <si>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</si>
  <si>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</si>
  <si>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</si>
  <si>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</si>
  <si>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</si>
  <si>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</si>
  <si>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</si>
  <si>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</si>
  <si>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</si>
  <si>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</si>
  <si>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</si>
  <si>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</si>
  <si>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</si>
  <si>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</si>
  <si>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</si>
  <si>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</si>
  <si>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</si>
  <si>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</si>
  <si>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</si>
  <si>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</si>
  <si>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</si>
  <si>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</si>
  <si>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</si>
  <si>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</si>
  <si>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</si>
  <si>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</si>
  <si>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</si>
  <si>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</si>
  <si>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</si>
  <si>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</si>
  <si>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</si>
  <si>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</si>
  <si>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</si>
  <si>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</si>
  <si>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</si>
  <si>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</si>
  <si>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</si>
  <si>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</si>
  <si>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</si>
  <si>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</si>
  <si>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</si>
  <si>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</si>
  <si>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</si>
  <si>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</si>
  <si>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</si>
  <si>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</si>
  <si>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</si>
  <si>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</si>
  <si>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</si>
  <si>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</si>
  <si>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</si>
  <si>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</si>
  <si>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</si>
  <si>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</si>
  <si>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</si>
  <si>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</si>
  <si>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</si>
  <si>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</si>
  <si>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</si>
  <si>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</si>
  <si>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</si>
  <si>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</si>
  <si>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</si>
  <si>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</si>
  <si>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</si>
  <si>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</si>
  <si>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</si>
  <si>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</si>
  <si>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</si>
  <si>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</si>
  <si>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</si>
  <si>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</si>
  <si>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</si>
  <si>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</si>
  <si>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</si>
  <si>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</si>
  <si>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</si>
  <si>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</si>
  <si>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</si>
  <si>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</si>
  <si>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</si>
  <si>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</si>
  <si>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</si>
  <si>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</si>
  <si>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</si>
  <si>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</si>
  <si>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</si>
  <si>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</si>
  <si>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</si>
  <si>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</si>
  <si>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</si>
  <si>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</si>
  <si>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</si>
  <si>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</si>
  <si>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</si>
  <si>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</si>
  <si>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</si>
  <si>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</si>
  <si>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</si>
  <si>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</si>
  <si>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</si>
  <si>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</si>
  <si>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</si>
  <si>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</si>
  <si>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</si>
  <si>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</si>
  <si>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</si>
  <si>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</si>
  <si>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</si>
  <si>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</si>
  <si>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</si>
  <si>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</si>
  <si>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</si>
  <si>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</si>
  <si>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</si>
  <si>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</si>
  <si>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</si>
  <si>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</si>
  <si>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</si>
  <si>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</si>
  <si>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</si>
  <si>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</si>
  <si>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</si>
  <si>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</si>
  <si>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</si>
  <si>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</si>
  <si>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</si>
  <si>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</si>
  <si>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</si>
  <si>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</si>
  <si>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</si>
  <si>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</si>
  <si>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</si>
  <si>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</si>
  <si>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</si>
  <si>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</si>
  <si>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</si>
  <si>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</si>
  <si>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</si>
  <si>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</si>
  <si>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</si>
  <si>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</si>
  <si>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</si>
  <si>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</si>
  <si>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</si>
  <si>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</si>
  <si>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</si>
  <si>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</si>
  <si>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</si>
  <si>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</si>
  <si>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</si>
  <si>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</si>
  <si>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</si>
  <si>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</si>
  <si>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</si>
  <si>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</si>
  <si>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</si>
  <si>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</si>
  <si>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</si>
  <si>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</si>
  <si>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</si>
  <si>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</si>
  <si>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</si>
  <si>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</si>
  <si>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</si>
  <si>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</si>
  <si>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</si>
  <si>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</si>
  <si>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</si>
  <si>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</si>
  <si>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</si>
  <si>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</si>
  <si>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</si>
  <si>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</si>
  <si>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</si>
  <si>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</si>
  <si>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</si>
  <si>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</si>
  <si>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</si>
  <si>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</si>
  <si>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</si>
  <si>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</si>
  <si>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</si>
  <si>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</si>
  <si>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</si>
  <si>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</si>
  <si>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</si>
  <si>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</si>
  <si>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</si>
  <si>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</si>
  <si>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</si>
  <si>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</si>
  <si>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</si>
  <si>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</si>
  <si>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</si>
  <si>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</si>
  <si>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</si>
  <si>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</si>
  <si>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</si>
  <si>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</si>
  <si>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</si>
  <si>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</si>
  <si>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</si>
  <si>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</si>
  <si>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</si>
  <si>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</si>
  <si>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</si>
  <si>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</si>
  <si>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</si>
  <si>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</si>
  <si>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</si>
  <si>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</si>
  <si>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</si>
  <si>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</si>
  <si>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</si>
  <si>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</si>
  <si>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</si>
  <si>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</si>
  <si>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</si>
  <si>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</si>
  <si>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</si>
  <si>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</si>
  <si>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</si>
  <si>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</si>
  <si>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</si>
  <si>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</si>
  <si>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</si>
  <si>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</si>
  <si>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</si>
  <si>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</si>
  <si>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</si>
  <si>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</si>
  <si>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</si>
  <si>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</si>
  <si>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</si>
  <si>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</si>
  <si>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</si>
  <si>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</si>
  <si>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</si>
  <si>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</si>
  <si>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</si>
  <si>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</si>
  <si>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</si>
  <si>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</si>
  <si>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</si>
  <si>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</si>
  <si>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</si>
  <si>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</si>
  <si>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</si>
  <si>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</si>
  <si>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</si>
  <si>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</si>
  <si>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</si>
  <si>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</si>
  <si>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</si>
  <si>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</si>
  <si>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</si>
  <si>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</si>
  <si>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</si>
  <si>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</si>
  <si>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</si>
  <si>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</si>
  <si>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</si>
  <si>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</si>
  <si>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</si>
  <si>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</si>
  <si>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</si>
  <si>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</si>
  <si>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</si>
  <si>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</si>
  <si>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</si>
  <si>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</si>
  <si>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</si>
  <si>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</si>
  <si>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</si>
  <si>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</si>
  <si>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</si>
  <si>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</si>
  <si>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</si>
  <si>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</si>
  <si>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</si>
  <si>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</si>
  <si>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</si>
  <si>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</si>
  <si>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</si>
  <si>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</si>
  <si>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</si>
  <si>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</si>
  <si>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</si>
  <si>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</si>
  <si>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</si>
  <si>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</si>
  <si>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</si>
  <si>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</si>
  <si>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</si>
  <si>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</si>
  <si>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</si>
  <si>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</si>
  <si>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</si>
  <si>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</si>
  <si>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</si>
  <si>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</si>
  <si>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</si>
  <si>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</si>
  <si>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</si>
  <si>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</si>
  <si>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</si>
  <si>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</si>
  <si>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</si>
  <si>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</si>
  <si>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</si>
  <si>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</si>
  <si>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</si>
  <si>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</si>
  <si>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</si>
  <si>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</si>
  <si>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</si>
  <si>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</si>
  <si>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</si>
  <si>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</si>
  <si>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</si>
  <si>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</si>
  <si>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</si>
  <si>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</si>
  <si>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</si>
  <si>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</si>
  <si>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</si>
  <si>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</si>
  <si>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</si>
  <si>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</si>
  <si>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</si>
  <si>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</si>
  <si>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</si>
  <si>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</si>
  <si>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</si>
  <si>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</si>
  <si>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</si>
  <si>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</si>
  <si>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</si>
  <si>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</si>
  <si>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</si>
  <si>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</si>
  <si>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</si>
  <si>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</si>
  <si>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</si>
  <si>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</si>
  <si>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</si>
  <si>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</si>
  <si>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</si>
  <si>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</si>
  <si>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</si>
  <si>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</si>
  <si>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</si>
  <si>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</si>
  <si>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</si>
  <si>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</si>
  <si>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</si>
  <si>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</si>
  <si>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</si>
  <si>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</si>
  <si>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</si>
  <si>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</si>
  <si>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</si>
  <si>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</si>
  <si>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</si>
  <si>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</si>
  <si>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</si>
  <si>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</si>
  <si>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</si>
  <si>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</si>
  <si>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</si>
  <si>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</si>
  <si>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</si>
  <si>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</si>
  <si>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</si>
  <si>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</si>
  <si>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</si>
  <si>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</si>
  <si>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</si>
  <si>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</si>
  <si>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</si>
  <si>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</si>
  <si>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</si>
  <si>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</si>
  <si>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</si>
  <si>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</si>
  <si>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</si>
  <si>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</si>
  <si>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</si>
  <si>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</si>
  <si>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</si>
  <si>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</si>
  <si>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</si>
  <si>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</si>
  <si>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</si>
  <si>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</si>
  <si>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</si>
  <si>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</si>
  <si>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</si>
  <si>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</si>
  <si>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</si>
  <si>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</si>
  <si>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</si>
  <si>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</si>
  <si>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</si>
  <si>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</si>
  <si>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</si>
  <si>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</si>
  <si>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</si>
  <si>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</si>
  <si>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</si>
  <si>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</si>
  <si>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</si>
  <si>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</si>
  <si>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</si>
  <si>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</si>
  <si>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</si>
  <si>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</si>
  <si>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</si>
  <si>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</si>
  <si>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</si>
  <si>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</si>
  <si>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</si>
  <si>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</si>
  <si>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</si>
  <si>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</si>
  <si>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</si>
  <si>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</si>
  <si>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</si>
  <si>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</si>
  <si>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</si>
  <si>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</si>
  <si>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</si>
  <si>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</si>
  <si>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</si>
  <si>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</si>
  <si>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</si>
  <si>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</si>
  <si>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</si>
  <si>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</si>
  <si>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</si>
  <si>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</si>
  <si>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</si>
  <si>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</si>
  <si>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</si>
  <si>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</si>
  <si>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</si>
  <si>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</si>
  <si>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</si>
  <si>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</si>
  <si>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</si>
  <si>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</si>
  <si>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</si>
  <si>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</si>
  <si>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</si>
  <si>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</si>
  <si>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</si>
  <si>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</si>
  <si>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</si>
  <si>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</si>
  <si>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</si>
  <si>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</si>
  <si>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</si>
  <si>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</si>
  <si>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</si>
  <si>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</si>
  <si>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</si>
  <si>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</si>
  <si>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</si>
  <si>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</si>
  <si>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</si>
  <si>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</si>
  <si>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</si>
  <si>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</si>
  <si>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</si>
  <si>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</si>
  <si>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</si>
  <si>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</si>
  <si>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</si>
  <si>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</si>
  <si>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</si>
  <si>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</si>
  <si>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</si>
  <si>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</si>
  <si>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</si>
  <si>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</si>
  <si>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</si>
  <si>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</si>
  <si>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</si>
  <si>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</si>
  <si>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</si>
  <si>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</si>
  <si>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</si>
  <si>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</si>
  <si>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</si>
  <si>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</si>
  <si>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</si>
  <si>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</si>
  <si>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</si>
  <si>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</si>
  <si>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</si>
  <si>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</si>
  <si>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</si>
  <si>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</si>
  <si>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</si>
  <si>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</si>
  <si>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</si>
  <si>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</si>
  <si>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</si>
  <si>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</si>
  <si>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</si>
  <si>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</si>
  <si>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</si>
  <si>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</si>
  <si>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</si>
  <si>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</si>
  <si>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</si>
  <si>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</si>
  <si>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</si>
  <si>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</si>
  <si>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</si>
  <si>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</si>
  <si>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</si>
  <si>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</si>
  <si>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</si>
  <si>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</si>
  <si>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</si>
  <si>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</si>
  <si>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</si>
  <si>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</si>
  <si>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</si>
  <si>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</si>
  <si>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</si>
  <si>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</si>
  <si>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</si>
  <si>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</si>
  <si>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</si>
  <si>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</si>
  <si>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</si>
  <si>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</si>
  <si>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</si>
  <si>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</si>
  <si>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</si>
  <si>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</si>
  <si>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</si>
  <si>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</si>
  <si>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</si>
  <si>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</si>
  <si>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</si>
  <si>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</si>
  <si>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</si>
  <si>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</si>
  <si>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</si>
  <si>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</si>
  <si>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</si>
  <si>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</si>
  <si>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</si>
  <si>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</si>
  <si>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</si>
  <si>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</si>
  <si>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</si>
  <si>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</si>
  <si>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</si>
  <si>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</si>
  <si>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</si>
  <si>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</si>
  <si>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</si>
  <si>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</si>
  <si>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</si>
  <si>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</si>
  <si>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</si>
  <si>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</si>
  <si>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</si>
  <si>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</si>
  <si>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</si>
  <si>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</si>
  <si>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</si>
  <si>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</si>
  <si>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</si>
  <si>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</si>
  <si>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</si>
  <si>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</si>
  <si>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</si>
  <si>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</si>
  <si>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</si>
  <si>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</si>
  <si>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</si>
  <si>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</si>
  <si>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</si>
  <si>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</si>
  <si>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</si>
  <si>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</si>
  <si>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</si>
  <si>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</si>
  <si>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</si>
  <si>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</si>
  <si>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</si>
  <si>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</si>
  <si>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</si>
  <si>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</si>
  <si>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</si>
  <si>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</si>
  <si>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</si>
  <si>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</si>
  <si>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</si>
  <si>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</si>
  <si>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</si>
  <si>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</si>
  <si>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</si>
  <si>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</si>
  <si>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</si>
  <si>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</si>
  <si>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</si>
  <si>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</si>
  <si>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</si>
  <si>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</si>
  <si>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</si>
  <si>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</si>
  <si>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</si>
  <si>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</si>
  <si>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</si>
  <si>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</si>
  <si>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</si>
  <si>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</si>
  <si>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</si>
  <si>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</si>
  <si>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</si>
  <si>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</si>
  <si>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</si>
  <si>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</si>
  <si>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</si>
  <si>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</si>
  <si>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</si>
  <si>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</si>
  <si>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</si>
  <si>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</si>
  <si>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</si>
  <si>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</si>
  <si>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</si>
  <si>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</si>
  <si>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</si>
  <si>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</si>
  <si>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</si>
  <si>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</si>
  <si>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</si>
  <si>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</si>
  <si>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</si>
  <si>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</si>
  <si>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</si>
  <si>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</si>
  <si>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</si>
  <si>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</si>
  <si>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</si>
  <si>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</si>
  <si>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</si>
  <si>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</si>
  <si>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</si>
  <si>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</si>
  <si>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</si>
  <si>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</si>
  <si>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</si>
  <si>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</si>
  <si>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</si>
  <si>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</si>
  <si>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</si>
  <si>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</si>
  <si>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</si>
  <si>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</si>
  <si>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</si>
  <si>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</si>
  <si>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</si>
  <si>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</si>
  <si>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</si>
  <si>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</si>
  <si>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</si>
  <si>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</si>
  <si>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</si>
  <si>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</si>
  <si>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</si>
  <si>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</si>
  <si>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</si>
  <si>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</si>
  <si>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</si>
  <si>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</si>
  <si>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</si>
  <si>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</si>
  <si>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</si>
  <si>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</si>
  <si>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</si>
  <si>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</si>
  <si>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</si>
  <si>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</si>
  <si>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</si>
  <si>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</si>
  <si>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</si>
  <si>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</si>
  <si>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</si>
  <si>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</si>
  <si>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</si>
  <si>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</si>
  <si>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</si>
  <si>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</si>
  <si>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</si>
  <si>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</si>
  <si>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</si>
  <si>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</si>
  <si>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</si>
  <si>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</si>
  <si>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</si>
  <si>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</si>
  <si>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</si>
  <si>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</si>
  <si>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</si>
  <si>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</si>
  <si>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</si>
  <si>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</si>
  <si>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</si>
  <si>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</si>
  <si>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</si>
  <si>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</si>
  <si>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</si>
  <si>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</si>
  <si>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</si>
  <si>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</si>
  <si>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</si>
  <si>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</si>
  <si>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</si>
  <si>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</si>
  <si>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</si>
  <si>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</si>
  <si>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</si>
  <si>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</si>
  <si>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</si>
  <si>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</si>
  <si>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</si>
  <si>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</si>
  <si>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</si>
  <si>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</si>
  <si>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</si>
  <si>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</si>
  <si>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</si>
  <si>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</si>
  <si>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</si>
  <si>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</si>
  <si>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</si>
  <si>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</si>
  <si>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</si>
  <si>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</si>
  <si>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</si>
  <si>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</si>
  <si>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</si>
  <si>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</si>
  <si>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</si>
  <si>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</si>
  <si>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</si>
  <si>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</si>
  <si>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</si>
  <si>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</si>
  <si>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</si>
  <si>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</si>
  <si>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</si>
  <si>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</si>
  <si>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</si>
  <si>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</si>
  <si>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</si>
  <si>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</si>
  <si>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</si>
  <si>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</si>
  <si>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</si>
  <si>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</si>
  <si>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</si>
  <si>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</si>
  <si>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</si>
  <si>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</si>
  <si>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</si>
  <si>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</si>
  <si>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</si>
  <si>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</si>
  <si>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</si>
  <si>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</si>
  <si>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</si>
  <si>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</si>
  <si>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</si>
  <si>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</si>
  <si>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</si>
  <si>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</si>
  <si>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</si>
  <si>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</si>
  <si>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</si>
  <si>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</si>
  <si>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</si>
  <si>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</si>
  <si>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</si>
  <si>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</si>
  <si>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</si>
  <si>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</si>
  <si>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</si>
  <si>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</si>
  <si>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</si>
  <si>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</si>
  <si>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</si>
  <si>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</si>
  <si>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</si>
  <si>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</si>
  <si>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</si>
  <si>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</si>
  <si>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</si>
  <si>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</si>
  <si>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</si>
  <si>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</si>
  <si>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</si>
  <si>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</si>
  <si>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</si>
  <si>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</si>
  <si>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</si>
  <si>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</si>
  <si>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</si>
  <si>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</si>
  <si>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</si>
  <si>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</si>
  <si>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</si>
  <si>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</si>
  <si>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</si>
  <si>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</si>
  <si>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</si>
  <si>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</si>
  <si>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</si>
  <si>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</si>
  <si>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</si>
  <si>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</si>
  <si>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</si>
  <si>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</si>
  <si>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</si>
  <si>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</si>
  <si>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</si>
  <si>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</si>
  <si>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</si>
  <si>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</si>
  <si>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</si>
  <si>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</si>
  <si>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</si>
  <si>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</si>
  <si>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</si>
  <si>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</si>
  <si>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</si>
  <si>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</si>
  <si>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</si>
  <si>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</si>
  <si>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</si>
  <si>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</si>
  <si>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</si>
  <si>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</si>
  <si>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</si>
  <si>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</si>
  <si>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</si>
  <si>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</si>
  <si>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</si>
  <si>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</si>
  <si>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</si>
  <si>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</si>
  <si>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</si>
  <si>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</si>
  <si>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</si>
  <si>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</si>
  <si>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</si>
  <si>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</si>
  <si>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</si>
  <si>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</si>
  <si>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</si>
  <si>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</si>
  <si>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</si>
  <si>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</si>
  <si>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</si>
  <si>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</si>
  <si>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</si>
  <si>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</si>
  <si>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</si>
  <si>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</si>
  <si>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</si>
  <si>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</si>
  <si>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</si>
  <si>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</si>
  <si>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</si>
  <si>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</si>
  <si>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</si>
  <si>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</si>
  <si>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</si>
  <si>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</si>
  <si>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</si>
  <si>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</si>
  <si>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</si>
  <si>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</si>
  <si>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</si>
  <si>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</si>
  <si>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</si>
  <si>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</si>
  <si>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</si>
  <si>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</si>
  <si>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</si>
  <si>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</si>
  <si>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</si>
  <si>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</si>
  <si>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</si>
  <si>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</si>
  <si>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</si>
  <si>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</si>
  <si>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</si>
  <si>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</si>
  <si>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</si>
  <si>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</si>
  <si>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</si>
  <si>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</si>
  <si>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</si>
  <si>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</si>
  <si>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</si>
  <si>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</si>
  <si>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</si>
  <si>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</si>
  <si>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</si>
  <si>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</si>
  <si>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</si>
  <si>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</si>
  <si>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</si>
  <si>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</si>
  <si>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</si>
  <si>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</si>
  <si>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</si>
  <si>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</si>
  <si>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</si>
  <si>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</si>
  <si>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</si>
  <si>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</si>
  <si>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</si>
  <si>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</si>
  <si>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</si>
  <si>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</si>
  <si>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</si>
  <si>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</si>
  <si>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</si>
  <si>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</si>
  <si>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</si>
  <si>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</si>
  <si>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</si>
  <si>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</si>
  <si>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</si>
  <si>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</si>
  <si>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</si>
  <si>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</si>
  <si>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</si>
  <si>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</si>
  <si>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</si>
  <si>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</si>
  <si>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</si>
  <si>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</si>
  <si>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</si>
  <si>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</si>
  <si>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</si>
  <si>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</si>
  <si>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</si>
  <si>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</si>
  <si>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</si>
  <si>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</si>
  <si>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</si>
  <si>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</si>
  <si>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</si>
  <si>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</si>
  <si>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</si>
  <si>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</si>
  <si>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</si>
  <si>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</si>
  <si>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</si>
  <si>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</si>
  <si>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</si>
  <si>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</si>
  <si>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</si>
  <si>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</si>
  <si>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</si>
  <si>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</si>
  <si>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</si>
  <si>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</si>
  <si>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</si>
  <si>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</si>
  <si>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</si>
  <si>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</si>
  <si>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</si>
  <si>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</si>
  <si>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</si>
  <si>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</si>
  <si>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</si>
  <si>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</si>
  <si>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</si>
  <si>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</si>
  <si>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</si>
  <si>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</si>
  <si>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</si>
  <si>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</si>
  <si>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</si>
  <si>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</si>
  <si>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</si>
  <si>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</si>
  <si>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</si>
  <si>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</si>
  <si>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</si>
  <si>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</si>
  <si>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</si>
  <si>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</si>
  <si>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</si>
  <si>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</si>
  <si>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</si>
  <si>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</si>
  <si>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</si>
  <si>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</si>
  <si>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</si>
  <si>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</si>
  <si>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</si>
  <si>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</si>
  <si>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</si>
  <si>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</si>
  <si>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</si>
  <si>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</si>
  <si>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</si>
  <si>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</si>
  <si>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</si>
  <si>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</si>
  <si>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</si>
  <si>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</si>
  <si>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</si>
  <si>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</si>
  <si>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</si>
  <si>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</si>
  <si>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</si>
  <si>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</si>
  <si>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</si>
  <si>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</si>
  <si>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</si>
  <si>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</si>
  <si>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</si>
  <si>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</si>
  <si>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</si>
  <si>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</si>
  <si>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</si>
  <si>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</si>
  <si>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</si>
  <si>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</si>
  <si>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</si>
  <si>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</si>
  <si>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</si>
  <si>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</si>
  <si>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</si>
  <si>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</si>
  <si>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</si>
  <si>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</si>
  <si>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</si>
  <si>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</si>
  <si>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</si>
  <si>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</si>
  <si>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</si>
  <si>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</si>
  <si>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</si>
  <si>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</si>
  <si>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</si>
  <si>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</si>
  <si>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</si>
  <si>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</si>
  <si>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</si>
  <si>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</si>
  <si>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</si>
  <si>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</si>
  <si>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</si>
  <si>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</si>
  <si>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</si>
  <si>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</si>
  <si>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</si>
  <si>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</si>
  <si>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</si>
  <si>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</si>
  <si>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</si>
  <si>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</si>
  <si>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</si>
  <si>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</si>
  <si>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</si>
  <si>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</si>
  <si>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</si>
  <si>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</si>
  <si>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</si>
  <si>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</si>
  <si>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</si>
  <si>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</si>
  <si>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</si>
  <si>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</si>
  <si>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</si>
  <si>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</si>
  <si>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</si>
  <si>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</si>
  <si>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</si>
  <si>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</si>
  <si>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</si>
  <si>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</si>
  <si>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</si>
  <si>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</si>
  <si>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</si>
  <si>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</si>
  <si>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</si>
  <si>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</si>
  <si>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</si>
  <si>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</si>
  <si>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</si>
  <si>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</si>
  <si>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</si>
  <si>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</si>
  <si>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</si>
  <si>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</si>
  <si>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</si>
  <si>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</si>
  <si>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</si>
  <si>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</si>
  <si>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</si>
  <si>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</si>
  <si>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</si>
  <si>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</si>
  <si>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</si>
  <si>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</si>
  <si>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</si>
  <si>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</si>
  <si>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</si>
  <si>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</si>
  <si>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</si>
  <si>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</si>
  <si>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</si>
  <si>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</si>
  <si>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</si>
  <si>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</si>
  <si>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</si>
  <si>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</si>
  <si>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</si>
  <si>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</si>
  <si>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</si>
  <si>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</si>
  <si>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</si>
  <si>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</si>
  <si>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</si>
  <si>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</si>
  <si>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</si>
  <si>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</si>
  <si>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</si>
  <si>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</si>
  <si>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</si>
  <si>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</si>
  <si>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</si>
  <si>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</si>
  <si>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</si>
  <si>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</si>
  <si>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</si>
  <si>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</si>
  <si>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</si>
  <si>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</si>
  <si>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</si>
  <si>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</si>
  <si>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</si>
  <si>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</si>
  <si>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</si>
  <si>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</si>
  <si>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</si>
  <si>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</si>
  <si>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</si>
  <si>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</si>
  <si>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</si>
  <si>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</si>
  <si>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</si>
  <si>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</si>
  <si>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</si>
  <si>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</si>
  <si>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</si>
  <si>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</si>
  <si>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</si>
  <si>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</si>
  <si>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</si>
  <si>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</si>
  <si>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</si>
  <si>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</si>
  <si>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</si>
  <si>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</si>
  <si>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</si>
  <si>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</si>
  <si>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</si>
  <si>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</si>
  <si>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</si>
  <si>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</si>
  <si>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</si>
  <si>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</si>
  <si>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</si>
  <si>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</si>
  <si>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</si>
  <si>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</si>
  <si>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</si>
  <si>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</si>
  <si>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</si>
  <si>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</si>
  <si>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</si>
  <si>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</si>
  <si>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</si>
  <si>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</si>
  <si>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</si>
  <si>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</si>
  <si>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</si>
  <si>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</si>
  <si>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</si>
  <si>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</si>
  <si>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</si>
  <si>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</si>
  <si>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</si>
  <si>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</si>
  <si>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</si>
  <si>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</si>
  <si>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</si>
  <si>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</si>
  <si>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</si>
  <si>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</si>
  <si>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</si>
  <si>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</si>
  <si>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</si>
  <si>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</si>
  <si>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</si>
  <si>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</si>
  <si>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</si>
  <si>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</si>
  <si>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</si>
  <si>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</si>
  <si>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</si>
  <si>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</si>
  <si>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</si>
  <si>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</si>
  <si>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</si>
  <si>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</si>
  <si>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</si>
  <si>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</si>
  <si>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</si>
  <si>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</si>
  <si>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</si>
  <si>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</si>
  <si>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</si>
  <si>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</si>
  <si>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</si>
  <si>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</si>
  <si>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</si>
  <si>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</si>
  <si>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</si>
  <si>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</si>
  <si>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</si>
  <si>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</si>
  <si>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</si>
  <si>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</si>
  <si>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</si>
  <si>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</si>
  <si>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</si>
  <si>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</si>
  <si>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</si>
  <si>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</si>
  <si>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</si>
  <si>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</si>
  <si>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</si>
  <si>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</si>
  <si>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</si>
  <si>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</si>
  <si>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</si>
  <si>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</si>
  <si>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</si>
  <si>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</si>
  <si>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</si>
  <si>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</si>
  <si>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</si>
  <si>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</si>
  <si>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</si>
  <si>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</si>
  <si>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</si>
  <si>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</si>
  <si>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</si>
  <si>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</si>
  <si>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</si>
  <si>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</si>
  <si>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</si>
  <si>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</si>
  <si>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</si>
  <si>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</si>
  <si>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</si>
  <si>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</si>
  <si>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</si>
  <si>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</si>
  <si>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</si>
  <si>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</si>
  <si>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</si>
  <si>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</si>
  <si>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</si>
  <si>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</si>
  <si>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</si>
  <si>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</si>
  <si>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</si>
  <si>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</si>
  <si>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</si>
  <si>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</si>
  <si>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</si>
  <si>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</si>
  <si>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</si>
  <si>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</si>
  <si>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</si>
  <si>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</si>
  <si>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</si>
  <si>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</si>
  <si>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</si>
  <si>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</si>
  <si>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</si>
  <si>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</si>
  <si>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</si>
  <si>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</si>
  <si>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</si>
  <si>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</si>
  <si>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</si>
  <si>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</si>
  <si>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</si>
  <si>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</si>
  <si>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</si>
  <si>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</si>
  <si>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</si>
  <si>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</si>
  <si>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</si>
  <si>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</si>
  <si>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</si>
  <si>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</si>
  <si>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</si>
  <si>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</si>
  <si>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</si>
  <si>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</si>
  <si>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</si>
  <si>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</si>
  <si>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</si>
  <si>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</si>
  <si>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</si>
  <si>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</si>
  <si>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</si>
  <si>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</si>
  <si>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</si>
  <si>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</si>
  <si>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</si>
  <si>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</si>
  <si>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</si>
  <si>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</si>
  <si>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</si>
  <si>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</si>
  <si>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</si>
  <si>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</si>
  <si>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</si>
  <si>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</si>
  <si>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</si>
  <si>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</si>
  <si>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</si>
  <si>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</si>
  <si>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</si>
  <si>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</si>
  <si>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</si>
  <si>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</si>
  <si>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</si>
  <si>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</si>
  <si>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</si>
  <si>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</si>
  <si>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</si>
  <si>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</si>
  <si>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</si>
  <si>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</si>
  <si>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</si>
  <si>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</si>
  <si>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</si>
  <si>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</si>
  <si>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</si>
  <si>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</si>
  <si>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</si>
  <si>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</si>
  <si>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</si>
  <si>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</si>
  <si>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</si>
  <si>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</si>
  <si>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</si>
  <si>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</si>
  <si>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</si>
  <si>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</si>
  <si>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</si>
  <si>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</si>
  <si>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</si>
  <si>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</si>
  <si>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</si>
  <si>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</si>
  <si>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</si>
  <si>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</si>
  <si>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</si>
  <si>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</si>
  <si>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</si>
  <si>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</si>
  <si>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</si>
  <si>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</si>
  <si>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</si>
  <si>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</si>
  <si>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</si>
  <si>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</si>
  <si>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</si>
  <si>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</si>
  <si>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</si>
  <si>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</si>
  <si>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</si>
  <si>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</si>
  <si>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</si>
  <si>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</si>
  <si>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</si>
  <si>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</si>
  <si>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</si>
  <si>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</si>
  <si>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</si>
  <si>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</si>
  <si>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</si>
  <si>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</si>
  <si>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</si>
  <si>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</si>
  <si>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</si>
  <si>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</si>
  <si>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</si>
  <si>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</si>
  <si>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</si>
  <si>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</si>
  <si>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</si>
  <si>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</si>
  <si>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</si>
  <si>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</si>
  <si>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</si>
  <si>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</si>
  <si>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</si>
  <si>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</si>
  <si>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</si>
  <si>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</si>
  <si>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</si>
  <si>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</si>
  <si>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</si>
  <si>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</si>
  <si>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</si>
  <si>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</si>
  <si>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</si>
  <si>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</si>
  <si>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</si>
  <si>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</si>
  <si>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</si>
  <si>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</si>
  <si>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</si>
  <si>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</si>
  <si>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</si>
  <si>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</si>
  <si>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</si>
  <si>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</si>
  <si>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</si>
  <si>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</si>
  <si>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</si>
  <si>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</si>
  <si>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</si>
  <si>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</si>
  <si>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</si>
  <si>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</si>
  <si>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</si>
  <si>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</si>
  <si>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</si>
  <si>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</si>
  <si>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</si>
  <si>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</si>
  <si>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</si>
  <si>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</si>
  <si>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</si>
  <si>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</si>
  <si>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</si>
  <si>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</si>
  <si>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</si>
  <si>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</si>
  <si>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</si>
  <si>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</si>
  <si>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</si>
  <si>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</si>
  <si>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</si>
  <si>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</si>
  <si>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</si>
  <si>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</si>
  <si>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</si>
  <si>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</si>
  <si>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</si>
  <si>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</si>
  <si>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</si>
  <si>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</si>
  <si>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</si>
  <si>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</si>
  <si>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</si>
  <si>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</si>
  <si>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</si>
  <si>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</si>
  <si>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</si>
  <si>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</si>
  <si>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</si>
  <si>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</si>
  <si>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</si>
  <si>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</si>
  <si>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</si>
  <si>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</si>
  <si>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</si>
  <si>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</si>
  <si>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</si>
  <si>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</si>
  <si>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</si>
  <si>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</si>
  <si>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</si>
  <si>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</si>
  <si>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</si>
  <si>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</si>
  <si>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</si>
  <si>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</si>
  <si>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</si>
  <si>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</si>
  <si>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</si>
  <si>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</si>
  <si>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</si>
  <si>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</si>
  <si>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</si>
  <si>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</si>
  <si>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</si>
  <si>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</si>
  <si>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</si>
  <si>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</si>
  <si>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</si>
  <si>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</si>
  <si>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</si>
  <si>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</si>
  <si>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</si>
  <si>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</si>
  <si>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</si>
  <si>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</si>
  <si>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</si>
  <si>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</si>
  <si>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</si>
  <si>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</si>
  <si>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</si>
  <si>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</si>
  <si>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</si>
  <si>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</si>
  <si>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</si>
  <si>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</si>
  <si>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</si>
  <si>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</si>
  <si>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</si>
  <si>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</si>
  <si>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</si>
  <si>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</si>
  <si>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</si>
  <si>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</si>
  <si>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</si>
  <si>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</si>
  <si>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</si>
  <si>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</si>
  <si>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</si>
  <si>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</si>
  <si>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</si>
  <si>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</si>
  <si>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</si>
  <si>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</si>
  <si>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</si>
  <si>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</si>
  <si>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</si>
  <si>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</si>
  <si>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</si>
  <si>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</si>
  <si>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</si>
  <si>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</si>
  <si>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</si>
  <si>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</si>
  <si>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</si>
  <si>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</si>
  <si>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</si>
  <si>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</si>
  <si>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</si>
  <si>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</si>
  <si>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</si>
  <si>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</si>
  <si>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</si>
  <si>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</si>
  <si>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</si>
  <si>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</si>
  <si>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</si>
  <si>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</si>
  <si>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</si>
  <si>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</si>
  <si>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</si>
  <si>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</si>
  <si>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</si>
  <si>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</si>
  <si>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</si>
  <si>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</si>
  <si>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</si>
  <si>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</si>
  <si>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</si>
  <si>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</si>
  <si>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</si>
  <si>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</si>
  <si>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</si>
  <si>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</si>
  <si>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</si>
  <si>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</si>
  <si>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</si>
  <si>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</si>
  <si>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</si>
  <si>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</si>
  <si>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</si>
  <si>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</si>
  <si>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</si>
  <si>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</si>
  <si>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</si>
  <si>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</si>
  <si>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</si>
  <si>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</si>
  <si>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</si>
  <si>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</si>
  <si>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</si>
  <si>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</si>
  <si>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</si>
  <si>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</si>
  <si>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</si>
  <si>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</si>
  <si>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</si>
  <si>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</si>
  <si>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</si>
  <si>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</si>
  <si>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</si>
  <si>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</si>
  <si>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</si>
  <si>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</si>
  <si>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</si>
  <si>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</si>
  <si>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</si>
  <si>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</si>
  <si>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</si>
  <si>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</si>
  <si>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</si>
  <si>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</si>
  <si>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</si>
  <si>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</si>
  <si>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</si>
  <si>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</si>
  <si>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</si>
  <si>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</si>
  <si>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</si>
  <si>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</si>
  <si>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</si>
  <si>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</si>
  <si>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</si>
  <si>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</si>
  <si>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</si>
  <si>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</si>
  <si>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</si>
  <si>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</si>
  <si>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</si>
  <si>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</si>
  <si>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</si>
  <si>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</si>
  <si>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</si>
  <si>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</si>
  <si>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</si>
  <si>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</si>
  <si>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</si>
  <si>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</si>
  <si>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</si>
  <si>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</si>
  <si>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</si>
  <si>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</si>
  <si>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</si>
  <si>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</si>
  <si>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</si>
  <si>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</si>
  <si>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</si>
  <si>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</si>
  <si>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</si>
  <si>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</si>
  <si>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</si>
  <si>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</si>
  <si>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</si>
  <si>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</si>
  <si>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</si>
  <si>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</si>
  <si>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</si>
  <si>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</si>
  <si>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</si>
  <si>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</si>
  <si>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</si>
  <si>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</si>
  <si>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</si>
  <si>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</si>
  <si>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</si>
  <si>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</si>
  <si>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</si>
  <si>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</si>
  <si>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</si>
  <si>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</si>
  <si>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</si>
  <si>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</si>
  <si>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</si>
  <si>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</si>
  <si>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</si>
  <si>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</si>
  <si>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</si>
  <si>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</si>
  <si>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</si>
  <si>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</si>
  <si>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</si>
  <si>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</si>
  <si>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</si>
  <si>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</si>
  <si>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</si>
  <si>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</si>
  <si>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</si>
  <si>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</si>
  <si>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</si>
  <si>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</si>
  <si>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</si>
  <si>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</si>
  <si>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</si>
  <si>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</si>
  <si>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</si>
  <si>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</si>
  <si>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</si>
  <si>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</si>
  <si>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</si>
  <si>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</si>
  <si>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</si>
  <si>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</si>
  <si>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</si>
  <si>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</si>
  <si>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</si>
  <si>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</si>
  <si>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</si>
  <si>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</si>
  <si>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</si>
  <si>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</si>
  <si>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</si>
  <si>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</si>
  <si>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</si>
  <si>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</si>
  <si>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</si>
  <si>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</si>
  <si>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</si>
  <si>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</si>
  <si>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</si>
  <si>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</si>
  <si>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</si>
  <si>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</si>
  <si>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</si>
  <si>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</si>
  <si>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</si>
  <si>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</si>
  <si>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</si>
  <si>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</si>
  <si>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</si>
  <si>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</si>
  <si>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</si>
  <si>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</si>
  <si>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</si>
  <si>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</si>
  <si>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</si>
  <si>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</si>
  <si>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</si>
  <si>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</si>
  <si>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</si>
  <si>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</si>
  <si>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</si>
  <si>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</si>
  <si>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</si>
  <si>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</si>
  <si>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</si>
  <si>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</si>
  <si>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</si>
  <si>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</si>
  <si>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</si>
  <si>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</si>
  <si>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</si>
  <si>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</si>
  <si>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</si>
  <si>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</si>
  <si>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</si>
  <si>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</si>
  <si>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</si>
  <si>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</si>
  <si>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</si>
  <si>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</si>
  <si>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</si>
  <si>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</si>
  <si>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</si>
  <si>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</si>
  <si>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</si>
  <si>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</si>
  <si>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</si>
  <si>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</si>
  <si>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</si>
  <si>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</si>
  <si>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</si>
  <si>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</si>
  <si>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</si>
  <si>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</si>
  <si>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</si>
  <si>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</si>
  <si>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</si>
  <si>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</si>
  <si>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</si>
  <si>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</si>
  <si>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</si>
  <si>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</si>
  <si>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</si>
  <si>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</si>
  <si>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</si>
  <si>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</si>
  <si>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</si>
  <si>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</si>
  <si>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</si>
  <si>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</si>
  <si>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</si>
  <si>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</si>
  <si>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</si>
  <si>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</si>
  <si>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</si>
  <si>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</si>
  <si>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</si>
  <si>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</si>
  <si>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</si>
  <si>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</si>
  <si>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</si>
  <si>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</si>
  <si>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</si>
  <si>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</si>
  <si>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</si>
  <si>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</si>
  <si>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</si>
  <si>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</si>
  <si>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</si>
  <si>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</si>
  <si>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</si>
  <si>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</si>
  <si>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</si>
  <si>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</si>
  <si>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</si>
  <si>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</si>
  <si>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</si>
  <si>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</si>
  <si>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</si>
  <si>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</si>
  <si>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</si>
  <si>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</si>
  <si>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</si>
  <si>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</si>
  <si>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</si>
  <si>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</si>
  <si>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</si>
  <si>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</si>
  <si>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</si>
  <si>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</si>
  <si>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</si>
  <si>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</si>
  <si>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</si>
  <si>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</si>
  <si>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</si>
  <si>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</si>
  <si>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</si>
  <si>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</si>
  <si>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</si>
  <si>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</si>
  <si>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</si>
  <si>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</si>
  <si>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</si>
  <si>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</si>
  <si>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</si>
  <si>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</si>
  <si>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</si>
  <si>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</si>
  <si>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</si>
  <si>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</si>
  <si>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</si>
  <si>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</si>
  <si>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</si>
  <si>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</si>
  <si>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</si>
  <si>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</si>
  <si>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</si>
  <si>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</si>
  <si>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</si>
  <si>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</si>
  <si>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</si>
  <si>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</si>
  <si>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</si>
  <si>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</si>
  <si>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</si>
  <si>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</si>
  <si>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</si>
  <si>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</si>
  <si>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</si>
  <si>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</si>
  <si>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</si>
  <si>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</si>
  <si>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</si>
  <si>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</si>
  <si>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</si>
  <si>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</si>
  <si>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</si>
  <si>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</si>
  <si>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</si>
  <si>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</si>
  <si>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</si>
  <si>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</si>
  <si>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</si>
  <si>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</si>
  <si>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</si>
  <si>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</si>
  <si>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</si>
  <si>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</si>
  <si>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</si>
  <si>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</si>
  <si>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</si>
  <si>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</si>
  <si>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</si>
  <si>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</si>
  <si>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</si>
  <si>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</si>
  <si>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</si>
  <si>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</si>
  <si>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</si>
  <si>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</si>
  <si>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</si>
  <si>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</si>
  <si>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</si>
  <si>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</si>
  <si>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</si>
  <si>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</si>
  <si>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</si>
  <si>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</si>
  <si>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</si>
  <si>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</si>
  <si>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</si>
  <si>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</si>
  <si>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</si>
  <si>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</si>
  <si>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</si>
  <si>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</si>
  <si>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</si>
  <si>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</si>
  <si>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</si>
  <si>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</si>
  <si>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</si>
  <si>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</si>
  <si>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</si>
  <si>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</si>
  <si>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</si>
  <si>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</si>
  <si>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</si>
  <si>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</si>
  <si>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</si>
  <si>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</si>
  <si>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</si>
  <si>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</si>
  <si>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</si>
  <si>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</si>
  <si>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</si>
  <si>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</si>
  <si>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</si>
  <si>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</si>
  <si>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</si>
  <si>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</si>
  <si>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</si>
  <si>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</si>
  <si>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</si>
  <si>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</si>
  <si>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</si>
  <si>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</si>
  <si>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</si>
  <si>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</si>
  <si>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</si>
  <si>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</si>
  <si>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</si>
  <si>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</si>
  <si>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</si>
  <si>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</si>
  <si>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</si>
  <si>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</si>
  <si>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</si>
  <si>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</si>
  <si>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</si>
  <si>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</si>
  <si>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</si>
  <si>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</si>
  <si>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</si>
  <si>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</si>
  <si>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</si>
  <si>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</si>
  <si>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</si>
  <si>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</si>
  <si>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</si>
  <si>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</si>
  <si>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</si>
  <si>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</si>
  <si>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</si>
  <si>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</si>
  <si>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</si>
  <si>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</si>
  <si>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</si>
  <si>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</si>
  <si>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</si>
  <si>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</si>
  <si>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</si>
  <si>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</si>
  <si>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</si>
  <si>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</si>
  <si>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</si>
  <si>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</si>
  <si>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</si>
  <si>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</si>
  <si>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</si>
  <si>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</si>
  <si>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</si>
  <si>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</si>
  <si>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</si>
  <si>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</si>
  <si>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</si>
  <si>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</si>
  <si>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</si>
  <si>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</si>
  <si>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</si>
  <si>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</si>
  <si>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</si>
  <si>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</si>
  <si>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</si>
  <si>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</si>
  <si>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</si>
  <si>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</si>
  <si>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</si>
  <si>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</si>
  <si>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</si>
  <si>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</si>
  <si>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</si>
  <si>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</si>
  <si>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</si>
  <si>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</si>
  <si>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</si>
  <si>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</si>
  <si>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</si>
  <si>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</si>
  <si>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</si>
  <si>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</si>
  <si>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</si>
  <si>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</si>
  <si>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</si>
  <si>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</si>
  <si>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</si>
  <si>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</si>
  <si>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</si>
  <si>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</si>
  <si>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</si>
  <si>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</si>
  <si>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</si>
  <si>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</si>
  <si>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</si>
  <si>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</si>
  <si>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</si>
  <si>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</si>
  <si>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</si>
  <si>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</si>
  <si>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</si>
  <si>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</si>
  <si>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</si>
  <si>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</si>
  <si>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</si>
  <si>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</si>
  <si>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</si>
  <si>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</si>
  <si>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</si>
  <si>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</si>
  <si>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</si>
  <si>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</si>
  <si>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</si>
  <si>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</si>
  <si>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</si>
  <si>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</si>
  <si>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</si>
  <si>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</si>
  <si>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</si>
  <si>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</si>
  <si>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</si>
  <si>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</si>
  <si>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</si>
  <si>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</si>
  <si>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</si>
  <si>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</si>
  <si>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</si>
  <si>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</si>
  <si>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</si>
  <si>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</si>
  <si>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</si>
  <si>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</si>
  <si>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</si>
  <si>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</si>
  <si>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</si>
  <si>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</si>
  <si>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</si>
  <si>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</si>
  <si>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</si>
  <si>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</si>
  <si>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</si>
  <si>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</si>
  <si>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</si>
  <si>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</si>
  <si>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</si>
  <si>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</si>
  <si>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</si>
  <si>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</si>
  <si>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</si>
  <si>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</si>
  <si>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</si>
  <si>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</si>
  <si>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</si>
  <si>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</si>
  <si>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</si>
  <si>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</si>
  <si>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</si>
  <si>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</si>
  <si>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</si>
  <si>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</si>
  <si>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</si>
  <si>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</si>
  <si>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</si>
  <si>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</si>
  <si>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</si>
  <si>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</si>
  <si>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</si>
  <si>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</si>
  <si>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</si>
  <si>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</si>
  <si>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</si>
  <si>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</si>
  <si>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</si>
  <si>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</si>
  <si>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</si>
  <si>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</si>
  <si>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</si>
  <si>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</si>
  <si>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</si>
  <si>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</si>
  <si>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</si>
  <si>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</si>
  <si>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</si>
  <si>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</si>
  <si>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</si>
  <si>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</si>
  <si>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</si>
  <si>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</si>
  <si>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</si>
  <si>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</si>
  <si>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</si>
  <si>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</si>
  <si>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</si>
  <si>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</si>
  <si>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</si>
  <si>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</si>
  <si>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</si>
  <si>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</si>
  <si>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</si>
  <si>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</si>
  <si>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</si>
  <si>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</si>
  <si>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</si>
  <si>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</si>
  <si>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</si>
  <si>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</si>
  <si>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</si>
  <si>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</si>
  <si>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</si>
  <si>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</si>
  <si>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</si>
  <si>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</si>
  <si>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</si>
  <si>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</si>
  <si>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</si>
  <si>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</si>
  <si>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</si>
  <si>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</si>
  <si>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</si>
  <si>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</si>
  <si>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</si>
  <si>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</si>
  <si>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</si>
  <si>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</si>
  <si>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</si>
  <si>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</si>
  <si>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</si>
  <si>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</si>
  <si>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</si>
  <si>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</si>
  <si>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</si>
  <si>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</si>
  <si>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</si>
  <si>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</si>
  <si>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</si>
  <si>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</si>
  <si>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</si>
  <si>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</si>
  <si>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</si>
  <si>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</si>
  <si>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</si>
  <si>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</si>
  <si>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</si>
  <si>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</si>
  <si>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</si>
  <si>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</si>
  <si>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</si>
  <si>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</si>
  <si>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</si>
  <si>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</si>
  <si>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</si>
  <si>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</si>
  <si>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</si>
  <si>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</si>
  <si>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</si>
  <si>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</si>
  <si>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</si>
  <si>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</si>
  <si>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</si>
  <si>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</si>
  <si>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</si>
  <si>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</si>
  <si>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</si>
  <si>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</si>
  <si>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</si>
  <si>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</si>
  <si>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</si>
  <si>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</si>
  <si>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</si>
  <si>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</si>
  <si>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</si>
  <si>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</si>
  <si>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</si>
  <si>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</si>
  <si>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</si>
  <si>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</si>
  <si>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</si>
  <si>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</si>
  <si>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</si>
  <si>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</si>
  <si>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</si>
  <si>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</si>
  <si>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</si>
  <si>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</si>
  <si>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</si>
  <si>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</si>
  <si>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</si>
  <si>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</si>
  <si>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</si>
  <si>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</si>
  <si>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</si>
  <si>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</si>
  <si>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</si>
  <si>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</si>
  <si>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</si>
  <si>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</si>
  <si>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</si>
  <si>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</si>
  <si>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</si>
  <si>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</si>
  <si>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</si>
  <si>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</si>
  <si>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</si>
  <si>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</si>
  <si>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</si>
  <si>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</si>
  <si>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</si>
  <si>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</si>
  <si>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</si>
  <si>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</si>
  <si>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</si>
  <si>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</si>
  <si>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</si>
  <si>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</si>
  <si>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</si>
  <si>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</si>
  <si>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</si>
  <si>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</si>
  <si>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</si>
  <si>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</si>
  <si>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</si>
  <si>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</si>
  <si>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</si>
  <si>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</si>
  <si>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</si>
  <si>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</si>
  <si>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</si>
  <si>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</si>
  <si>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</si>
  <si>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</si>
  <si>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</si>
  <si>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</si>
  <si>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</si>
  <si>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</si>
  <si>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</si>
  <si>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</si>
  <si>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</si>
  <si>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</si>
  <si>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</si>
  <si>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</si>
  <si>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</si>
  <si>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</si>
  <si>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</si>
  <si>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</si>
  <si>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</si>
  <si>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</si>
  <si>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</si>
  <si>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</si>
  <si>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</si>
  <si>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</si>
  <si>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</si>
  <si>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</si>
  <si>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</si>
  <si>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</si>
  <si>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</si>
  <si>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</si>
  <si>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</si>
  <si>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</si>
  <si>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</si>
  <si>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</si>
  <si>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</si>
  <si>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</si>
  <si>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</si>
  <si>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</si>
  <si>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</si>
  <si>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</si>
  <si>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</si>
  <si>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</si>
  <si>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</si>
  <si>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</si>
  <si>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</si>
  <si>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</si>
  <si>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</si>
  <si>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</si>
  <si>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</si>
  <si>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</si>
  <si>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</si>
  <si>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</si>
  <si>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</si>
  <si>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</si>
  <si>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</si>
  <si>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</si>
  <si>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</si>
  <si>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</si>
  <si>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</si>
  <si>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</si>
  <si>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</si>
  <si>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</si>
  <si>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</si>
  <si>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</si>
  <si>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</si>
  <si>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</si>
  <si>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</si>
  <si>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</si>
  <si>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</si>
  <si>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</si>
  <si>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</si>
  <si>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</si>
  <si>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</si>
  <si>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</si>
  <si>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</si>
  <si>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</si>
  <si>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</si>
  <si>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</si>
  <si>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</si>
  <si>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</si>
  <si>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</si>
  <si>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</si>
  <si>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</si>
  <si>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</si>
  <si>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</si>
  <si>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</si>
  <si>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</si>
  <si>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</si>
  <si>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</si>
  <si>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</si>
  <si>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</si>
  <si>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</si>
  <si>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</si>
  <si>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</si>
  <si>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</si>
  <si>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</si>
  <si>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</si>
  <si>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</si>
  <si>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</si>
  <si>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</si>
  <si>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</si>
  <si>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</si>
  <si>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</si>
  <si>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</si>
  <si>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</si>
  <si>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</si>
  <si>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</si>
  <si>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</si>
  <si>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</si>
  <si>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</si>
  <si>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</si>
  <si>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</si>
  <si>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</si>
  <si>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</si>
  <si>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</si>
  <si>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</si>
  <si>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</si>
  <si>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</si>
  <si>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</si>
  <si>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</si>
  <si>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</si>
  <si>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</si>
  <si>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</si>
  <si>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</si>
  <si>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</si>
  <si>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</si>
  <si>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</si>
  <si>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</si>
  <si>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</si>
  <si>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</si>
  <si>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</si>
  <si>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</si>
  <si>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</si>
  <si>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</si>
  <si>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</si>
  <si>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</si>
  <si>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</si>
  <si>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</si>
  <si>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</si>
  <si>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</si>
  <si>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</si>
  <si>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</si>
  <si>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</si>
  <si>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</si>
  <si>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</si>
  <si>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</si>
  <si>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</si>
  <si>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</si>
  <si>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</si>
  <si>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</si>
  <si>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</si>
  <si>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</si>
  <si>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</si>
  <si>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</si>
  <si>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</si>
  <si>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</si>
  <si>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</si>
  <si>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</si>
  <si>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</si>
  <si>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</si>
  <si>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</si>
  <si>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</si>
  <si>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</si>
  <si>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</si>
  <si>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</si>
  <si>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</si>
  <si>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</si>
  <si>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</si>
  <si>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</si>
  <si>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</si>
  <si>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</si>
  <si>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</si>
  <si>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</si>
  <si>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</si>
  <si>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</si>
  <si>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</si>
  <si>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</si>
  <si>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</si>
  <si>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</si>
  <si>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</si>
  <si>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</si>
  <si>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</si>
  <si>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</si>
  <si>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</si>
  <si>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</si>
  <si>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</si>
  <si>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</si>
  <si>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</si>
  <si>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</si>
  <si>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</si>
  <si>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</si>
  <si>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</si>
  <si>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</si>
  <si>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</si>
  <si>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</si>
  <si>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</si>
  <si>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</si>
  <si>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</si>
  <si>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</si>
  <si>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</si>
  <si>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</si>
  <si>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</si>
  <si>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</si>
  <si>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</si>
  <si>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</si>
  <si>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</si>
  <si>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</si>
  <si>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</si>
  <si>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</si>
  <si>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</si>
  <si>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</si>
  <si>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</si>
  <si>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</si>
  <si>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</si>
  <si>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</si>
  <si>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</si>
  <si>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</si>
  <si>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</si>
  <si>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</si>
  <si>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</si>
  <si>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</si>
  <si>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</si>
  <si>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</si>
  <si>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</si>
  <si>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</si>
  <si>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</si>
  <si>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</si>
  <si>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</si>
  <si>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</si>
  <si>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</si>
  <si>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</si>
  <si>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</si>
  <si>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</si>
  <si>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</si>
  <si>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</si>
  <si>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</si>
  <si>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</si>
  <si>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</si>
  <si>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</si>
  <si>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</si>
  <si>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</si>
  <si>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</si>
  <si>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</si>
  <si>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</si>
  <si>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</si>
  <si>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</si>
  <si>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</si>
  <si>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</si>
  <si>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</si>
  <si>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</si>
  <si>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</si>
  <si>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</si>
  <si>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</si>
  <si>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</si>
  <si>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</si>
  <si>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</si>
  <si>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</si>
  <si>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</si>
  <si>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</si>
  <si>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</si>
  <si>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</si>
  <si>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</si>
  <si>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</si>
  <si>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</si>
  <si>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</si>
  <si>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</si>
  <si>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</si>
  <si>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</si>
  <si>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</si>
  <si>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</si>
  <si>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</si>
  <si>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</si>
  <si>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</si>
  <si>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</si>
  <si>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</si>
  <si>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</si>
  <si>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</si>
  <si>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</si>
  <si>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</si>
  <si>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</si>
  <si>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</si>
  <si>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</si>
  <si>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</si>
  <si>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</si>
  <si>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</si>
  <si>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</si>
  <si>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</si>
  <si>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</si>
  <si>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</si>
  <si>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</si>
  <si>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</si>
  <si>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</si>
  <si>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</si>
  <si>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</si>
  <si>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</si>
  <si>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</si>
  <si>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</si>
  <si>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</si>
  <si>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</si>
  <si>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</si>
  <si>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</si>
  <si>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</si>
  <si>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</si>
  <si>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</si>
  <si>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</si>
  <si>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</si>
  <si>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</si>
  <si>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</si>
  <si>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</si>
  <si>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</si>
  <si>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</si>
  <si>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</si>
  <si>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</si>
  <si>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</si>
  <si>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</si>
  <si>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</si>
  <si>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</si>
  <si>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</si>
  <si>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</si>
  <si>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</si>
  <si>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</si>
  <si>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</si>
  <si>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</si>
  <si>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</si>
  <si>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</si>
  <si>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</si>
  <si>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</si>
  <si>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</si>
  <si>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</si>
  <si>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</si>
  <si>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</si>
  <si>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</si>
  <si>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</si>
  <si>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</si>
  <si>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</si>
  <si>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</si>
  <si>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</si>
  <si>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</si>
  <si>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</si>
  <si>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</si>
  <si>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</si>
  <si>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</si>
  <si>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</si>
  <si>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</si>
  <si>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</si>
  <si>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</si>
  <si>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</si>
  <si>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</si>
  <si>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</si>
  <si>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</si>
  <si>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</si>
  <si>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</si>
  <si>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</si>
  <si>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</si>
  <si>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</si>
  <si>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</si>
  <si>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</si>
  <si>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</si>
  <si>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</si>
  <si>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</si>
  <si>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</si>
  <si>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</si>
  <si>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</si>
  <si>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</si>
  <si>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</si>
  <si>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</si>
  <si>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</si>
  <si>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</si>
  <si>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</si>
  <si>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</si>
  <si>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</si>
  <si>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</si>
  <si>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</si>
  <si>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</si>
  <si>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</si>
  <si>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</si>
  <si>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</si>
  <si>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</si>
  <si>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</si>
  <si>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</si>
  <si>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</si>
  <si>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</si>
  <si>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</si>
  <si>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</si>
  <si>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</si>
  <si>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</si>
  <si>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</si>
  <si>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</si>
  <si>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</si>
  <si>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</si>
  <si>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</si>
  <si>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</si>
  <si>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</si>
  <si>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</si>
  <si>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</si>
  <si>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</si>
  <si>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</si>
  <si>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</si>
  <si>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</si>
  <si>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</si>
  <si>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</si>
  <si>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</si>
  <si>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</si>
  <si>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</si>
  <si>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</si>
  <si>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</si>
  <si>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</si>
  <si>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</si>
  <si>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</si>
  <si>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</si>
  <si>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</si>
  <si>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</si>
  <si>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</si>
  <si>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</si>
  <si>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</si>
  <si>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</si>
  <si>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</si>
  <si>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</si>
  <si>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</si>
  <si>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</si>
  <si>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</si>
  <si>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</si>
  <si>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</si>
  <si>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</si>
  <si>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</si>
  <si>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</si>
  <si>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</si>
  <si>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</si>
  <si>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</si>
  <si>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</si>
  <si>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</si>
  <si>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</si>
  <si>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</si>
  <si>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</si>
  <si>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</si>
  <si>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</si>
  <si>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</si>
  <si>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</si>
  <si>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</si>
  <si>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</si>
  <si>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</si>
  <si>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</si>
  <si>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</si>
  <si>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</si>
  <si>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</si>
  <si>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</si>
  <si>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</si>
  <si>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</si>
  <si>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</si>
  <si>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</si>
  <si>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</si>
  <si>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</si>
  <si>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</si>
  <si>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</si>
  <si>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</si>
  <si>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</si>
  <si>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</si>
  <si>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</si>
  <si>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</si>
  <si>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</si>
  <si>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</si>
  <si>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</si>
  <si>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</si>
  <si>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</si>
  <si>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</si>
  <si>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</si>
  <si>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</si>
  <si>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</si>
  <si>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</si>
  <si>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</si>
  <si>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</si>
  <si>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</si>
  <si>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</si>
  <si>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</si>
  <si>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</si>
  <si>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</si>
  <si>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</si>
  <si>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</si>
  <si>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</si>
  <si>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</si>
  <si>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</si>
  <si>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</si>
  <si>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</si>
  <si>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</si>
  <si>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</si>
  <si>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</si>
  <si>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</si>
  <si>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</si>
  <si>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</si>
  <si>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</si>
  <si>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</si>
  <si>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</si>
  <si>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</si>
  <si>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</si>
  <si>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</si>
  <si>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</si>
  <si>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</si>
  <si>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</si>
  <si>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</si>
  <si>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</si>
  <si>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</si>
  <si>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</si>
  <si>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</si>
  <si>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</si>
  <si>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</si>
  <si>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</si>
  <si>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</si>
  <si>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</si>
  <si>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</si>
  <si>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</si>
  <si>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</si>
  <si>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</si>
  <si>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</si>
  <si>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</si>
  <si>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</si>
  <si>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</si>
  <si>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</si>
  <si>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</si>
  <si>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</si>
  <si>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</si>
  <si>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</si>
  <si>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</si>
  <si>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</si>
  <si>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</si>
  <si>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</si>
  <si>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</si>
  <si>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</si>
  <si>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</si>
  <si>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</si>
  <si>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</si>
  <si>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</si>
  <si>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</si>
  <si>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</si>
  <si>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</si>
  <si>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</si>
  <si>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</si>
  <si>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</si>
  <si>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</si>
  <si>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</si>
  <si>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</si>
  <si>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</si>
  <si>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</si>
  <si>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</si>
  <si>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</si>
  <si>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</si>
  <si>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</si>
  <si>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</si>
  <si>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</si>
  <si>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</si>
  <si>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</si>
  <si>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</si>
  <si>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</si>
  <si>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</si>
  <si>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</si>
  <si>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</si>
  <si>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</si>
  <si>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</si>
  <si>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</si>
  <si>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</si>
  <si>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</si>
  <si>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</si>
  <si>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</si>
  <si>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</si>
  <si>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</si>
  <si>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</si>
  <si>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</si>
  <si>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</si>
  <si>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</si>
  <si>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</si>
  <si>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</si>
  <si>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</si>
  <si>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</si>
  <si>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</si>
  <si>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</si>
  <si>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</si>
  <si>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</si>
  <si>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</si>
  <si>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</si>
  <si>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</si>
  <si>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</si>
  <si>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</si>
  <si>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</si>
  <si>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</si>
  <si>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</si>
  <si>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</si>
  <si>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</si>
  <si>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</si>
  <si>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</si>
  <si>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</si>
  <si>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</si>
  <si>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</si>
  <si>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</si>
  <si>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</si>
  <si>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</si>
  <si>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</si>
  <si>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</si>
  <si>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</si>
  <si>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</si>
  <si>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</si>
  <si>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</si>
  <si>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</si>
  <si>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</si>
  <si>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</si>
  <si>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</si>
  <si>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</si>
  <si>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</si>
  <si>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</si>
  <si>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</si>
  <si>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</si>
  <si>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</si>
  <si>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</si>
  <si>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</si>
  <si>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</si>
  <si>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</si>
  <si>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</si>
  <si>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</si>
  <si>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</si>
  <si>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</si>
  <si>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</si>
  <si>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</si>
  <si>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</si>
  <si>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</si>
  <si>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</si>
  <si>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</si>
  <si>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</si>
  <si>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</si>
  <si>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</si>
  <si>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</si>
  <si>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</si>
  <si>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</si>
  <si>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</si>
  <si>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</si>
  <si>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</si>
  <si>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</si>
  <si>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</si>
  <si>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</si>
  <si>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</si>
  <si>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</si>
  <si>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</si>
  <si>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</si>
  <si>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</si>
  <si>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</si>
  <si>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</si>
  <si>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</si>
  <si>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</si>
  <si>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</si>
  <si>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</si>
  <si>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</si>
  <si>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</si>
  <si>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</si>
  <si>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</si>
  <si>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</si>
  <si>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</si>
  <si>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</si>
  <si>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</si>
  <si>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</si>
  <si>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</si>
  <si>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</si>
  <si>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</si>
  <si>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</si>
  <si>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</si>
  <si>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</si>
  <si>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</si>
  <si>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</si>
  <si>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</si>
  <si>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</si>
  <si>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</si>
  <si>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</si>
  <si>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</si>
  <si>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</si>
  <si>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</si>
  <si>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</si>
  <si>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</si>
  <si>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</si>
  <si>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</si>
  <si>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</si>
  <si>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</si>
  <si>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</si>
  <si>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</si>
  <si>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</si>
  <si>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</si>
  <si>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</si>
  <si>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</si>
  <si>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</si>
  <si>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</si>
  <si>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</si>
  <si>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</si>
  <si>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</si>
  <si>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</si>
  <si>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</si>
  <si>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</si>
  <si>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</si>
  <si>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</si>
  <si>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</si>
  <si>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</si>
  <si>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</si>
  <si>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</si>
  <si>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</si>
  <si>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</si>
  <si>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</si>
  <si>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</si>
  <si>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</si>
  <si>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</si>
  <si>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</si>
  <si>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</si>
  <si>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</si>
  <si>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</si>
  <si>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</si>
  <si>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</si>
  <si>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</si>
  <si>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</si>
  <si>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</si>
  <si>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</si>
  <si>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</si>
  <si>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</si>
  <si>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</si>
  <si>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</si>
  <si>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</si>
  <si>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</si>
  <si>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</si>
  <si>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</si>
  <si>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</si>
  <si>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</si>
  <si>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</si>
  <si>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</si>
  <si>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</si>
  <si>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</si>
  <si>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</si>
  <si>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</si>
  <si>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</si>
  <si>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</si>
  <si>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</si>
  <si>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</si>
  <si>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</si>
  <si>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</si>
  <si>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</si>
  <si>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</si>
  <si>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</si>
  <si>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</si>
  <si>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</si>
  <si>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</si>
  <si>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</si>
  <si>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</si>
  <si>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</si>
  <si>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</si>
  <si>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</si>
  <si>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</si>
  <si>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</si>
  <si>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</si>
  <si>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</si>
  <si>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</si>
  <si>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</si>
  <si>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</si>
  <si>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</si>
  <si>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</si>
  <si>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</si>
  <si>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</si>
  <si>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</si>
  <si>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</si>
  <si>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</si>
  <si>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</si>
  <si>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</si>
  <si>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</si>
  <si>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</si>
  <si>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</si>
  <si>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</si>
  <si>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</si>
  <si>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</si>
  <si>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</si>
  <si>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</si>
  <si>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</si>
  <si>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</si>
  <si>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</si>
  <si>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</si>
  <si>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</si>
  <si>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</si>
  <si>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</si>
  <si>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</si>
  <si>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</si>
  <si>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</si>
  <si>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</si>
  <si>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</si>
  <si>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</si>
  <si>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</si>
  <si>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</si>
  <si>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</si>
  <si>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</si>
  <si>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</si>
  <si>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</si>
  <si>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</si>
  <si>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</si>
  <si>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</si>
  <si>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</si>
  <si>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</si>
  <si>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</si>
  <si>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</si>
  <si>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</si>
  <si>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</si>
  <si>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</si>
  <si>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</si>
  <si>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</si>
  <si>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</si>
  <si>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</si>
  <si>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</si>
  <si>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</si>
  <si>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</si>
  <si>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</si>
  <si>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</si>
  <si>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</si>
  <si>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</si>
  <si>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</si>
  <si>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</si>
  <si>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</si>
  <si>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</si>
  <si>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</si>
  <si>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</si>
  <si>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</si>
  <si>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</si>
  <si>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</si>
  <si>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</si>
  <si>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</si>
  <si>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</si>
  <si>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</si>
  <si>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</si>
  <si>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</si>
  <si>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</si>
  <si>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</si>
  <si>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</si>
  <si>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</si>
  <si>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</si>
  <si>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</si>
  <si>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</si>
  <si>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</si>
  <si>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</si>
  <si>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</si>
  <si>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</si>
  <si>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</si>
  <si>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</si>
  <si>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</si>
  <si>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</si>
  <si>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</si>
  <si>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</si>
  <si>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</si>
  <si>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</si>
  <si>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</si>
  <si>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</si>
  <si>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</si>
  <si>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</si>
  <si>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</si>
  <si>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</si>
  <si>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</si>
  <si>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</si>
  <si>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</si>
  <si>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</si>
  <si>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</si>
  <si>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</si>
  <si>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</si>
  <si>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</si>
  <si>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</si>
  <si>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</si>
  <si>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</si>
  <si>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</si>
  <si>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</si>
  <si>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</si>
  <si>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</si>
  <si>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</si>
  <si>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</si>
  <si>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</si>
  <si>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</si>
  <si>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</si>
  <si>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</si>
  <si>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</si>
  <si>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</si>
  <si>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</si>
  <si>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</si>
  <si>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</si>
  <si>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</si>
  <si>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</si>
  <si>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</si>
  <si>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</si>
  <si>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</si>
  <si>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</si>
  <si>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</si>
  <si>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</si>
  <si>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</si>
  <si>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</si>
  <si>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</si>
  <si>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</si>
  <si>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</si>
  <si>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</si>
  <si>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</si>
  <si>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</si>
  <si>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</si>
  <si>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</si>
  <si>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</si>
  <si>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</si>
  <si>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</si>
  <si>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</si>
  <si>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</si>
  <si>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</si>
  <si>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</si>
  <si>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</si>
  <si>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</si>
  <si>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</si>
  <si>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</si>
  <si>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</si>
  <si>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</si>
  <si>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</si>
  <si>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</si>
  <si>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</si>
  <si>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</si>
  <si>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</si>
  <si>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</si>
  <si>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</si>
  <si>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</si>
  <si>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</si>
  <si>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</si>
  <si>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</si>
  <si>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</si>
  <si>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</si>
  <si>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</si>
  <si>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</si>
  <si>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</si>
  <si>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</si>
  <si>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</si>
  <si>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</si>
  <si>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</si>
  <si>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</si>
  <si>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</si>
  <si>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</si>
  <si>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</si>
  <si>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</si>
  <si>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</si>
  <si>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</si>
  <si>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</si>
  <si>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</si>
  <si>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</si>
  <si>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</si>
  <si>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</si>
  <si>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</si>
  <si>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</si>
  <si>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</si>
  <si>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</si>
  <si>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</si>
  <si>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</si>
  <si>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</si>
  <si>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</si>
  <si>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</si>
  <si>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</si>
  <si>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</si>
  <si>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</si>
  <si>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</si>
  <si>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</si>
  <si>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</si>
  <si>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</si>
  <si>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</si>
  <si>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</si>
  <si>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</si>
  <si>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</si>
  <si>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</si>
  <si>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</si>
  <si>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</si>
  <si>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</si>
  <si>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</si>
  <si>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</si>
  <si>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</si>
  <si>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</si>
  <si>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</si>
  <si>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</si>
  <si>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</si>
  <si>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</si>
  <si>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</si>
  <si>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</si>
  <si>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</si>
  <si>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</si>
  <si>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</si>
  <si>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</si>
  <si>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</si>
  <si>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</si>
  <si>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</si>
  <si>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</si>
  <si>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</si>
  <si>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</si>
  <si>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</si>
  <si>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</si>
  <si>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</si>
  <si>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</si>
  <si>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</si>
  <si>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</si>
  <si>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</si>
  <si>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</si>
  <si>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</si>
  <si>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</si>
  <si>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</si>
  <si>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</si>
  <si>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</si>
  <si>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</si>
  <si>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</si>
  <si>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</si>
  <si>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</si>
  <si>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</si>
  <si>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</si>
  <si>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</si>
  <si>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</si>
  <si>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</si>
  <si>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</si>
  <si>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</si>
  <si>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</si>
  <si>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</si>
  <si>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</si>
  <si>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</si>
  <si>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</si>
  <si>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</si>
  <si>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</si>
  <si>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</si>
  <si>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</si>
  <si>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</si>
  <si>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</si>
  <si>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</si>
  <si>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</si>
  <si>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</si>
  <si>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</si>
  <si>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</si>
  <si>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</si>
  <si>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</si>
  <si>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</si>
  <si>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</si>
  <si>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</si>
  <si>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</si>
  <si>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</si>
  <si>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</si>
  <si>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</si>
  <si>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</si>
  <si>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</si>
  <si>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</si>
  <si>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</si>
  <si>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</si>
  <si>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</si>
  <si>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</si>
  <si>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</si>
  <si>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</si>
  <si>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</si>
  <si>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</si>
  <si>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</si>
  <si>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</si>
  <si>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</si>
  <si>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</si>
  <si>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</si>
  <si>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</si>
  <si>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</si>
  <si>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</si>
  <si>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</si>
  <si>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</si>
  <si>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</si>
  <si>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</si>
  <si>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</si>
  <si>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</si>
  <si>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</si>
  <si>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</si>
  <si>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</si>
  <si>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</si>
  <si>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</si>
  <si>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</si>
  <si>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</si>
  <si>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</si>
  <si>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</si>
  <si>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</si>
  <si>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</si>
  <si>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</si>
  <si>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</si>
  <si>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</si>
  <si>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</si>
  <si>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</si>
  <si>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</si>
  <si>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</si>
  <si>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</si>
  <si>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</si>
  <si>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</si>
  <si>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</si>
  <si>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</si>
  <si>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</si>
  <si>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</si>
  <si>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</si>
  <si>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</si>
  <si>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</si>
  <si>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</si>
  <si>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</si>
  <si>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</si>
  <si>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</si>
  <si>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</si>
  <si>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</si>
  <si>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</si>
  <si>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</si>
  <si>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</si>
  <si>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</si>
  <si>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</si>
  <si>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</si>
  <si>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</si>
  <si>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</si>
  <si>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</si>
  <si>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</si>
  <si>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</si>
  <si>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</si>
  <si>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</si>
  <si>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</si>
  <si>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</si>
  <si>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</si>
  <si>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</si>
  <si>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</si>
  <si>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</si>
  <si>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</si>
  <si>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</si>
  <si>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</si>
  <si>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</si>
  <si>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</si>
  <si>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</si>
  <si>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</si>
  <si>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</si>
  <si>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</si>
  <si>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</si>
  <si>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</si>
  <si>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</si>
  <si>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</si>
  <si>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</si>
  <si>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</si>
  <si>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</si>
  <si>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</si>
  <si>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</si>
  <si>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</si>
  <si>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</si>
  <si>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</si>
  <si>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</si>
  <si>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</si>
  <si>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</si>
  <si>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</si>
  <si>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</si>
  <si>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</si>
  <si>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</si>
  <si>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</si>
  <si>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</si>
  <si>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</si>
  <si>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</si>
  <si>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</si>
  <si>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</si>
  <si>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</si>
  <si>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</si>
  <si>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</si>
  <si>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</si>
  <si>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</si>
  <si>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</si>
  <si>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</si>
  <si>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</si>
  <si>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</si>
  <si>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</si>
  <si>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</si>
  <si>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</si>
  <si>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</si>
  <si>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</si>
  <si>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</si>
  <si>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</si>
  <si>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</si>
  <si>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</si>
  <si>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</si>
  <si>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</si>
  <si>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</si>
  <si>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</si>
  <si>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</si>
  <si>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</si>
  <si>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</si>
  <si>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</si>
  <si>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</si>
  <si>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</si>
  <si>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</si>
  <si>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</si>
  <si>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</si>
  <si>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</si>
  <si>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</si>
  <si>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</si>
  <si>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</si>
  <si>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</si>
  <si>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</si>
  <si>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</si>
  <si>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</si>
  <si>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</si>
  <si>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</si>
  <si>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</si>
  <si>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</si>
  <si>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</si>
  <si>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</si>
  <si>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</si>
  <si>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</si>
  <si>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</si>
  <si>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</si>
  <si>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</si>
  <si>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</si>
  <si>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</si>
  <si>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</si>
  <si>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</si>
  <si>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</si>
  <si>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</si>
  <si>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</si>
  <si>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</si>
  <si>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</si>
  <si>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</si>
  <si>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</si>
  <si>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</si>
  <si>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</si>
  <si>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</si>
  <si>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</si>
  <si>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</si>
  <si>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</si>
  <si>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</si>
  <si>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</si>
  <si>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</si>
  <si>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</si>
  <si>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</si>
  <si>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</si>
  <si>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</si>
  <si>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</si>
  <si>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</si>
  <si>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</si>
  <si>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</si>
  <si>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</si>
  <si>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</si>
  <si>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</si>
  <si>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</si>
  <si>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</si>
  <si>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</si>
  <si>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</si>
  <si>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</si>
  <si>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</si>
  <si>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</si>
  <si>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</si>
  <si>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</si>
  <si>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</si>
  <si>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</si>
  <si>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</si>
  <si>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</si>
  <si>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</si>
  <si>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</si>
  <si>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</si>
  <si>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</si>
  <si>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</si>
  <si>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</si>
  <si>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</si>
  <si>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</si>
  <si>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</si>
  <si>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</si>
  <si>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</si>
  <si>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</si>
  <si>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</si>
  <si>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</si>
  <si>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</si>
  <si>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</si>
  <si>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</si>
  <si>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</si>
  <si>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</si>
  <si>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</si>
  <si>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</si>
  <si>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</si>
  <si>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</si>
  <si>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</si>
  <si>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</si>
  <si>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</si>
  <si>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</si>
  <si>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</si>
  <si>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</si>
  <si>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</si>
  <si>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</si>
  <si>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</si>
  <si>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</si>
  <si>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</si>
  <si>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</si>
  <si>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</si>
  <si>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</si>
  <si>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</si>
  <si>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</si>
  <si>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</si>
  <si>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</si>
  <si>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</si>
  <si>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</si>
  <si>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</si>
  <si>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</si>
  <si>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</si>
  <si>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</si>
  <si>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</si>
  <si>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</si>
  <si>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</si>
  <si>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</si>
  <si>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</si>
  <si>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</si>
  <si>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</si>
  <si>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</si>
  <si>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</si>
  <si>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</si>
  <si>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</si>
  <si>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</si>
  <si>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</si>
  <si>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</si>
  <si>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</si>
  <si>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</si>
  <si>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</si>
  <si>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</si>
  <si>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</si>
  <si>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</si>
  <si>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</si>
  <si>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</si>
  <si>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</si>
  <si>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</si>
  <si>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</si>
  <si>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</si>
  <si>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</si>
  <si>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</si>
  <si>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</si>
  <si>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</si>
  <si>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</si>
  <si>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</si>
  <si>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</si>
  <si>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</si>
  <si>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</si>
  <si>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</si>
  <si>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</si>
  <si>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</si>
  <si>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</si>
  <si>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</si>
  <si>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</si>
  <si>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</si>
  <si>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</si>
  <si>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</si>
  <si>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</si>
  <si>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</si>
  <si>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</si>
  <si>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</si>
  <si>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</si>
  <si>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</si>
  <si>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</si>
  <si>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</si>
  <si>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</si>
  <si>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</si>
  <si>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</si>
  <si>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</si>
  <si>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</si>
  <si>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</si>
  <si>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</si>
  <si>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</si>
  <si>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</si>
  <si>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</si>
  <si>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</si>
  <si>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</si>
  <si>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</si>
  <si>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</si>
  <si>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</si>
  <si>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</si>
  <si>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</si>
  <si>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</si>
  <si>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</si>
  <si>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</si>
  <si>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</si>
  <si>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</si>
  <si>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</si>
  <si>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</si>
  <si>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</si>
  <si>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</si>
  <si>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</si>
  <si>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</si>
  <si>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</si>
  <si>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</si>
  <si>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</si>
  <si>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</si>
  <si>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</si>
  <si>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</si>
  <si>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</si>
  <si>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</si>
  <si>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</si>
  <si>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</si>
  <si>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</si>
  <si>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</si>
  <si>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</si>
  <si>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</si>
  <si>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</si>
  <si>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</si>
  <si>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</si>
  <si>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</si>
  <si>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</si>
  <si>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</si>
  <si>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</si>
  <si>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</si>
  <si>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</si>
  <si>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</si>
  <si>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</si>
  <si>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</si>
  <si>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</si>
  <si>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</si>
  <si>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</si>
  <si>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</si>
  <si>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</si>
  <si>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</si>
  <si>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</si>
  <si>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</si>
  <si>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</si>
  <si>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</si>
  <si>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</si>
  <si>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</si>
  <si>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</si>
  <si>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</si>
  <si>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</si>
  <si>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</si>
  <si>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</si>
  <si>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</si>
  <si>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</si>
  <si>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</si>
  <si>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</si>
  <si>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</si>
  <si>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</si>
  <si>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</si>
  <si>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</si>
  <si>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</si>
  <si>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</si>
  <si>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</si>
  <si>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</si>
  <si>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</si>
  <si>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</si>
  <si>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</si>
  <si>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</si>
  <si>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</si>
  <si>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</si>
  <si>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</si>
  <si>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</si>
  <si>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</si>
  <si>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</si>
  <si>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</si>
  <si>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</si>
  <si>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</si>
  <si>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</si>
  <si>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</si>
  <si>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</si>
  <si>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</si>
  <si>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</si>
  <si>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</si>
  <si>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</si>
  <si>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</si>
  <si>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</si>
  <si>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</si>
  <si>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</si>
  <si>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</si>
  <si>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</si>
  <si>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</si>
  <si>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</si>
  <si>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</si>
  <si>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</si>
  <si>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</si>
  <si>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</si>
  <si>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</si>
  <si>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</si>
  <si>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</si>
  <si>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</si>
  <si>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</si>
  <si>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</si>
  <si>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</si>
  <si>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</si>
  <si>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</si>
  <si>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</si>
  <si>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</si>
  <si>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</si>
  <si>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</si>
  <si>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</si>
  <si>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</si>
  <si>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</si>
  <si>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</si>
  <si>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</si>
  <si>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</si>
  <si>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</si>
  <si>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</si>
  <si>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</si>
  <si>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</si>
  <si>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</si>
  <si>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</si>
  <si>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</si>
  <si>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</si>
  <si>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</si>
  <si>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</si>
  <si>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</si>
  <si>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</si>
  <si>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</si>
  <si>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</si>
  <si>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</si>
  <si>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</si>
  <si>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</si>
  <si>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</si>
  <si>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</si>
  <si>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</si>
  <si>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</si>
  <si>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</si>
  <si>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</si>
  <si>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</si>
  <si>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</si>
  <si>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</si>
  <si>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</si>
  <si>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</si>
  <si>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</si>
  <si>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</si>
  <si>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</si>
  <si>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</si>
  <si>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</si>
  <si>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</si>
  <si>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</si>
  <si>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</si>
  <si>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</si>
  <si>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</si>
  <si>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</si>
  <si>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</si>
  <si>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</si>
  <si>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</si>
  <si>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</si>
  <si>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</si>
  <si>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</si>
  <si>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</si>
  <si>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</si>
  <si>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</si>
  <si>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</si>
  <si>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</si>
  <si>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</si>
  <si>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</si>
  <si>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</si>
  <si>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</si>
  <si>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</si>
  <si>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</si>
  <si>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</si>
  <si>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</si>
  <si>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</si>
  <si>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</si>
  <si>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</si>
  <si>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</si>
  <si>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</si>
  <si>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</si>
  <si>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</si>
  <si>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</si>
  <si>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</si>
  <si>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</si>
  <si>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</si>
  <si>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</si>
  <si>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</si>
  <si>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</si>
  <si>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</si>
  <si>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</si>
  <si>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</si>
  <si>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</si>
  <si>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</si>
  <si>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</si>
  <si>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</si>
  <si>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</si>
  <si>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</si>
  <si>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</si>
  <si>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</si>
  <si>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</si>
  <si>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</si>
  <si>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</si>
  <si>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</si>
  <si>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</si>
  <si>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</si>
  <si>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</si>
  <si>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</si>
  <si>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</si>
  <si>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</si>
  <si>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</si>
  <si>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</si>
  <si>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</si>
  <si>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</si>
  <si>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</si>
  <si>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</si>
  <si>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</si>
  <si>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</si>
  <si>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</si>
  <si>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</si>
  <si>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</si>
  <si>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</si>
  <si>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</si>
  <si>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</si>
  <si>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</si>
  <si>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</si>
  <si>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</si>
  <si>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</si>
  <si>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</si>
  <si>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</si>
  <si>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</si>
  <si>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</si>
  <si>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</si>
  <si>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</si>
  <si>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</si>
  <si>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</si>
  <si>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</si>
  <si>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</si>
  <si>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</si>
  <si>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</si>
  <si>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</si>
  <si>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</si>
  <si>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</si>
  <si>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</si>
  <si>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</si>
  <si>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</si>
  <si>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</si>
  <si>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</si>
  <si>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</si>
  <si>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</si>
  <si>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</si>
  <si>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</si>
  <si>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</si>
  <si>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</si>
  <si>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</si>
  <si>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</si>
  <si>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</si>
  <si>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</si>
  <si>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</si>
  <si>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</si>
  <si>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</si>
  <si>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</si>
  <si>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</si>
  <si>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</si>
  <si>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</si>
  <si>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</si>
  <si>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</si>
  <si>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</si>
  <si>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</si>
  <si>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</si>
  <si>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</si>
  <si>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</si>
  <si>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</si>
  <si>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</si>
  <si>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</si>
  <si>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</si>
  <si>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</si>
  <si>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</si>
  <si>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</si>
  <si>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</si>
  <si>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</si>
  <si>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</si>
  <si>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</si>
  <si>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</si>
  <si>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</si>
  <si>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</si>
  <si>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</si>
  <si>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</si>
  <si>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</si>
  <si>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</si>
  <si>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</si>
  <si>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</si>
  <si>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</si>
  <si>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</si>
  <si>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</si>
  <si>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</si>
  <si>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</si>
  <si>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</si>
  <si>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</si>
  <si>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</si>
  <si>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</si>
  <si>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</si>
  <si>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</si>
  <si>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</si>
  <si>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</si>
  <si>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</si>
  <si>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</si>
  <si>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</si>
  <si>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</si>
  <si>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</si>
  <si>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</si>
  <si>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</si>
  <si>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</si>
  <si>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</si>
  <si>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</si>
  <si>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</si>
  <si>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</si>
  <si>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</si>
  <si>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</si>
  <si>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</si>
  <si>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</si>
  <si>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</si>
  <si>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</si>
  <si>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</si>
  <si>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</si>
  <si>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</si>
  <si>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</si>
  <si>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</si>
  <si>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</si>
  <si>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</si>
  <si>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</si>
  <si>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</si>
  <si>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</si>
  <si>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</si>
  <si>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</si>
  <si>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</si>
  <si>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</si>
  <si>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</si>
  <si>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</si>
  <si>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</si>
  <si>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</si>
  <si>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</si>
  <si>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</si>
  <si>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</si>
  <si>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</si>
  <si>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</si>
  <si>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</si>
  <si>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</si>
  <si>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</si>
  <si>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</si>
  <si>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</si>
  <si>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</si>
  <si>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</si>
  <si>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</si>
  <si>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</si>
  <si>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</si>
  <si>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</si>
  <si>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</si>
  <si>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</si>
  <si>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</si>
  <si>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</si>
  <si>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</si>
  <si>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</si>
  <si>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</si>
  <si>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</si>
  <si>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</si>
  <si>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</si>
  <si>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</si>
  <si>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</si>
  <si>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</si>
  <si>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</si>
  <si>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</si>
  <si>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</si>
  <si>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</si>
  <si>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</si>
  <si>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</si>
  <si>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</si>
  <si>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</si>
  <si>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</si>
  <si>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</si>
  <si>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</si>
  <si>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</si>
  <si>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</si>
  <si>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</si>
  <si>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</si>
  <si>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</si>
  <si>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</si>
  <si>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</si>
  <si>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</si>
  <si>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</si>
  <si>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</si>
  <si>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</si>
  <si>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</si>
  <si>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</si>
  <si>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</si>
  <si>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</si>
  <si>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</si>
  <si>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</si>
  <si>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</si>
  <si>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</si>
  <si>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</si>
  <si>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</si>
  <si>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</si>
  <si>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</si>
  <si>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</si>
  <si>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</si>
  <si>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</si>
  <si>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</si>
  <si>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</si>
  <si>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</si>
  <si>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</si>
  <si>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</si>
  <si>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</si>
  <si>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</si>
  <si>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</si>
  <si>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</si>
  <si>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</si>
  <si>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</si>
  <si>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</si>
  <si>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</si>
  <si>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</si>
  <si>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</si>
  <si>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</si>
  <si>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</si>
  <si>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</si>
  <si>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</si>
  <si>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</si>
  <si>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</si>
  <si>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</si>
  <si>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</si>
  <si>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</si>
  <si>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</si>
  <si>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</si>
  <si>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</si>
  <si>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</si>
  <si>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</si>
  <si>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</si>
  <si>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</si>
  <si>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</si>
  <si>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</si>
  <si>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</si>
  <si>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</si>
  <si>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</si>
  <si>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</si>
  <si>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</si>
  <si>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</si>
  <si>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</si>
  <si>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</si>
  <si>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</si>
  <si>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</si>
  <si>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</si>
  <si>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</si>
  <si>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</si>
  <si>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</si>
  <si>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</si>
  <si>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</si>
  <si>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</si>
  <si>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</si>
  <si>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</si>
  <si>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</si>
  <si>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</si>
  <si>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</si>
  <si>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</si>
  <si>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</si>
  <si>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</si>
  <si>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</si>
  <si>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</si>
  <si>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</si>
  <si>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</si>
  <si>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</si>
  <si>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</si>
  <si>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</si>
  <si>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</si>
  <si>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</si>
  <si>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</si>
  <si>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</si>
  <si>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</si>
  <si>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</si>
  <si>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</si>
  <si>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</si>
  <si>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</si>
  <si>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</si>
  <si>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</si>
  <si>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</si>
  <si>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</si>
  <si>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</si>
  <si>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</si>
  <si>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</si>
  <si>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</si>
  <si>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</si>
  <si>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</si>
  <si>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</si>
  <si>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</si>
  <si>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</si>
  <si>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</si>
  <si>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</si>
  <si>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</si>
  <si>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</si>
  <si>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</si>
  <si>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</si>
  <si>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</si>
  <si>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</si>
  <si>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</si>
  <si>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</si>
  <si>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</si>
  <si>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</si>
  <si>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</si>
  <si>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</si>
  <si>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</si>
  <si>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</si>
  <si>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</si>
  <si>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</si>
  <si>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</si>
  <si>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</si>
  <si>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</si>
  <si>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</si>
  <si>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</si>
  <si>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</si>
  <si>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</si>
  <si>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</si>
  <si>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</si>
  <si>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</si>
  <si>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</si>
  <si>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</si>
  <si>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</si>
  <si>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</si>
  <si>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</si>
  <si>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</si>
  <si>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</si>
  <si>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</si>
  <si>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</si>
  <si>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</si>
  <si>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</si>
  <si>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</si>
  <si>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</si>
  <si>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</si>
  <si>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</si>
  <si>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</si>
  <si>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</si>
  <si>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</si>
  <si>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</si>
  <si>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</si>
  <si>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</si>
  <si>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</si>
  <si>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</si>
  <si>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</si>
  <si>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</si>
  <si>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</si>
  <si>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</si>
  <si>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</si>
  <si>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</si>
  <si>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</si>
  <si>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</si>
  <si>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</si>
  <si>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</si>
  <si>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</si>
  <si>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</si>
  <si>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</si>
  <si>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</si>
  <si>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</si>
  <si>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</si>
  <si>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</si>
  <si>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</si>
  <si>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</si>
  <si>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</si>
  <si>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</si>
  <si>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</si>
  <si>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</si>
  <si>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</si>
  <si>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</si>
  <si>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</si>
  <si>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</si>
  <si>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</si>
  <si>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</si>
  <si>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</si>
  <si>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</si>
  <si>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</si>
  <si>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</si>
  <si>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</si>
  <si>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</si>
  <si>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</si>
  <si>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</si>
  <si>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</si>
  <si>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</si>
  <si>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</si>
  <si>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</si>
  <si>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</si>
  <si>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</si>
  <si>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</si>
  <si>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</si>
  <si>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</si>
  <si>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</si>
  <si>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</si>
  <si>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</si>
  <si>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</si>
  <si>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</si>
  <si>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</si>
  <si>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</si>
  <si>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</si>
  <si>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</si>
  <si>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</si>
  <si>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</si>
  <si>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</si>
  <si>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</si>
  <si>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</si>
  <si>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</si>
  <si>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</si>
  <si>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</si>
  <si>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</si>
  <si>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</si>
  <si>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</si>
  <si>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</si>
  <si>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</si>
  <si>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</si>
  <si>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</si>
  <si>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</si>
  <si>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</si>
  <si>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</si>
  <si>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</si>
  <si>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</si>
  <si>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</si>
  <si>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</si>
  <si>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</si>
  <si>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</si>
  <si>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</si>
  <si>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</si>
  <si>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</si>
  <si>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</si>
  <si>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</si>
  <si>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</si>
  <si>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</si>
  <si>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</si>
  <si>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</si>
  <si>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</si>
  <si>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</si>
  <si>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</si>
  <si>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</si>
  <si>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</si>
  <si>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</si>
  <si>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</si>
  <si>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</si>
  <si>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</si>
  <si>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</si>
  <si>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</si>
  <si>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</si>
  <si>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</si>
  <si>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</si>
  <si>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</si>
  <si>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</si>
  <si>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</si>
  <si>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</si>
  <si>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</si>
  <si>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</si>
  <si>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</si>
  <si>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</si>
  <si>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</si>
  <si>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</si>
  <si>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</si>
  <si>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</si>
  <si>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</si>
  <si>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</si>
  <si>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</si>
  <si>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</si>
  <si>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</si>
  <si>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</si>
  <si>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</si>
  <si>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</si>
  <si>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</si>
  <si>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</si>
  <si>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</si>
  <si>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</si>
  <si>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</si>
  <si>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</si>
  <si>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</si>
  <si>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</si>
  <si>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</si>
  <si>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</si>
  <si>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</si>
  <si>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</si>
  <si>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</si>
  <si>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</si>
  <si>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</si>
  <si>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</si>
  <si>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</si>
  <si>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</si>
  <si>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</si>
  <si>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</si>
  <si>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</si>
  <si>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</si>
  <si>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</si>
  <si>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</si>
  <si>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</si>
  <si>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</si>
  <si>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</si>
  <si>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</si>
  <si>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</si>
  <si>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</si>
  <si>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</si>
  <si>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</si>
  <si>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</si>
  <si>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</si>
  <si>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</si>
  <si>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</si>
  <si>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</si>
  <si>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</si>
  <si>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</si>
  <si>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</si>
  <si>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</si>
  <si>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</si>
  <si>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</si>
  <si>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</si>
  <si>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</si>
  <si>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</si>
  <si>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</si>
  <si>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</si>
  <si>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</si>
  <si>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</si>
  <si>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</si>
  <si>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</si>
  <si>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</si>
  <si>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</si>
  <si>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</si>
  <si>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</si>
  <si>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</si>
  <si>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</si>
  <si>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</si>
  <si>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</si>
  <si>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</si>
  <si>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</si>
  <si>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</si>
  <si>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</si>
  <si>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</si>
  <si>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</si>
  <si>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</si>
  <si>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</si>
  <si>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</si>
  <si>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</si>
  <si>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</si>
  <si>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</si>
  <si>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</si>
  <si>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</si>
  <si>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</si>
  <si>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</si>
  <si>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</si>
  <si>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</si>
  <si>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</si>
  <si>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</si>
  <si>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</si>
  <si>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</si>
  <si>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</si>
  <si>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</si>
  <si>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</si>
  <si>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</si>
  <si>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</si>
  <si>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</si>
  <si>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</si>
  <si>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</si>
  <si>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</si>
  <si>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</si>
  <si>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</si>
  <si>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</si>
  <si>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</si>
  <si>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</si>
  <si>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</si>
  <si>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</si>
  <si>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</si>
  <si>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</si>
  <si>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</si>
  <si>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</si>
  <si>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</si>
  <si>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</si>
  <si>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</si>
  <si>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</si>
  <si>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</si>
  <si>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</si>
  <si>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</si>
  <si>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</si>
  <si>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</si>
  <si>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</si>
  <si>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</si>
  <si>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</si>
  <si>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</si>
  <si>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</si>
  <si>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</si>
  <si>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</si>
  <si>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</si>
  <si>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</si>
  <si>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</si>
  <si>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</si>
  <si>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</si>
  <si>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</si>
  <si>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</si>
  <si>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</si>
  <si>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</si>
  <si>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</si>
  <si>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</si>
  <si>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</si>
  <si>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</si>
  <si>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</si>
  <si>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</si>
  <si>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</si>
  <si>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</si>
  <si>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</si>
  <si>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</si>
  <si>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</si>
  <si>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</si>
  <si>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</si>
  <si>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</si>
  <si>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</si>
  <si>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</si>
  <si>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</si>
  <si>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</si>
  <si>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</si>
  <si>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</si>
  <si>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</si>
  <si>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</si>
  <si>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</si>
  <si>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</si>
  <si>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</si>
  <si>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</si>
  <si>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</si>
  <si>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</si>
  <si>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</si>
  <si>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</si>
  <si>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</si>
  <si>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</si>
  <si>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</si>
  <si>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</si>
  <si>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</si>
  <si>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</si>
  <si>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</si>
  <si>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</si>
  <si>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</si>
  <si>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</si>
  <si>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</si>
  <si>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</si>
  <si>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</si>
  <si>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</si>
  <si>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</si>
  <si>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</si>
  <si>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</si>
  <si>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</si>
  <si>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</si>
  <si>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</si>
  <si>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</si>
  <si>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</si>
  <si>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</si>
  <si>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</si>
  <si>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</si>
  <si>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</si>
  <si>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</si>
  <si>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</si>
  <si>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</si>
  <si>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</si>
  <si>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</si>
  <si>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</si>
  <si>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</si>
  <si>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</si>
  <si>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</si>
  <si>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</si>
  <si>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</si>
  <si>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</si>
  <si>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</si>
  <si>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</si>
  <si>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</si>
  <si>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</si>
  <si>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</si>
  <si>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</si>
  <si>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</si>
  <si>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</si>
  <si>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</si>
  <si>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</si>
  <si>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</si>
  <si>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</si>
  <si>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</si>
  <si>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</si>
  <si>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</si>
  <si>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</si>
  <si>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</si>
  <si>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</si>
  <si>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</si>
  <si>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</si>
  <si>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</si>
  <si>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</si>
  <si>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</si>
  <si>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</si>
  <si>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</si>
  <si>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</si>
  <si>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</si>
  <si>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</si>
  <si>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</si>
  <si>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</si>
  <si>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</si>
  <si>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</si>
  <si>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</si>
  <si>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</si>
  <si>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</si>
  <si>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</si>
  <si>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</si>
  <si>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</si>
  <si>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</si>
  <si>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</si>
  <si>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</si>
  <si>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</si>
  <si>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</si>
  <si>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</si>
  <si>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</si>
  <si>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</si>
  <si>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</si>
  <si>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</si>
  <si>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</si>
  <si>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</si>
  <si>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</si>
  <si>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</si>
  <si>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</si>
  <si>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</si>
  <si>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</si>
  <si>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</si>
  <si>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</si>
  <si>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</si>
  <si>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</si>
  <si>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</si>
  <si>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</si>
  <si>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</si>
  <si>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</si>
  <si>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</si>
  <si>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</si>
  <si>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</si>
  <si>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</si>
  <si>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</si>
  <si>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</si>
  <si>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</si>
  <si>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</si>
  <si>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</si>
  <si>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</si>
  <si>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</si>
  <si>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</si>
  <si>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</si>
  <si>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</si>
  <si>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</si>
  <si>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</si>
  <si>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</si>
  <si>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</si>
  <si>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</si>
  <si>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</si>
  <si>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</si>
  <si>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</si>
  <si>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</si>
  <si>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</si>
  <si>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</si>
  <si>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</si>
  <si>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</si>
  <si>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</si>
  <si>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</si>
  <si>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</si>
  <si>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</si>
  <si>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</si>
  <si>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</si>
  <si>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</si>
  <si>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</si>
  <si>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</si>
  <si>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</si>
  <si>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</si>
  <si>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</si>
  <si>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</si>
  <si>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</si>
  <si>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</si>
  <si>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</si>
  <si>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</si>
  <si>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</si>
  <si>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</si>
  <si>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</si>
  <si>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</si>
  <si>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</si>
  <si>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</si>
  <si>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</si>
  <si>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</si>
  <si>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</si>
  <si>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</si>
  <si>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</si>
  <si>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</si>
  <si>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</si>
  <si>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</si>
  <si>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</si>
  <si>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</si>
  <si>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</si>
  <si>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</si>
  <si>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</si>
  <si>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</si>
  <si>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</si>
  <si>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</si>
  <si>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</si>
  <si>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</si>
  <si>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</si>
  <si>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</si>
  <si>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</si>
  <si>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</si>
  <si>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</si>
  <si>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</si>
  <si>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</si>
  <si>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</si>
  <si>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</si>
  <si>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</si>
  <si>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</si>
  <si>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</si>
  <si>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</si>
  <si>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</si>
  <si>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</si>
  <si>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</si>
  <si>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</si>
  <si>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</si>
  <si>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</si>
  <si>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</si>
  <si>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</si>
  <si>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</si>
  <si>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</si>
  <si>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</si>
  <si>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</si>
  <si>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</si>
  <si>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</si>
  <si>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</si>
  <si>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</si>
  <si>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</si>
  <si>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</si>
  <si>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</si>
  <si>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</si>
  <si>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</si>
  <si>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</si>
  <si>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</si>
  <si>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</si>
  <si>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</si>
  <si>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</si>
  <si>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</si>
  <si>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</si>
  <si>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</si>
  <si>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</si>
  <si>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</si>
  <si>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</si>
  <si>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</si>
  <si>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</si>
  <si>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</si>
  <si>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</si>
  <si>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</si>
  <si>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</si>
  <si>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</si>
  <si>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</si>
  <si>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</si>
  <si>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</si>
  <si>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</si>
  <si>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</si>
  <si>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</si>
  <si>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</si>
  <si>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</si>
  <si>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</si>
  <si>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</si>
  <si>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</si>
  <si>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</si>
  <si>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</si>
  <si>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</si>
  <si>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</si>
  <si>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</si>
  <si>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</si>
  <si>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</si>
  <si>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</si>
  <si>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</si>
  <si>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</si>
  <si>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</si>
  <si>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</si>
  <si>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</si>
  <si>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</si>
  <si>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</si>
  <si>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</si>
  <si>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</si>
  <si>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</si>
  <si>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</si>
  <si>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</si>
  <si>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</si>
  <si>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</si>
  <si>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</si>
  <si>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</si>
  <si>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</si>
  <si>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</si>
  <si>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</si>
  <si>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</si>
  <si>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</si>
  <si>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</si>
  <si>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</si>
  <si>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</si>
  <si>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</si>
  <si>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</si>
  <si>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</si>
  <si>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</si>
  <si>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</si>
  <si>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</si>
  <si>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</si>
  <si>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</si>
  <si>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</si>
  <si>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</si>
  <si>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</si>
  <si>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</si>
  <si>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</si>
  <si>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</si>
  <si>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</si>
  <si>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</si>
  <si>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</si>
  <si>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</si>
  <si>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</si>
  <si>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</si>
  <si>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</si>
  <si>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</si>
  <si>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</si>
  <si>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</si>
  <si>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</si>
  <si>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</si>
  <si>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</si>
  <si>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</si>
  <si>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</si>
  <si>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</si>
  <si>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</si>
  <si>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</si>
  <si>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</si>
  <si>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</si>
  <si>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</si>
  <si>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</si>
  <si>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</si>
  <si>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</si>
  <si>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</si>
  <si>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</si>
  <si>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</si>
  <si>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</si>
  <si>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</si>
  <si>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</si>
  <si>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</si>
  <si>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</si>
  <si>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</si>
  <si>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</si>
  <si>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</si>
  <si>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</si>
  <si>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</si>
  <si>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</si>
  <si>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</si>
  <si>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</si>
  <si>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</si>
  <si>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</si>
  <si>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</si>
  <si>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</si>
  <si>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</si>
  <si>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</si>
  <si>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</si>
  <si>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</si>
  <si>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</si>
  <si>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</si>
  <si>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</si>
  <si>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</si>
  <si>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</si>
  <si>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</si>
  <si>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</si>
  <si>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</si>
  <si>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</si>
  <si>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</si>
  <si>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</si>
  <si>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</si>
  <si>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</si>
  <si>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</si>
  <si>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</si>
  <si>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</si>
  <si>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</si>
  <si>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</si>
  <si>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</si>
  <si>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</si>
  <si>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</si>
  <si>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</si>
  <si>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</si>
  <si>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</si>
  <si>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</si>
  <si>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</si>
  <si>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</si>
  <si>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</si>
  <si>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</si>
  <si>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</si>
  <si>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</si>
  <si>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</si>
  <si>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</si>
  <si>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</si>
  <si>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</si>
  <si>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</si>
  <si>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</si>
  <si>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</si>
  <si>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</si>
  <si>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</si>
  <si>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</si>
  <si>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</si>
  <si>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</si>
  <si>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</si>
  <si>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</si>
  <si>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</si>
  <si>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</si>
  <si>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</si>
  <si>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</si>
  <si>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</si>
  <si>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</si>
  <si>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</si>
  <si>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</si>
  <si>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</si>
  <si>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</si>
  <si>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</si>
  <si>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</si>
  <si>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</si>
  <si>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</si>
  <si>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</si>
  <si>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</si>
  <si>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</si>
  <si>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</si>
  <si>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</si>
  <si>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</si>
  <si>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</si>
  <si>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</si>
  <si>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</si>
  <si>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</si>
  <si>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</si>
  <si>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</si>
  <si>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</si>
  <si>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</si>
  <si>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</si>
  <si>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</si>
  <si>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</si>
  <si>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</si>
  <si>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</si>
  <si>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</si>
  <si>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</si>
  <si>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</si>
  <si>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</si>
  <si>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</si>
  <si>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</si>
  <si>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</si>
  <si>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</si>
  <si>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</si>
  <si>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</si>
  <si>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</si>
  <si>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</si>
  <si>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</si>
  <si>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</si>
  <si>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</si>
  <si>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</si>
  <si>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</si>
  <si>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</si>
  <si>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</si>
  <si>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</si>
  <si>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</si>
  <si>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</si>
  <si>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</si>
  <si>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</si>
  <si>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</si>
  <si>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</si>
  <si>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</si>
  <si>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</si>
  <si>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</si>
  <si>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</si>
  <si>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</si>
  <si>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</si>
  <si>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</si>
  <si>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</si>
  <si>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</si>
  <si>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</si>
  <si>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</si>
  <si>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</si>
  <si>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</si>
  <si>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</si>
  <si>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</si>
  <si>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</si>
  <si>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</si>
  <si>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</si>
  <si>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</si>
  <si>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</si>
  <si>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</si>
  <si>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</si>
  <si>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</si>
  <si>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</si>
  <si>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</si>
  <si>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</si>
  <si>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</si>
  <si>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</si>
  <si>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</si>
  <si>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</si>
  <si>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</si>
  <si>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</si>
  <si>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</si>
  <si>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</si>
  <si>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</si>
  <si>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</si>
  <si>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</si>
  <si>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</si>
  <si>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</si>
  <si>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</si>
  <si>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</si>
  <si>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</si>
  <si>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</si>
  <si>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</si>
  <si>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</si>
  <si>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</si>
  <si>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</si>
  <si>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</si>
  <si>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</si>
  <si>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</si>
  <si>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</si>
  <si>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</si>
  <si>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</si>
  <si>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</si>
  <si>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</si>
  <si>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</si>
  <si>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</si>
  <si>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</si>
  <si>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</si>
  <si>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</si>
  <si>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</si>
  <si>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</si>
  <si>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</si>
  <si>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</si>
  <si>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</si>
  <si>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</si>
  <si>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</si>
  <si>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</si>
  <si>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</si>
  <si>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</si>
  <si>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</si>
  <si>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</si>
  <si>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</si>
  <si>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</si>
  <si>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</si>
  <si>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</si>
  <si>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</si>
  <si>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</si>
  <si>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</si>
  <si>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</si>
  <si>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</si>
  <si>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</si>
  <si>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</si>
  <si>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</si>
  <si>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</si>
  <si>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</si>
  <si>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</si>
  <si>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</si>
  <si>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</si>
  <si>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</si>
  <si>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</si>
  <si>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</si>
  <si>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</si>
  <si>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</si>
  <si>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</si>
  <si>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</si>
  <si>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</si>
  <si>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</si>
  <si>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</si>
  <si>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</si>
  <si>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</si>
  <si>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</si>
  <si>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</si>
  <si>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</si>
  <si>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</si>
  <si>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</si>
  <si>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</si>
  <si>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</si>
  <si>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</si>
  <si>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</si>
  <si>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</si>
  <si>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</si>
  <si>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</si>
  <si>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</si>
  <si>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</si>
  <si>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</si>
  <si>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</si>
  <si>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</si>
  <si>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</si>
  <si>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</si>
  <si>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</si>
  <si>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</si>
  <si>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</si>
  <si>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</si>
  <si>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</si>
  <si>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</si>
  <si>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</si>
  <si>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</si>
  <si>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</si>
  <si>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</si>
  <si>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</si>
  <si>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</si>
  <si>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</si>
  <si>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</si>
  <si>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</si>
  <si>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</si>
  <si>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</si>
  <si>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</si>
  <si>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</si>
  <si>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</si>
  <si>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</si>
  <si>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</si>
  <si>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</si>
  <si>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</si>
  <si>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</si>
  <si>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</si>
  <si>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</si>
  <si>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</si>
  <si>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</si>
  <si>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</si>
  <si>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</si>
  <si>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</si>
  <si>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</si>
  <si>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</si>
  <si>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</si>
  <si>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</si>
  <si>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</si>
  <si>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</si>
  <si>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</si>
  <si>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</si>
  <si>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</si>
  <si>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</si>
  <si>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</si>
  <si>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</si>
  <si>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</si>
  <si>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</si>
  <si>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</si>
  <si>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</si>
  <si>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</si>
  <si>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</si>
  <si>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</si>
  <si>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</si>
  <si>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</si>
  <si>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</si>
  <si>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</si>
  <si>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</si>
  <si>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</si>
  <si>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</si>
  <si>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</si>
  <si>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</si>
  <si>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</si>
  <si>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</si>
  <si>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</si>
  <si>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</si>
  <si>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</si>
  <si>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</si>
  <si>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</si>
  <si>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</si>
  <si>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</si>
  <si>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</si>
  <si>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</si>
  <si>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</si>
  <si>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</si>
  <si>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</si>
  <si>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</si>
  <si>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</si>
  <si>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</si>
  <si>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</si>
  <si>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</si>
  <si>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</si>
  <si>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</si>
  <si>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</si>
  <si>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</si>
  <si>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</si>
  <si>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</si>
  <si>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</si>
  <si>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</si>
  <si>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</si>
  <si>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</si>
  <si>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</si>
  <si>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</si>
  <si>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</si>
  <si>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</si>
  <si>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</si>
  <si>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</si>
  <si>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</si>
  <si>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</si>
  <si>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</si>
  <si>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</si>
  <si>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</si>
  <si>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</si>
  <si>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</si>
  <si>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</si>
  <si>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</si>
  <si>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</si>
  <si>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</si>
  <si>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</si>
  <si>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</si>
  <si>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</si>
  <si>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</si>
  <si>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</si>
  <si>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</si>
  <si>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</si>
  <si>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</si>
  <si>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</si>
  <si>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</si>
  <si>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</si>
  <si>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</si>
  <si>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</si>
  <si>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</si>
  <si>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</si>
  <si>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</si>
  <si>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</si>
  <si>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</si>
  <si>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</si>
  <si>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</si>
  <si>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</si>
  <si>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</si>
  <si>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</si>
  <si>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</si>
  <si>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</si>
  <si>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</si>
  <si>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</si>
  <si>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</si>
  <si>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</si>
  <si>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</si>
  <si>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</si>
  <si>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</si>
  <si>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</si>
  <si>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</si>
  <si>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</si>
  <si>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</si>
  <si>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</si>
  <si>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</si>
  <si>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</si>
  <si>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</si>
  <si>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</si>
  <si>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</si>
  <si>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</si>
  <si>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</si>
  <si>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</si>
  <si>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</si>
  <si>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</si>
  <si>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</si>
  <si>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</si>
  <si>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</si>
  <si>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</si>
  <si>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</si>
  <si>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</si>
  <si>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</si>
  <si>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</si>
  <si>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</si>
  <si>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</si>
  <si>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</si>
  <si>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</si>
  <si>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</si>
  <si>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</si>
  <si>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</si>
  <si>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</si>
  <si>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</si>
  <si>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</si>
  <si>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</si>
  <si>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</si>
  <si>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</si>
  <si>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</si>
  <si>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</si>
  <si>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</si>
  <si>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</si>
  <si>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</si>
  <si>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</si>
  <si>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</si>
  <si>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</si>
  <si>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</si>
  <si>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</si>
  <si>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</si>
  <si>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</si>
  <si>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</si>
  <si>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</si>
  <si>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</si>
  <si>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</si>
  <si>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</si>
  <si>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</si>
  <si>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</si>
  <si>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</si>
  <si>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</si>
  <si>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</si>
  <si>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</si>
  <si>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</si>
  <si>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</si>
  <si>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</si>
  <si>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</si>
  <si>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</si>
  <si>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</si>
  <si>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</si>
  <si>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</si>
  <si>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</si>
  <si>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</si>
  <si>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</si>
  <si>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</si>
  <si>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</si>
  <si>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</si>
  <si>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</si>
  <si>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</si>
  <si>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</si>
  <si>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</si>
  <si>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</si>
  <si>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</si>
  <si>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</si>
  <si>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</si>
  <si>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</si>
  <si>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</si>
  <si>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</si>
  <si>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</si>
  <si>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</si>
  <si>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</si>
  <si>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</si>
  <si>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</si>
  <si>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</si>
  <si>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</si>
  <si>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</si>
  <si>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</si>
  <si>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</si>
  <si>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</si>
  <si>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</si>
  <si>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</si>
  <si>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</si>
  <si>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</si>
  <si>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</si>
  <si>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</si>
  <si>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</si>
  <si>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</si>
  <si>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</si>
  <si>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</si>
  <si>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</si>
  <si>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</si>
  <si>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</si>
  <si>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</si>
  <si>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</si>
  <si>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</si>
  <si>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</si>
  <si>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</si>
  <si>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</si>
  <si>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</si>
  <si>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</si>
  <si>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</si>
  <si>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</si>
  <si>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</si>
  <si>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</si>
  <si>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</si>
  <si>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</si>
  <si>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</si>
  <si>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</si>
  <si>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</si>
  <si>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</si>
  <si>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</si>
  <si>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</si>
  <si>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</si>
  <si>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</si>
  <si>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</si>
  <si>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</si>
  <si>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</si>
  <si>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</si>
  <si>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</si>
  <si>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</si>
  <si>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</si>
  <si>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</si>
  <si>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</si>
  <si>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</si>
  <si>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</si>
  <si>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</si>
  <si>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</si>
  <si>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</si>
  <si>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</si>
  <si>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</si>
  <si>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</si>
  <si>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</si>
  <si>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</si>
  <si>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</si>
  <si>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</si>
  <si>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</si>
  <si>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</si>
  <si>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</si>
  <si>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</si>
  <si>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</si>
  <si>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</si>
  <si>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</si>
  <si>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</si>
  <si>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</si>
  <si>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</si>
  <si>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</si>
  <si>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</si>
  <si>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</si>
  <si>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</si>
  <si>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</si>
  <si>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</si>
  <si>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</si>
  <si>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</si>
  <si>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</si>
  <si>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</si>
  <si>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</si>
  <si>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</si>
  <si>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</si>
  <si>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</si>
  <si>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</si>
  <si>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</si>
  <si>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</si>
  <si>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</si>
  <si>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</si>
  <si>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</si>
  <si>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</si>
  <si>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</si>
  <si>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</si>
  <si>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</si>
  <si>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</si>
  <si>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</si>
  <si>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</si>
  <si>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</si>
  <si>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</si>
  <si>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</si>
  <si>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</si>
  <si>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</si>
  <si>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</si>
  <si>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</si>
  <si>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2013</t>
  </si>
  <si>
    <t>Years</t>
  </si>
  <si>
    <t>Goal</t>
  </si>
  <si>
    <t>Number Successful</t>
  </si>
  <si>
    <t>Number Failed</t>
  </si>
  <si>
    <t>Number Canceled</t>
  </si>
  <si>
    <t>Total Projects</t>
  </si>
  <si>
    <t>Percentage Successful</t>
  </si>
  <si>
    <t>Percentage Failed</t>
  </si>
  <si>
    <t>Percentage Cancelled</t>
  </si>
  <si>
    <t>Less than 1000</t>
  </si>
  <si>
    <t>1000 to 4999</t>
  </si>
  <si>
    <t>10000 to 14999</t>
  </si>
  <si>
    <t>15000 to 19999</t>
  </si>
  <si>
    <t>20000 to 24999</t>
  </si>
  <si>
    <t>25000 to 29999</t>
  </si>
  <si>
    <t>30000 to 34999</t>
  </si>
  <si>
    <t>35000 to 39999</t>
  </si>
  <si>
    <t>40000 to 44999</t>
  </si>
  <si>
    <t>45000 to 49999</t>
  </si>
  <si>
    <t>Greater than or Equal to 5000</t>
  </si>
  <si>
    <t>5000 to 9999</t>
  </si>
  <si>
    <t>outcome</t>
  </si>
  <si>
    <t>Successful Summary Statistics</t>
  </si>
  <si>
    <t>Unsuccessful Summary Statistics</t>
  </si>
  <si>
    <t>Mean</t>
  </si>
  <si>
    <t>Median</t>
  </si>
  <si>
    <t>Minimum</t>
  </si>
  <si>
    <t>Maximum</t>
  </si>
  <si>
    <t>Variance</t>
  </si>
  <si>
    <t>Std. Dev.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</si>
</sst>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6"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Alignment="1">
      <alignment horizontal="center"/>
    </xf>
  </cellXfs>
  <cellStyles count="3">
    <cellStyle name="Currency" xfId="1" builtinId="4"/>
    <cellStyle name="Normal" xfId="0" builtinId="0"/>
    <cellStyle name="Percent" xfId="2" builtinId="5"/>
  </cellStyles>
  <dxfs count="12">
    <dxf>
      <font>
        <color theme="1"/>
      </font>
      <fill>
        <patternFill>
          <bgColor rgb="FFC00000"/>
        </patternFill>
      </fill>
    </dxf>
    <dxf>
      <font>
        <color theme="1"/>
      </font>
      <fill>
        <patternFill>
          <bgColor rgb="FFFFC000"/>
        </patternFill>
      </fill>
    </dxf>
    <dxf>
      <font>
        <color theme="1"/>
      </font>
      <fill>
        <patternFill>
          <bgColor rgb="FF00B050"/>
        </patternFill>
      </fill>
    </dxf>
    <dxf>
      <font>
        <color theme="1"/>
      </font>
      <fill>
        <patternFill>
          <bgColor rgb="FF7030A0"/>
        </patternFill>
      </fill>
    </dxf>
    <dxf>
      <font>
        <color theme="1"/>
      </font>
      <fill>
        <patternFill>
          <bgColor rgb="FFC00000"/>
        </patternFill>
      </fill>
    </dxf>
    <dxf>
      <font>
        <color theme="1"/>
      </font>
      <fill>
        <patternFill>
          <bgColor rgb="FFFFC000"/>
        </patternFill>
      </fill>
    </dxf>
    <dxf>
      <font>
        <color theme="1"/>
      </font>
      <fill>
        <patternFill>
          <bgColor rgb="FF00B050"/>
        </patternFill>
      </fill>
    </dxf>
    <dxf>
      <font>
        <color theme="1"/>
      </font>
      <fill>
        <patternFill>
          <bgColor rgb="FF7030A0"/>
        </patternFill>
      </fill>
    </dxf>
    <dxf>
      <font>
        <color theme="1"/>
      </font>
      <fill>
        <patternFill>
          <bgColor rgb="FFC00000"/>
        </patternFill>
      </fill>
    </dxf>
    <dxf>
      <font>
        <color theme="1"/>
      </font>
      <fill>
        <patternFill>
          <bgColor rgb="FFFFC000"/>
        </patternFill>
      </fill>
    </dxf>
    <dxf>
      <font>
        <color theme="1"/>
      </font>
      <fill>
        <patternFill>
          <bgColor rgb="FF00B050"/>
        </patternFill>
      </fill>
    </dxf>
    <dxf>
      <font>
        <color theme="1"/>
      </font>
      <fill>
        <patternFill>
          <bgColor rgb="FF7030A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[StarterBook_Erik Sandstrom.xlsx]State by Category!PivotTable2</c:name>
    <c:fmtId val="3"/>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Category'!$B$3:$B$4</c:f>
              <c:strCache>
                <c:ptCount val="1"/>
                <c:pt idx="0">
                  <c:v>canceled</c:v>
                </c:pt>
              </c:strCache>
            </c:strRef>
          </c:tx>
          <c:spPr>
            <a:solidFill>
              <a:srgbClr val="FFC000"/>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43E-44BC-827A-960D8A823689}"/>
            </c:ext>
          </c:extLst>
        </c:ser>
        <c:ser>
          <c:idx val="1"/>
          <c:order val="1"/>
          <c:tx>
            <c:strRef>
              <c:f>'State by Category'!$C$3:$C$4</c:f>
              <c:strCache>
                <c:ptCount val="1"/>
                <c:pt idx="0">
                  <c:v>failed</c:v>
                </c:pt>
              </c:strCache>
            </c:strRef>
          </c:tx>
          <c:spPr>
            <a:solidFill>
              <a:srgbClr val="C00000"/>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43E-44BC-827A-960D8A823689}"/>
            </c:ext>
          </c:extLst>
        </c:ser>
        <c:ser>
          <c:idx val="2"/>
          <c:order val="2"/>
          <c:tx>
            <c:strRef>
              <c:f>'State by Category'!$D$3:$D$4</c:f>
              <c:strCache>
                <c:ptCount val="1"/>
                <c:pt idx="0">
                  <c:v>live</c:v>
                </c:pt>
              </c:strCache>
            </c:strRef>
          </c:tx>
          <c:spPr>
            <a:solidFill>
              <a:srgbClr val="7030A0"/>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4-C43E-44BC-827A-960D8A823689}"/>
            </c:ext>
          </c:extLst>
        </c:ser>
        <c:ser>
          <c:idx val="3"/>
          <c:order val="3"/>
          <c:tx>
            <c:strRef>
              <c:f>'State by Category'!$E$3:$E$4</c:f>
              <c:strCache>
                <c:ptCount val="1"/>
                <c:pt idx="0">
                  <c:v>successful</c:v>
                </c:pt>
              </c:strCache>
            </c:strRef>
          </c:tx>
          <c:spPr>
            <a:solidFill>
              <a:srgbClr val="00B050"/>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C43E-44BC-827A-960D8A823689}"/>
            </c:ext>
          </c:extLst>
        </c:ser>
        <c:dLbls>
          <c:showLegendKey val="0"/>
          <c:showVal val="0"/>
          <c:showCatName val="0"/>
          <c:showSerName val="0"/>
          <c:showPercent val="0"/>
          <c:showBubbleSize val="0"/>
        </c:dLbls>
        <c:gapWidth val="150"/>
        <c:overlap val="100"/>
        <c:axId val="929021856"/>
        <c:axId val="988192880"/>
      </c:barChart>
      <c:catAx>
        <c:axId val="92902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192880"/>
        <c:crosses val="autoZero"/>
        <c:auto val="1"/>
        <c:lblAlgn val="ctr"/>
        <c:lblOffset val="100"/>
        <c:noMultiLvlLbl val="0"/>
      </c:catAx>
      <c:valAx>
        <c:axId val="98819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02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[StarterBook_Erik Sandstrom.xlsx]State by Sub-Category!PivotTable3</c:name>
    <c:fmtId val="1"/>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pivotFmt>
    </c:pivotFmts>
    <c:plotArea>
      <c:layout/>
      <c:barChart>
        <c:barDir val="col"/>
        <c:grouping val="stacked"/>
        <c:varyColors val="0"/>
        <c:ser>
          <c:idx val="0"/>
          <c:order val="0"/>
          <c:tx>
            <c:strRef>
              <c:f>'State by Sub-Category'!$B$4:$B$5</c:f>
              <c:strCache>
                <c:ptCount val="1"/>
                <c:pt idx="0">
                  <c:v>canceled</c:v>
                </c:pt>
              </c:strCache>
            </c:strRef>
          </c:tx>
          <c:spPr>
            <a:solidFill>
              <a:srgbClr val="FFC000"/>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189-4697-AA5A-A2FD71F2A945}"/>
            </c:ext>
          </c:extLst>
        </c:ser>
        <c:ser>
          <c:idx val="1"/>
          <c:order val="1"/>
          <c:tx>
            <c:strRef>
              <c:f>'State by Sub-Category'!$C$4:$C$5</c:f>
              <c:strCache>
                <c:ptCount val="1"/>
                <c:pt idx="0">
                  <c:v>failed</c:v>
                </c:pt>
              </c:strCache>
            </c:strRef>
          </c:tx>
          <c:spPr>
            <a:solidFill>
              <a:srgbClr val="C00000"/>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189-4697-AA5A-A2FD71F2A945}"/>
            </c:ext>
          </c:extLst>
        </c:ser>
        <c:ser>
          <c:idx val="2"/>
          <c:order val="2"/>
          <c:tx>
            <c:strRef>
              <c:f>'State by Sub-Category'!$D$4:$D$5</c:f>
              <c:strCache>
                <c:ptCount val="1"/>
                <c:pt idx="0">
                  <c:v>live</c:v>
                </c:pt>
              </c:strCache>
            </c:strRef>
          </c:tx>
          <c:spPr>
            <a:solidFill>
              <a:srgbClr val="7030A0"/>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189-4697-AA5A-A2FD71F2A945}"/>
            </c:ext>
          </c:extLst>
        </c:ser>
        <c:ser>
          <c:idx val="3"/>
          <c:order val="3"/>
          <c:tx>
            <c:strRef>
              <c:f>'State by Sub-Category'!$E$4:$E$5</c:f>
              <c:strCache>
                <c:ptCount val="1"/>
                <c:pt idx="0">
                  <c:v>successful</c:v>
                </c:pt>
              </c:strCache>
            </c:strRef>
          </c:tx>
          <c:spPr>
            <a:solidFill>
              <a:srgbClr val="00B050"/>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189-4697-AA5A-A2FD71F2A945}"/>
            </c:ext>
          </c:extLst>
        </c:ser>
        <c:dLbls>
          <c:showLegendKey val="0"/>
          <c:showVal val="0"/>
          <c:showCatName val="0"/>
          <c:showSerName val="0"/>
          <c:showPercent val="0"/>
          <c:showBubbleSize val="0"/>
        </c:dLbls>
        <c:gapWidth val="150"/>
        <c:overlap val="100"/>
        <c:axId val="962382016"/>
        <c:axId val="989044144"/>
      </c:barChart>
      <c:catAx>
        <c:axId val="96238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044144"/>
        <c:crosses val="autoZero"/>
        <c:auto val="1"/>
        <c:lblAlgn val="ctr"/>
        <c:lblOffset val="100"/>
        <c:noMultiLvlLbl val="0"/>
      </c:catAx>
      <c:valAx>
        <c:axId val="98904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38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[StarterBook_Erik Sandstrom.xlsx]State by Date Created!PivotTable4</c:name>
    <c:fmtId val="1"/>
  </c:pivotSource>
  <c:chart>
    <c:autoTitleDeleted val="0"/>
    <c:pivotFmts>
      <c:pivotFmt>
        <c:idx val="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Date Created'!$B$4:$B$5</c:f>
              <c:strCache>
                <c:ptCount val="1"/>
                <c:pt idx="0">
                  <c:v>canceled</c:v>
                </c:pt>
              </c:strCache>
            </c:strRef>
          </c:tx>
          <c:spPr>
            <a:ln w="28575" cap="rnd">
              <a:solidFill>
                <a:srgbClr val="FFC000"/>
              </a:solidFill>
              <a:round/>
            </a:ln>
            <a:effectLst/>
          </c:spPr>
          <c:marker>
            <c:symbol val="none"/>
          </c:marker>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Created'!$B$6:$B$18</c:f>
              <c:numCache>
                <c:formatCode>General</c:formatCode>
                <c:ptCount val="12"/>
                <c:pt idx="3">
                  <c:v>1</c:v>
                </c:pt>
                <c:pt idx="4">
                  <c:v>1</c:v>
                </c:pt>
                <c:pt idx="6">
                  <c:v>1</c:v>
                </c:pt>
                <c:pt idx="7">
                  <c:v>2</c:v>
                </c:pt>
                <c:pt idx="9">
                  <c:v>1</c:v>
                </c:pt>
                <c:pt idx="10">
                  <c:v>1</c:v>
                </c:pt>
              </c:numCache>
            </c:numRef>
          </c:val>
          <c:smooth val="0"/>
          <c:extLst>
            <c:ext xmlns:c16="http://schemas.microsoft.com/office/drawing/2014/chart" uri="{C3380CC4-5D6E-409C-BE32-E72D297353CC}">
              <c16:uniqueId val="{00000000-FD58-49B5-B01A-90D5776105C9}"/>
            </c:ext>
          </c:extLst>
        </c:ser>
        <c:ser>
          <c:idx val="1"/>
          <c:order val="1"/>
          <c:tx>
            <c:strRef>
              <c:f>'State by Date Created'!$C$4:$C$5</c:f>
              <c:strCache>
                <c:ptCount val="1"/>
                <c:pt idx="0">
                  <c:v>failed</c:v>
                </c:pt>
              </c:strCache>
            </c:strRef>
          </c:tx>
          <c:spPr>
            <a:ln w="28575" cap="rnd">
              <a:solidFill>
                <a:srgbClr val="C00000"/>
              </a:solidFill>
              <a:round/>
            </a:ln>
            <a:effectLst/>
          </c:spPr>
          <c:marker>
            <c:symbol val="none"/>
          </c:marker>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Created'!$C$6:$C$18</c:f>
              <c:numCache>
                <c:formatCode>General</c:formatCode>
                <c:ptCount val="12"/>
                <c:pt idx="0">
                  <c:v>3</c:v>
                </c:pt>
                <c:pt idx="1">
                  <c:v>3</c:v>
                </c:pt>
                <c:pt idx="2">
                  <c:v>3</c:v>
                </c:pt>
                <c:pt idx="3">
                  <c:v>5</c:v>
                </c:pt>
                <c:pt idx="4">
                  <c:v>7</c:v>
                </c:pt>
                <c:pt idx="5">
                  <c:v>2</c:v>
                </c:pt>
                <c:pt idx="6">
                  <c:v>6</c:v>
                </c:pt>
                <c:pt idx="7">
                  <c:v>5</c:v>
                </c:pt>
                <c:pt idx="8">
                  <c:v>7</c:v>
                </c:pt>
                <c:pt idx="9">
                  <c:v>15</c:v>
                </c:pt>
                <c:pt idx="10">
                  <c:v>5</c:v>
                </c:pt>
                <c:pt idx="11">
                  <c:v>6</c:v>
                </c:pt>
              </c:numCache>
            </c:numRef>
          </c:val>
          <c:smooth val="0"/>
          <c:extLst>
            <c:ext xmlns:c16="http://schemas.microsoft.com/office/drawing/2014/chart" uri="{C3380CC4-5D6E-409C-BE32-E72D297353CC}">
              <c16:uniqueId val="{00000001-FD58-49B5-B01A-90D5776105C9}"/>
            </c:ext>
          </c:extLst>
        </c:ser>
        <c:ser>
          <c:idx val="2"/>
          <c:order val="2"/>
          <c:tx>
            <c:strRef>
              <c:f>'State by Date Created'!$D$4:$D$5</c:f>
              <c:strCache>
                <c:ptCount val="1"/>
                <c:pt idx="0">
                  <c:v>successful</c:v>
                </c:pt>
              </c:strCache>
            </c:strRef>
          </c:tx>
          <c:spPr>
            <a:ln w="28575" cap="rnd">
              <a:solidFill>
                <a:srgbClr val="00B050"/>
              </a:solidFill>
              <a:round/>
            </a:ln>
            <a:effectLst/>
          </c:spPr>
          <c:marker>
            <c:symbol val="none"/>
          </c:marker>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Created'!$D$6:$D$18</c:f>
              <c:numCache>
                <c:formatCode>General</c:formatCode>
                <c:ptCount val="12"/>
                <c:pt idx="0">
                  <c:v>19</c:v>
                </c:pt>
                <c:pt idx="1">
                  <c:v>24</c:v>
                </c:pt>
                <c:pt idx="2">
                  <c:v>14</c:v>
                </c:pt>
                <c:pt idx="3">
                  <c:v>25</c:v>
                </c:pt>
                <c:pt idx="4">
                  <c:v>13</c:v>
                </c:pt>
                <c:pt idx="5">
                  <c:v>16</c:v>
                </c:pt>
                <c:pt idx="6">
                  <c:v>10</c:v>
                </c:pt>
                <c:pt idx="7">
                  <c:v>10</c:v>
                </c:pt>
                <c:pt idx="8">
                  <c:v>18</c:v>
                </c:pt>
                <c:pt idx="9">
                  <c:v>19</c:v>
                </c:pt>
                <c:pt idx="10">
                  <c:v>18</c:v>
                </c:pt>
                <c:pt idx="11">
                  <c:v>14</c:v>
                </c:pt>
              </c:numCache>
            </c:numRef>
          </c:val>
          <c:smooth val="0"/>
          <c:extLst>
            <c:ext xmlns:c16="http://schemas.microsoft.com/office/drawing/2014/chart" uri="{C3380CC4-5D6E-409C-BE32-E72D297353CC}">
              <c16:uniqueId val="{00000002-FD58-49B5-B01A-90D5776105C9}"/>
            </c:ext>
          </c:extLst>
        </c:ser>
        <c:dLbls>
          <c:showLegendKey val="0"/>
          <c:showVal val="0"/>
          <c:showCatName val="0"/>
          <c:showSerName val="0"/>
          <c:showPercent val="0"/>
          <c:showBubbleSize val="0"/>
        </c:dLbls>
        <c:smooth val="0"/>
        <c:axId val="1225251440"/>
        <c:axId val="889800608"/>
      </c:lineChart>
      <c:catAx>
        <c:axId val="122525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800608"/>
        <c:crosses val="autoZero"/>
        <c:auto val="1"/>
        <c:lblAlgn val="ctr"/>
        <c:lblOffset val="100"/>
        <c:noMultiLvlLbl val="0"/>
      </c:catAx>
      <c:valAx>
        <c:axId val="88980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25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Chances of Success</a:t>
            </a:r>
          </a:p>
        </c:rich>
      </c:tx>
      <c:layout>
        <c:manualLayout>
          <c:xMode val="edge"/>
          <c:yMode val="edge"/>
          <c:x val="0.35262496354622341"/>
          <c:y val="1.87906832030315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1'!$F$1</c:f>
              <c:strCache>
                <c:ptCount val="1"/>
                <c:pt idx="0">
                  <c:v>Percentage Successful</c:v>
                </c:pt>
              </c:strCache>
            </c:strRef>
          </c:tx>
          <c:spPr>
            <a:ln w="28575" cap="rnd">
              <a:solidFill>
                <a:schemeClr val="accent1"/>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32D-48DC-8BCA-13E4A06FB8A9}"/>
            </c:ext>
          </c:extLst>
        </c:ser>
        <c:ser>
          <c:idx val="1"/>
          <c:order val="1"/>
          <c:tx>
            <c:strRef>
              <c:f>'Bonus 1'!$G$1</c:f>
              <c:strCache>
                <c:ptCount val="1"/>
                <c:pt idx="0">
                  <c:v>Percentage Failed</c:v>
                </c:pt>
              </c:strCache>
            </c:strRef>
          </c:tx>
          <c:spPr>
            <a:ln w="28575" cap="rnd">
              <a:solidFill>
                <a:schemeClr val="accent2"/>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32D-48DC-8BCA-13E4A06FB8A9}"/>
            </c:ext>
          </c:extLst>
        </c:ser>
        <c:ser>
          <c:idx val="2"/>
          <c:order val="2"/>
          <c:tx>
            <c:strRef>
              <c:f>'Bonus 1'!$H$1</c:f>
              <c:strCache>
                <c:ptCount val="1"/>
                <c:pt idx="0">
                  <c:v>Percentage Cancelled</c:v>
                </c:pt>
              </c:strCache>
            </c:strRef>
          </c:tx>
          <c:spPr>
            <a:ln w="28575" cap="rnd">
              <a:solidFill>
                <a:schemeClr val="accent3"/>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32D-48DC-8BCA-13E4A06FB8A9}"/>
            </c:ext>
          </c:extLst>
        </c:ser>
        <c:dLbls>
          <c:showLegendKey val="0"/>
          <c:showVal val="0"/>
          <c:showCatName val="0"/>
          <c:showSerName val="0"/>
          <c:showPercent val="0"/>
          <c:showBubbleSize val="0"/>
        </c:dLbls>
        <c:smooth val="0"/>
        <c:axId val="710549744"/>
        <c:axId val="475594000"/>
      </c:lineChart>
      <c:catAx>
        <c:axId val="71054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594000"/>
        <c:crosses val="autoZero"/>
        <c:auto val="1"/>
        <c:lblAlgn val="ctr"/>
        <c:lblOffset val="100"/>
        <c:noMultiLvlLbl val="0"/>
      </c:catAx>
      <c:valAx>
        <c:axId val="475594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4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95250</xdr:colOff>
      <xdr:row>1</xdr:row>
      <xdr:rowOff>174307</xdr:rowOff>
    </xdr:from>
    <xdr:to>
      <xdr:col>18</xdr:col>
      <xdr:colOff>320040</xdr:colOff>
      <xdr:row>23</xdr:row>
      <xdr:rowOff>114300</xdr:rowOff>
    </xdr:to>
    <xdr:graphicFrame macro="">
      <xdr:nvGraphicFramePr>
        <xdr:cNvPr id="2" name="Chart 1">
          <a:extLst>
            <a:ext uri="{FF2B5EF4-FFF2-40B4-BE49-F238E27FC236}">
              <a16:creationId xmlns:a16="http://schemas.microsoft.com/office/drawing/2014/main" id="{06A5555E-4671-425C-A674-61C719DB4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544829</xdr:colOff>
      <xdr:row>4</xdr:row>
      <xdr:rowOff>60006</xdr:rowOff>
    </xdr:from>
    <xdr:to>
      <xdr:col>20</xdr:col>
      <xdr:colOff>561975</xdr:colOff>
      <xdr:row>35</xdr:row>
      <xdr:rowOff>123825</xdr:rowOff>
    </xdr:to>
    <xdr:graphicFrame macro="">
      <xdr:nvGraphicFramePr>
        <xdr:cNvPr id="2" name="Chart 1">
          <a:extLst>
            <a:ext uri="{FF2B5EF4-FFF2-40B4-BE49-F238E27FC236}">
              <a16:creationId xmlns:a16="http://schemas.microsoft.com/office/drawing/2014/main" id="{7D6D2D65-EA68-46BE-A900-4F5907721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361950</xdr:colOff>
      <xdr:row>1</xdr:row>
      <xdr:rowOff>124776</xdr:rowOff>
    </xdr:from>
    <xdr:to>
      <xdr:col>16</xdr:col>
      <xdr:colOff>123825</xdr:colOff>
      <xdr:row>27</xdr:row>
      <xdr:rowOff>133349</xdr:rowOff>
    </xdr:to>
    <xdr:graphicFrame macro="">
      <xdr:nvGraphicFramePr>
        <xdr:cNvPr id="2" name="Chart 1">
          <a:extLst>
            <a:ext uri="{FF2B5EF4-FFF2-40B4-BE49-F238E27FC236}">
              <a16:creationId xmlns:a16="http://schemas.microsoft.com/office/drawing/2014/main" id="{1DD643E4-6254-434B-8500-1C6DE6330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310515</xdr:colOff>
      <xdr:row>1</xdr:row>
      <xdr:rowOff>69532</xdr:rowOff>
    </xdr:from>
    <xdr:to>
      <xdr:col>19</xdr:col>
      <xdr:colOff>28575</xdr:colOff>
      <xdr:row>27</xdr:row>
      <xdr:rowOff>97155</xdr:rowOff>
    </xdr:to>
    <xdr:graphicFrame macro="">
      <xdr:nvGraphicFramePr>
        <xdr:cNvPr id="2" name="Chart 1">
          <a:extLst>
            <a:ext uri="{FF2B5EF4-FFF2-40B4-BE49-F238E27FC236}">
              <a16:creationId xmlns:a16="http://schemas.microsoft.com/office/drawing/2014/main" id="{AEF4C1B6-8FF0-4084-9339-76A95E06E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0</xdr:colOff>
      <xdr:row>14</xdr:row>
      <xdr:rowOff>0</xdr:rowOff>
    </xdr:from>
    <xdr:to>
      <xdr:col>18</xdr:col>
      <xdr:colOff>598170</xdr:colOff>
      <xdr:row>22</xdr:row>
      <xdr:rowOff>104775</xdr:rowOff>
    </xdr:to>
    <xdr:sp macro="" textlink="">
      <xdr:nvSpPr>
        <xdr:cNvPr id="2" name="TextBox 1">
          <a:extLst>
            <a:ext uri="{FF2B5EF4-FFF2-40B4-BE49-F238E27FC236}">
              <a16:creationId xmlns:a16="http://schemas.microsoft.com/office/drawing/2014/main" id="{529E0CB0-8F39-45D5-8EE6-AF5BB0EC5362}"/>
            </a:ext>
          </a:extLst>
        </xdr:cNvPr>
        <xdr:cNvSpPr txBox="1"/>
      </xdr:nvSpPr>
      <xdr:spPr>
        <a:xfrm>
          <a:off x="6115050" y="2533650"/>
          <a:ext cx="6132195" cy="1552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Median is a better summary statistic for both the</a:t>
          </a:r>
          <a:r>
            <a:rPr lang="en-US" sz="1100" baseline="0"/>
            <a:t> successful and unsuccessful data sets.  There are obviously extreme outliers on the high end for both unsuccessful and successful campaigns that are affecting the mean.  </a:t>
          </a:r>
        </a:p>
        <a:p>
          <a:endParaRPr lang="en-US" sz="1100" baseline="0"/>
        </a:p>
        <a:p>
          <a:endParaRPr lang="en-US" sz="1100" baseline="0"/>
        </a:p>
        <a:p>
          <a:r>
            <a:rPr lang="en-US" sz="1100" baseline="0"/>
            <a:t>There is more variance with the successful campaigns.  This makes sense because the range of values of number of backers is so much smaller for unsuccessful campaigns.  Intuitively, one would expect unsuccessful campaigns to have lower numbers of backers overall.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k Sandstrom" refreshedDate="44176.488362384262" createdVersion="6" refreshedVersion="6" minRefreshableVersion="3" recordCount="4114" xr:uid="{24D4AFF5-53D9-423B-BD54-5181D4CB2EBF}">
  <cacheSource type="worksheet">
    <worksheetSource ref="A1:R4115" sheet="Main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k Sandstrom" refreshedDate="44176.509446064818" createdVersion="6" refreshedVersion="6" minRefreshableVersion="3" recordCount="4114" xr:uid="{1CB5EDD0-60AF-487C-8239-BE6A2F8ABE95}">
  <cacheSource type="worksheet">
    <worksheetSource ref="A1:T4115" sheet="Main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0">
      <sharedItems containsNonDate="0" containsDate="1" containsString="0" containsBlank="1" minDate="1970-01-01T00:00:00" maxDate="1970-01-02T00:00: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1970-01-01T00:00:00"/>
  </r>
  <r>
    <n v="1"/>
    <s v="FannibalFest Fan Convention"/>
    <s v="A Hannibal TV Show Fan Convention and Art Collective"/>
    <n v="10275"/>
    <n v="14653"/>
    <x v="0"/>
    <s v="US"/>
    <s v="USD"/>
    <n v="1488464683"/>
    <n v="1485872683"/>
    <b v="0"/>
    <n v="79"/>
    <b v="1"/>
    <s v="film &amp; video/television"/>
    <n v="1.4260827250608272"/>
    <n v="185.48101265822785"/>
    <x v="0"/>
    <s v="television"/>
    <x v="1"/>
    <m/>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m/>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m/>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m/>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m/>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m/>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m/>
  </r>
  <r>
    <n v="8"/>
    <s v="Sizzling in the Kitchen Flynn Style"/>
    <s v="Help us raise the funds to film our pilot episode!"/>
    <n v="3500"/>
    <n v="3501.52"/>
    <x v="0"/>
    <s v="US"/>
    <s v="USD"/>
    <n v="1460754000"/>
    <n v="1460155212"/>
    <b v="0"/>
    <n v="12"/>
    <b v="1"/>
    <s v="film &amp; video/television"/>
    <n v="1.0004342857142856"/>
    <n v="291.79333333333335"/>
    <x v="0"/>
    <s v="television"/>
    <x v="8"/>
    <m/>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m/>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m/>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m/>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m/>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m/>
  </r>
  <r>
    <n v="14"/>
    <s v="3010 | Sci-fi Series"/>
    <s v="A highly charged post apocalyptic sci fi series that pulls no punches!"/>
    <n v="6000"/>
    <n v="6056"/>
    <x v="0"/>
    <s v="AU"/>
    <s v="AUD"/>
    <n v="1405259940"/>
    <n v="1403051888"/>
    <b v="0"/>
    <n v="41"/>
    <b v="1"/>
    <s v="film &amp; video/television"/>
    <n v="1.0093333333333334"/>
    <n v="147.70731707317074"/>
    <x v="0"/>
    <s v="television"/>
    <x v="14"/>
    <m/>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m/>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m/>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m/>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m/>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m/>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m/>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m/>
  </r>
  <r>
    <n v="22"/>
    <s v="CREATURES OF HABIT!"/>
    <s v="Meet Gary, and Troy: Two unlikely friends that investigate &quot;strange phenomenon&quot;."/>
    <n v="350"/>
    <n v="410"/>
    <x v="0"/>
    <s v="US"/>
    <s v="USD"/>
    <n v="1420099140"/>
    <n v="1418766740"/>
    <b v="0"/>
    <n v="8"/>
    <b v="1"/>
    <s v="film &amp; video/television"/>
    <n v="1.1714285714285715"/>
    <n v="51.25"/>
    <x v="0"/>
    <s v="television"/>
    <x v="22"/>
    <m/>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m/>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m/>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m/>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m/>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m/>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m/>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m/>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m/>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m/>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m/>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m/>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m/>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m/>
  </r>
  <r>
    <n v="36"/>
    <s v="THE LISTENING BOX"/>
    <s v="A modern day priest makes an unusual discovery, setting off a chain of events."/>
    <n v="6000"/>
    <n v="8529"/>
    <x v="0"/>
    <s v="US"/>
    <s v="USD"/>
    <n v="1428128525"/>
    <n v="1425540125"/>
    <b v="0"/>
    <n v="44"/>
    <b v="1"/>
    <s v="film &amp; video/television"/>
    <n v="1.4215"/>
    <n v="193.84090909090909"/>
    <x v="0"/>
    <s v="television"/>
    <x v="36"/>
    <m/>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m/>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m/>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m/>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m/>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m/>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m/>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m/>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m/>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m/>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m/>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m/>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m/>
  </r>
  <r>
    <n v="49"/>
    <s v="Driving Jersey - Season Five"/>
    <s v="Driving Jersey is real people telling real stories."/>
    <n v="12000"/>
    <n v="12000"/>
    <x v="0"/>
    <s v="US"/>
    <s v="USD"/>
    <n v="1445660045"/>
    <n v="1443068045"/>
    <b v="0"/>
    <n v="87"/>
    <b v="1"/>
    <s v="film &amp; video/television"/>
    <n v="1"/>
    <n v="137.93103448275863"/>
    <x v="0"/>
    <s v="television"/>
    <x v="49"/>
    <m/>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m/>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m/>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m/>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m/>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m/>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m/>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m/>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m/>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m/>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m/>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m/>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m/>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m/>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m/>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m/>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m/>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m/>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m/>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m/>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m/>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m/>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m/>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m/>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m/>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m/>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m/>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m/>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m/>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m/>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m/>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m/>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m/>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m/>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m/>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m/>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m/>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m/>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m/>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m/>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m/>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m/>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m/>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m/>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m/>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m/>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m/>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m/>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m/>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m/>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m/>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m/>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m/>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m/>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m/>
  </r>
  <r>
    <n v="104"/>
    <s v="Good 'Ol Trumpet"/>
    <s v="UCF short film about an old man, his love for music, and his misplaced trumpet.  "/>
    <n v="500"/>
    <n v="600"/>
    <x v="0"/>
    <s v="US"/>
    <s v="USD"/>
    <n v="1301792400"/>
    <n v="1299775266"/>
    <b v="0"/>
    <n v="10"/>
    <b v="1"/>
    <s v="film &amp; video/shorts"/>
    <n v="1.2"/>
    <n v="60"/>
    <x v="0"/>
    <s v="shorts"/>
    <x v="104"/>
    <m/>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m/>
  </r>
  <r>
    <n v="106"/>
    <s v="LOST WEEKEND"/>
    <s v="A Boy. A Girl. A Car. A Serial Killer."/>
    <n v="5000"/>
    <n v="5025"/>
    <x v="0"/>
    <s v="US"/>
    <s v="USD"/>
    <n v="1333391901"/>
    <n v="1332182301"/>
    <b v="0"/>
    <n v="27"/>
    <b v="1"/>
    <s v="film &amp; video/shorts"/>
    <n v="1.0049999999999999"/>
    <n v="186.11111111111111"/>
    <x v="0"/>
    <s v="shorts"/>
    <x v="106"/>
    <m/>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m/>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m/>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m/>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m/>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m/>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m/>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m/>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m/>
  </r>
  <r>
    <n v="115"/>
    <s v="The World's Greatest Lover"/>
    <s v="Never judge a book (or a lover) by their cover."/>
    <n v="450"/>
    <n v="632"/>
    <x v="0"/>
    <s v="US"/>
    <s v="USD"/>
    <n v="1328377444"/>
    <n v="1326217444"/>
    <b v="0"/>
    <n v="22"/>
    <b v="1"/>
    <s v="film &amp; video/shorts"/>
    <n v="1.4044444444444444"/>
    <n v="28.727272727272727"/>
    <x v="0"/>
    <s v="shorts"/>
    <x v="115"/>
    <m/>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m/>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m/>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m/>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m/>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m/>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m/>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m/>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m/>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m/>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m/>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m/>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m/>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m/>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m/>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m/>
  </r>
  <r>
    <n v="131"/>
    <s v="I (Canceled)"/>
    <s v="I"/>
    <n v="1200"/>
    <n v="0"/>
    <x v="1"/>
    <s v="US"/>
    <s v="USD"/>
    <n v="1467763200"/>
    <n v="1466453161"/>
    <b v="0"/>
    <n v="0"/>
    <b v="0"/>
    <s v="film &amp; video/science fiction"/>
    <n v="0"/>
    <n v="0"/>
    <x v="0"/>
    <s v="science fiction"/>
    <x v="131"/>
    <m/>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m/>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m/>
  </r>
  <r>
    <n v="134"/>
    <s v="MARLEY'S GHOST (AMBASSADORS OF STEAM) (Canceled)"/>
    <s v="steampunk  remake of &quot;a Christmas carol&quot;"/>
    <n v="5000"/>
    <n v="0"/>
    <x v="1"/>
    <s v="US"/>
    <s v="USD"/>
    <n v="1441386000"/>
    <n v="1438811418"/>
    <b v="0"/>
    <n v="0"/>
    <b v="0"/>
    <s v="film &amp; video/science fiction"/>
    <n v="0"/>
    <n v="0"/>
    <x v="0"/>
    <s v="science fiction"/>
    <x v="134"/>
    <m/>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m/>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m/>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m/>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m/>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m/>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m/>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m/>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m/>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m/>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m/>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m/>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m/>
  </r>
  <r>
    <n v="147"/>
    <s v="Consumed (Static Air) (Canceled)"/>
    <s v="Film makers catch live footage beyond their wildest dreams."/>
    <n v="7000"/>
    <n v="0"/>
    <x v="1"/>
    <s v="GB"/>
    <s v="GBP"/>
    <n v="1420741080"/>
    <n v="1417026340"/>
    <b v="0"/>
    <n v="0"/>
    <b v="0"/>
    <s v="film &amp; video/science fiction"/>
    <n v="0"/>
    <n v="0"/>
    <x v="0"/>
    <s v="science fiction"/>
    <x v="147"/>
    <m/>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m/>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m/>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m/>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m/>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m/>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m/>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m/>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m/>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m/>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m/>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m/>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m/>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m/>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m/>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m/>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m/>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m/>
  </r>
  <r>
    <n v="165"/>
    <s v="NET"/>
    <s v="A teacher. A boy. The beach and a heatwave that drove them all insane."/>
    <n v="17000"/>
    <n v="0"/>
    <x v="2"/>
    <s v="GB"/>
    <s v="GBP"/>
    <n v="1452613724"/>
    <n v="1450021724"/>
    <b v="0"/>
    <n v="0"/>
    <b v="0"/>
    <s v="film &amp; video/drama"/>
    <n v="0"/>
    <n v="0"/>
    <x v="0"/>
    <s v="drama"/>
    <x v="165"/>
    <m/>
  </r>
  <r>
    <n v="166"/>
    <s v="Pressure"/>
    <s v="A young teen makes a bad decision after joining gang and the film expresses his choices that led him to that point."/>
    <n v="5000"/>
    <n v="3000"/>
    <x v="2"/>
    <s v="US"/>
    <s v="USD"/>
    <n v="1484531362"/>
    <n v="1481939362"/>
    <b v="0"/>
    <n v="1"/>
    <b v="0"/>
    <s v="film &amp; video/drama"/>
    <n v="0.6"/>
    <n v="3000"/>
    <x v="0"/>
    <s v="drama"/>
    <x v="166"/>
    <m/>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m/>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m/>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m/>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m/>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m/>
  </r>
  <r>
    <n v="172"/>
    <s v="The Blind Dolphin Story"/>
    <s v="A short film on the rarest mammal and the second most endangered freshwater river dolphin, in Pakistan."/>
    <n v="95000"/>
    <n v="0"/>
    <x v="2"/>
    <s v="US"/>
    <s v="USD"/>
    <n v="1426753723"/>
    <n v="1423733323"/>
    <b v="0"/>
    <n v="0"/>
    <b v="0"/>
    <s v="film &amp; video/drama"/>
    <n v="0"/>
    <n v="0"/>
    <x v="0"/>
    <s v="drama"/>
    <x v="172"/>
    <m/>
  </r>
  <r>
    <n v="173"/>
    <s v="7 Sins"/>
    <s v="This is a film inspired by Quentin Tarantino, I want to make a film thats entertaining yet gritty. 7 Sins is in pre-production."/>
    <n v="1110"/>
    <n v="0"/>
    <x v="2"/>
    <s v="GB"/>
    <s v="GBP"/>
    <n v="1425131108"/>
    <n v="1422539108"/>
    <b v="0"/>
    <n v="0"/>
    <b v="0"/>
    <s v="film &amp; video/drama"/>
    <n v="0"/>
    <n v="0"/>
    <x v="0"/>
    <s v="drama"/>
    <x v="173"/>
    <m/>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m/>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m/>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m/>
  </r>
  <r>
    <n v="177"/>
    <s v="The Good Samaritan"/>
    <s v="I'm making a modern day version of the bible story &quot; The Good Samaritan&quot;"/>
    <n v="450"/>
    <n v="180"/>
    <x v="2"/>
    <s v="US"/>
    <s v="USD"/>
    <n v="1427155726"/>
    <n v="1425690526"/>
    <b v="0"/>
    <n v="7"/>
    <b v="0"/>
    <s v="film &amp; video/drama"/>
    <n v="0.4"/>
    <n v="25.714285714285715"/>
    <x v="0"/>
    <s v="drama"/>
    <x v="177"/>
    <m/>
  </r>
  <r>
    <n v="178"/>
    <s v="El viaje de LucÃ­a"/>
    <s v="El viaje de LucÃ­a es un largometraje de ficciÃ³n con temÃ¡tica sobre el cÃ¡ncer infantil."/>
    <n v="500000"/>
    <n v="0"/>
    <x v="2"/>
    <s v="ES"/>
    <s v="EUR"/>
    <n v="1448582145"/>
    <n v="1445986545"/>
    <b v="0"/>
    <n v="0"/>
    <b v="0"/>
    <s v="film &amp; video/drama"/>
    <n v="0"/>
    <n v="0"/>
    <x v="0"/>
    <s v="drama"/>
    <x v="178"/>
    <m/>
  </r>
  <r>
    <n v="179"/>
    <s v="Sustain: A Film About Survival"/>
    <s v="A feature-length film about how three people survive in a diseased world."/>
    <n v="1000"/>
    <n v="200"/>
    <x v="2"/>
    <s v="US"/>
    <s v="USD"/>
    <n v="1457056555"/>
    <n v="1454464555"/>
    <b v="0"/>
    <n v="2"/>
    <b v="0"/>
    <s v="film &amp; video/drama"/>
    <n v="0.2"/>
    <n v="100"/>
    <x v="0"/>
    <s v="drama"/>
    <x v="179"/>
    <m/>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m/>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m/>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m/>
  </r>
  <r>
    <n v="183"/>
    <s v="Three Little Words"/>
    <s v="Don't kill me until I meet my Dad"/>
    <n v="12500"/>
    <n v="4482"/>
    <x v="2"/>
    <s v="GB"/>
    <s v="GBP"/>
    <n v="1417033610"/>
    <n v="1414438010"/>
    <b v="0"/>
    <n v="12"/>
    <b v="0"/>
    <s v="film &amp; video/drama"/>
    <n v="0.35855999999999999"/>
    <n v="373.5"/>
    <x v="0"/>
    <s v="drama"/>
    <x v="183"/>
    <m/>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m/>
  </r>
  <r>
    <n v="185"/>
    <s v="BLANK Short Movie"/>
    <s v="Love has no boundaries!"/>
    <n v="40000"/>
    <n v="2200"/>
    <x v="2"/>
    <s v="NO"/>
    <s v="NOK"/>
    <n v="1471557139"/>
    <n v="1468965139"/>
    <b v="0"/>
    <n v="10"/>
    <b v="0"/>
    <s v="film &amp; video/drama"/>
    <n v="5.5E-2"/>
    <n v="220"/>
    <x v="0"/>
    <s v="drama"/>
    <x v="185"/>
    <m/>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m/>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m/>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m/>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m/>
  </r>
  <r>
    <n v="190"/>
    <s v="REGIONRAT, the movie"/>
    <s v="Because hope can be a 4 letter word"/>
    <n v="12000"/>
    <n v="50"/>
    <x v="2"/>
    <s v="US"/>
    <s v="USD"/>
    <n v="1466091446"/>
    <n v="1465227446"/>
    <b v="0"/>
    <n v="1"/>
    <b v="0"/>
    <s v="film &amp; video/drama"/>
    <n v="4.1666666666666666E-3"/>
    <n v="50"/>
    <x v="0"/>
    <s v="drama"/>
    <x v="190"/>
    <m/>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m/>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m/>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m/>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m/>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m/>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m/>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m/>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m/>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m/>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m/>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m/>
  </r>
  <r>
    <n v="202"/>
    <s v="Modern Gangsters"/>
    <s v="new web series created by jonney terry"/>
    <n v="6000"/>
    <n v="0"/>
    <x v="2"/>
    <s v="US"/>
    <s v="USD"/>
    <n v="1444337940"/>
    <n v="1441750564"/>
    <b v="0"/>
    <n v="0"/>
    <b v="0"/>
    <s v="film &amp; video/drama"/>
    <n v="0"/>
    <n v="0"/>
    <x v="0"/>
    <s v="drama"/>
    <x v="202"/>
    <m/>
  </r>
  <r>
    <n v="203"/>
    <s v="TheM"/>
    <s v="We are aiming to make a Web Series based on Youth Culture and the misrepresentation of socially stereotyped people."/>
    <n v="2500"/>
    <n v="746"/>
    <x v="2"/>
    <s v="GB"/>
    <s v="GBP"/>
    <n v="1422562864"/>
    <n v="1417378864"/>
    <b v="0"/>
    <n v="8"/>
    <b v="0"/>
    <s v="film &amp; video/drama"/>
    <n v="0.2984"/>
    <n v="93.25"/>
    <x v="0"/>
    <s v="drama"/>
    <x v="203"/>
    <m/>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m/>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m/>
  </r>
  <r>
    <n v="206"/>
    <s v="Blood Bond Movie Development"/>
    <s v="A love story featuring adoption,struggle,dysfunction,grace, healing, and restoration."/>
    <n v="12700"/>
    <n v="0"/>
    <x v="2"/>
    <s v="US"/>
    <s v="USD"/>
    <n v="1470441983"/>
    <n v="1468627583"/>
    <b v="0"/>
    <n v="0"/>
    <b v="0"/>
    <s v="film &amp; video/drama"/>
    <n v="0"/>
    <n v="0"/>
    <x v="0"/>
    <s v="drama"/>
    <x v="206"/>
    <m/>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m/>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m/>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m/>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m/>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m/>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m/>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m/>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m/>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m/>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m/>
  </r>
  <r>
    <n v="217"/>
    <s v="Bitch"/>
    <s v="A roadmovie by paw"/>
    <n v="100000"/>
    <n v="11943"/>
    <x v="2"/>
    <s v="SE"/>
    <s v="SEK"/>
    <n v="1419780149"/>
    <n v="1417101749"/>
    <b v="0"/>
    <n v="38"/>
    <b v="0"/>
    <s v="film &amp; video/drama"/>
    <n v="0.11942999999999999"/>
    <n v="314.28947368421052"/>
    <x v="0"/>
    <s v="drama"/>
    <x v="217"/>
    <m/>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m/>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m/>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m/>
  </r>
  <r>
    <n v="221"/>
    <s v="Archetypes"/>
    <s v="Film about Schizophrenia with Surreal Twists!"/>
    <n v="50000"/>
    <n v="0"/>
    <x v="2"/>
    <s v="US"/>
    <s v="USD"/>
    <n v="1427569564"/>
    <n v="1422389164"/>
    <b v="0"/>
    <n v="0"/>
    <b v="0"/>
    <s v="film &amp; video/drama"/>
    <n v="0"/>
    <n v="0"/>
    <x v="0"/>
    <s v="drama"/>
    <x v="221"/>
    <m/>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m/>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m/>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m/>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m/>
  </r>
  <r>
    <n v="226"/>
    <s v="MAGGIE Film"/>
    <s v="A TRUE STORY OF DOMESTIC VILOLENCE THAT SEEKS TO OFFER THE VIEWER OUTLEST OF SUPPORT."/>
    <n v="29000"/>
    <n v="250"/>
    <x v="2"/>
    <s v="GB"/>
    <s v="GBP"/>
    <n v="1433064540"/>
    <n v="1428854344"/>
    <b v="0"/>
    <n v="2"/>
    <b v="0"/>
    <s v="film &amp; video/drama"/>
    <n v="8.6206896551724137E-3"/>
    <n v="125"/>
    <x v="0"/>
    <s v="drama"/>
    <x v="226"/>
    <m/>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m/>
  </r>
  <r>
    <n v="228"/>
    <s v="Facets of a Geek life"/>
    <s v="I am making a film from one one of my books called facets of a Geek life."/>
    <n v="8000"/>
    <n v="0"/>
    <x v="2"/>
    <s v="GB"/>
    <s v="GBP"/>
    <n v="1433176105"/>
    <n v="1427992105"/>
    <b v="0"/>
    <n v="0"/>
    <b v="0"/>
    <s v="film &amp; video/drama"/>
    <n v="0"/>
    <n v="0"/>
    <x v="0"/>
    <s v="drama"/>
    <x v="228"/>
    <m/>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m/>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m/>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m/>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m/>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m/>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m/>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m/>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m/>
  </r>
  <r>
    <n v="237"/>
    <s v="Making The Choice"/>
    <s v="Making The Choice is a christian short film series."/>
    <n v="15000"/>
    <n v="50"/>
    <x v="2"/>
    <s v="US"/>
    <s v="USD"/>
    <n v="1457445069"/>
    <n v="1452261069"/>
    <b v="0"/>
    <n v="1"/>
    <b v="0"/>
    <s v="film &amp; video/drama"/>
    <n v="3.3333333333333335E-3"/>
    <n v="50"/>
    <x v="0"/>
    <s v="drama"/>
    <x v="237"/>
    <m/>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m/>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m/>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m/>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m/>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m/>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m/>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m/>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m/>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m/>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m/>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m/>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m/>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m/>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m/>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m/>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m/>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m/>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m/>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m/>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m/>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m/>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m/>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m/>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m/>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m/>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m/>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m/>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m/>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m/>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m/>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m/>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m/>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m/>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m/>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m/>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m/>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m/>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m/>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m/>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m/>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m/>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m/>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m/>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m/>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m/>
  </r>
  <r>
    <n v="283"/>
    <s v="SOLE SURVIVOR"/>
    <s v="What is the impact of survivorship on the human condition?"/>
    <n v="18000"/>
    <n v="20569.05"/>
    <x v="0"/>
    <s v="US"/>
    <s v="USD"/>
    <n v="1306904340"/>
    <n v="1305219744"/>
    <b v="1"/>
    <n v="202"/>
    <b v="1"/>
    <s v="film &amp; video/documentary"/>
    <n v="1.142725"/>
    <n v="101.8269801980198"/>
    <x v="0"/>
    <s v="documentary"/>
    <x v="283"/>
    <m/>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m/>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m/>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m/>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m/>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m/>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m/>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m/>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m/>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m/>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m/>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m/>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m/>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m/>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m/>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m/>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m/>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m/>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m/>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m/>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m/>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m/>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m/>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m/>
  </r>
  <r>
    <n v="307"/>
    <s v="Grammar Revolution"/>
    <s v="Why is grammar important?"/>
    <n v="22000"/>
    <n v="24490"/>
    <x v="0"/>
    <s v="US"/>
    <s v="USD"/>
    <n v="1360276801"/>
    <n v="1357684801"/>
    <b v="1"/>
    <n v="576"/>
    <b v="1"/>
    <s v="film &amp; video/documentary"/>
    <n v="1.1131818181818183"/>
    <n v="42.517361111111114"/>
    <x v="0"/>
    <s v="documentary"/>
    <x v="307"/>
    <m/>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m/>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m/>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m/>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m/>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m/>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m/>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m/>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m/>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m/>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m/>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m/>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m/>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m/>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m/>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m/>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m/>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m/>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m/>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m/>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m/>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m/>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m/>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m/>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m/>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m/>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m/>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m/>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m/>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m/>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m/>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m/>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m/>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m/>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m/>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m/>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m/>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m/>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m/>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m/>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m/>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m/>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m/>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m/>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m/>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m/>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m/>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m/>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m/>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m/>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m/>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m/>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m/>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m/>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m/>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m/>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m/>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m/>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m/>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m/>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m/>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m/>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m/>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m/>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m/>
  </r>
  <r>
    <n v="372"/>
    <s v="Wild Equus"/>
    <s v="A short documentary exploring the uses of 'Natural Horsemanship' across Europe"/>
    <n v="300"/>
    <n v="376"/>
    <x v="0"/>
    <s v="GB"/>
    <s v="GBP"/>
    <n v="1459872000"/>
    <n v="1456408244"/>
    <b v="0"/>
    <n v="9"/>
    <b v="1"/>
    <s v="film &amp; video/documentary"/>
    <n v="1.2533333333333334"/>
    <n v="41.777777777777779"/>
    <x v="0"/>
    <s v="documentary"/>
    <x v="372"/>
    <m/>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m/>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m/>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m/>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m/>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m/>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m/>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m/>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m/>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m/>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m/>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m/>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m/>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m/>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m/>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m/>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m/>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m/>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m/>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m/>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m/>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m/>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m/>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m/>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m/>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m/>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m/>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m/>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m/>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m/>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m/>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m/>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m/>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m/>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m/>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m/>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m/>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m/>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m/>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m/>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m/>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m/>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m/>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m/>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m/>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m/>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m/>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m/>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m/>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m/>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m/>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m/>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m/>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m/>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m/>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m/>
  </r>
  <r>
    <n v="428"/>
    <s v="Little Clay Bible - Zacchaeus"/>
    <s v="Fresh, fun, entertaining Bible stories on YouTube, stop-motion style."/>
    <n v="12000"/>
    <n v="676"/>
    <x v="2"/>
    <s v="US"/>
    <s v="USD"/>
    <n v="1402956000"/>
    <n v="1400523845"/>
    <b v="0"/>
    <n v="13"/>
    <b v="0"/>
    <s v="film &amp; video/animation"/>
    <n v="5.6333333333333332E-2"/>
    <n v="52"/>
    <x v="0"/>
    <s v="animation"/>
    <x v="428"/>
    <m/>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m/>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m/>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m/>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m/>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m/>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m/>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m/>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m/>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m/>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m/>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m/>
  </r>
  <r>
    <n v="440"/>
    <s v="Consumed"/>
    <s v="A stop-motion animation made by a one girl team, with a camera, creativity, and a lot of determination."/>
    <n v="5000"/>
    <n v="5"/>
    <x v="2"/>
    <s v="US"/>
    <s v="USD"/>
    <n v="1458859153"/>
    <n v="1456270753"/>
    <b v="0"/>
    <n v="1"/>
    <b v="0"/>
    <s v="film &amp; video/animation"/>
    <n v="1E-3"/>
    <n v="5"/>
    <x v="0"/>
    <s v="animation"/>
    <x v="440"/>
    <m/>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m/>
  </r>
  <r>
    <n v="442"/>
    <s v="The Paranormal Idiot"/>
    <s v="Doomsday is here"/>
    <n v="17000"/>
    <n v="6691"/>
    <x v="2"/>
    <s v="US"/>
    <s v="USD"/>
    <n v="1424380783"/>
    <n v="1421788783"/>
    <b v="0"/>
    <n v="17"/>
    <b v="0"/>
    <s v="film &amp; video/animation"/>
    <n v="0.39358823529411763"/>
    <n v="393.58823529411762"/>
    <x v="0"/>
    <s v="animation"/>
    <x v="442"/>
    <m/>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m/>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m/>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m/>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m/>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m/>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m/>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m/>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m/>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m/>
  </r>
  <r>
    <n v="452"/>
    <s v="Lost in the Shadows"/>
    <s v="A man must find his way out of the depths of the shadows by using the aid of a little girl."/>
    <n v="750"/>
    <n v="480"/>
    <x v="2"/>
    <s v="US"/>
    <s v="USD"/>
    <n v="1431536015"/>
    <n v="1428944015"/>
    <b v="0"/>
    <n v="12"/>
    <b v="0"/>
    <s v="film &amp; video/animation"/>
    <n v="0.64"/>
    <n v="40"/>
    <x v="0"/>
    <s v="animation"/>
    <x v="452"/>
    <m/>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m/>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m/>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m/>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m/>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m/>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m/>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m/>
  </r>
  <r>
    <n v="460"/>
    <s v="Darwin's Kiss"/>
    <s v="An animated web series about biological evolution gone haywire."/>
    <n v="8500"/>
    <n v="25"/>
    <x v="2"/>
    <s v="US"/>
    <s v="USD"/>
    <n v="1401595200"/>
    <n v="1398862875"/>
    <b v="0"/>
    <n v="2"/>
    <b v="0"/>
    <s v="film &amp; video/animation"/>
    <n v="2.9411764705882353E-3"/>
    <n v="12.5"/>
    <x v="0"/>
    <s v="animation"/>
    <x v="460"/>
    <m/>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m/>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m/>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m/>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m/>
  </r>
  <r>
    <n v="465"/>
    <s v="&quot;Amp&quot; A Story About a Robot"/>
    <s v="&quot;Amp&quot; is a short film about a robot with needs."/>
    <n v="512"/>
    <n v="138"/>
    <x v="2"/>
    <s v="US"/>
    <s v="USD"/>
    <n v="1403837574"/>
    <n v="1402455174"/>
    <b v="0"/>
    <n v="8"/>
    <b v="0"/>
    <s v="film &amp; video/animation"/>
    <n v="0.26953125"/>
    <n v="17.25"/>
    <x v="0"/>
    <s v="animation"/>
    <x v="465"/>
    <m/>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m/>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m/>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m/>
  </r>
  <r>
    <n v="469"/>
    <s v="Dreamland PERSONALISED Animated Shorts Film"/>
    <s v="Create a personalised animation film using your child's name and photo."/>
    <n v="6000"/>
    <n v="0"/>
    <x v="2"/>
    <s v="GB"/>
    <s v="GBP"/>
    <n v="1409960724"/>
    <n v="1404776724"/>
    <b v="0"/>
    <n v="0"/>
    <b v="0"/>
    <s v="film &amp; video/animation"/>
    <n v="0"/>
    <n v="0"/>
    <x v="0"/>
    <s v="animation"/>
    <x v="469"/>
    <m/>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m/>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m/>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m/>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m/>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m/>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m/>
  </r>
  <r>
    <n v="476"/>
    <s v="Sight Word Music Videos"/>
    <s v="Animated Music Videos that teach kids how to read."/>
    <n v="220000"/>
    <n v="4906.59"/>
    <x v="2"/>
    <s v="US"/>
    <s v="USD"/>
    <n v="1401767940"/>
    <n v="1398727441"/>
    <b v="0"/>
    <n v="124"/>
    <b v="0"/>
    <s v="film &amp; video/animation"/>
    <n v="2.2302681818181819E-2"/>
    <n v="39.569274193548388"/>
    <x v="0"/>
    <s v="animation"/>
    <x v="476"/>
    <m/>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m/>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m/>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m/>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m/>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m/>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m/>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m/>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m/>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m/>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m/>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m/>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m/>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m/>
  </r>
  <r>
    <n v="490"/>
    <s v="PROJECT IS CANCELLED"/>
    <s v="Cancelled"/>
    <n v="1000"/>
    <n v="0"/>
    <x v="2"/>
    <s v="US"/>
    <s v="USD"/>
    <n v="1345677285"/>
    <n v="1343085285"/>
    <b v="0"/>
    <n v="0"/>
    <b v="0"/>
    <s v="film &amp; video/animation"/>
    <n v="0"/>
    <n v="0"/>
    <x v="0"/>
    <s v="animation"/>
    <x v="490"/>
    <m/>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m/>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m/>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m/>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m/>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m/>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m/>
  </r>
  <r>
    <n v="497"/>
    <s v="Galaxy Probe Kids"/>
    <s v="live-action/animated series pilot."/>
    <n v="4480"/>
    <n v="30"/>
    <x v="2"/>
    <s v="US"/>
    <s v="USD"/>
    <n v="1419483600"/>
    <n v="1414889665"/>
    <b v="0"/>
    <n v="3"/>
    <b v="0"/>
    <s v="film &amp; video/animation"/>
    <n v="6.6964285714285711E-3"/>
    <n v="10"/>
    <x v="0"/>
    <s v="animation"/>
    <x v="497"/>
    <m/>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m/>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m/>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m/>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m/>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m/>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m/>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m/>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m/>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m/>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m/>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m/>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m/>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m/>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m/>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m/>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m/>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m/>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m/>
  </r>
  <r>
    <n v="516"/>
    <s v="Shipmates"/>
    <s v="A big brother style comedy animation series starring famous seafarers"/>
    <n v="5000"/>
    <n v="0"/>
    <x v="2"/>
    <s v="GB"/>
    <s v="GBP"/>
    <n v="1432752080"/>
    <n v="1427568080"/>
    <b v="0"/>
    <n v="0"/>
    <b v="0"/>
    <s v="film &amp; video/animation"/>
    <n v="0"/>
    <n v="0"/>
    <x v="0"/>
    <s v="animation"/>
    <x v="516"/>
    <m/>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m/>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m/>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m/>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m/>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m/>
  </r>
  <r>
    <n v="522"/>
    <s v="COMPASS PLAYERS"/>
    <s v="*** TO MAKE DONATIONS IN THE FUTURE                                   GO TO OUR WEBSITE: www.compassplayers.com ***"/>
    <n v="3000"/>
    <n v="3440"/>
    <x v="0"/>
    <s v="US"/>
    <s v="USD"/>
    <n v="1458518325"/>
    <n v="1456793925"/>
    <b v="0"/>
    <n v="31"/>
    <b v="1"/>
    <s v="theater/plays"/>
    <n v="1.1466666666666667"/>
    <n v="110.96774193548387"/>
    <x v="1"/>
    <s v="plays"/>
    <x v="522"/>
    <m/>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m/>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m/>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m/>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m/>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m/>
  </r>
  <r>
    <n v="528"/>
    <s v="Devastated No Matter What"/>
    <s v="A Festival Backed Production of a Full-Length Play."/>
    <n v="1150"/>
    <n v="1330"/>
    <x v="0"/>
    <s v="US"/>
    <s v="USD"/>
    <n v="1434921600"/>
    <n v="1433109907"/>
    <b v="0"/>
    <n v="30"/>
    <b v="1"/>
    <s v="theater/plays"/>
    <n v="1.1565217391304348"/>
    <n v="44.333333333333336"/>
    <x v="1"/>
    <s v="plays"/>
    <x v="528"/>
    <m/>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m/>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m/>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m/>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m/>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m/>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m/>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m/>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m/>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m/>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m/>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m/>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m/>
  </r>
  <r>
    <n v="541"/>
    <s v="Deviations"/>
    <s v="A website dedicated to local Kink Communities; to find others with matching interests and bring them together."/>
    <n v="4500"/>
    <n v="25"/>
    <x v="2"/>
    <s v="US"/>
    <s v="USD"/>
    <n v="1446080834"/>
    <n v="1443488834"/>
    <b v="0"/>
    <n v="1"/>
    <b v="0"/>
    <s v="technology/web"/>
    <n v="5.5555555555555558E-3"/>
    <n v="25"/>
    <x v="2"/>
    <s v="web"/>
    <x v="541"/>
    <m/>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m/>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m/>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m/>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m/>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m/>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m/>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m/>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m/>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m/>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m/>
  </r>
  <r>
    <n v="552"/>
    <s v="Spinnable Social Media"/>
    <s v="Axoral is a 3d interactive social media interface, with the potential to be so much more, but we need your help!"/>
    <n v="45000"/>
    <n v="0"/>
    <x v="2"/>
    <s v="CA"/>
    <s v="CAD"/>
    <n v="1452350896"/>
    <n v="1447166896"/>
    <b v="0"/>
    <n v="0"/>
    <b v="0"/>
    <s v="technology/web"/>
    <n v="0"/>
    <n v="0"/>
    <x v="2"/>
    <s v="web"/>
    <x v="552"/>
    <m/>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m/>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m/>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m/>
  </r>
  <r>
    <n v="556"/>
    <s v="Braille Academy"/>
    <s v="An educational platform for learning Unified English Braille Code"/>
    <n v="8000"/>
    <n v="200"/>
    <x v="2"/>
    <s v="US"/>
    <s v="USD"/>
    <n v="1452112717"/>
    <n v="1449520717"/>
    <b v="0"/>
    <n v="1"/>
    <b v="0"/>
    <s v="technology/web"/>
    <n v="2.5000000000000001E-2"/>
    <n v="200"/>
    <x v="2"/>
    <s v="web"/>
    <x v="556"/>
    <m/>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m/>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m/>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m/>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m/>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m/>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m/>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m/>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m/>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m/>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m/>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m/>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m/>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m/>
  </r>
  <r>
    <n v="570"/>
    <s v="Relaunching in May"/>
    <s v="Humans have AM/FM/Satellite radio, kids have radio Disney, pets have DogCatRadio."/>
    <n v="85000"/>
    <n v="142"/>
    <x v="2"/>
    <s v="US"/>
    <s v="USD"/>
    <n v="1455822569"/>
    <n v="1453230569"/>
    <b v="0"/>
    <n v="1"/>
    <b v="0"/>
    <s v="technology/web"/>
    <n v="1.6705882352941177E-3"/>
    <n v="142"/>
    <x v="2"/>
    <s v="web"/>
    <x v="570"/>
    <m/>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m/>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m/>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m/>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m/>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m/>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m/>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m/>
  </r>
  <r>
    <n v="578"/>
    <s v="weBuy Crowdsourced Shopping"/>
    <s v="weBuy trade built on technology and Crowd Sourced Power"/>
    <n v="125000"/>
    <n v="14"/>
    <x v="2"/>
    <s v="GB"/>
    <s v="GBP"/>
    <n v="1441633993"/>
    <n v="1439560393"/>
    <b v="0"/>
    <n v="7"/>
    <b v="0"/>
    <s v="technology/web"/>
    <n v="1.12E-4"/>
    <n v="2"/>
    <x v="2"/>
    <s v="web"/>
    <x v="578"/>
    <m/>
  </r>
  <r>
    <n v="579"/>
    <s v="Course: Learn Cryptography"/>
    <s v="Learn classic and public key cryptography with a full proof-of-concept system in JavaScript."/>
    <n v="12000"/>
    <n v="175"/>
    <x v="2"/>
    <s v="US"/>
    <s v="USD"/>
    <n v="1419539223"/>
    <n v="1416947223"/>
    <b v="0"/>
    <n v="5"/>
    <b v="0"/>
    <s v="technology/web"/>
    <n v="1.4583333333333334E-2"/>
    <n v="35"/>
    <x v="2"/>
    <s v="web"/>
    <x v="579"/>
    <m/>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m/>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m/>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m/>
  </r>
  <r>
    <n v="583"/>
    <s v="HackersArchive.com"/>
    <s v="HackersArchive.com will help rid the web of viruses and scams found everywhere else you look!"/>
    <n v="9000"/>
    <n v="1"/>
    <x v="2"/>
    <s v="US"/>
    <s v="USD"/>
    <n v="1426800687"/>
    <n v="1424212287"/>
    <b v="0"/>
    <n v="1"/>
    <b v="0"/>
    <s v="technology/web"/>
    <n v="1.1111111111111112E-4"/>
    <n v="1"/>
    <x v="2"/>
    <s v="web"/>
    <x v="583"/>
    <m/>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m/>
  </r>
  <r>
    <n v="585"/>
    <s v="Link Card"/>
    <s v="SAVE UP TO 40% WHEN YOU SPEND!_x000a__x000a_PRE-ORDER YOUR LINK CARD TODAY"/>
    <n v="9000"/>
    <n v="0"/>
    <x v="2"/>
    <s v="GB"/>
    <s v="GBP"/>
    <n v="1448928000"/>
    <n v="1444123377"/>
    <b v="0"/>
    <n v="0"/>
    <b v="0"/>
    <s v="technology/web"/>
    <n v="0"/>
    <n v="0"/>
    <x v="2"/>
    <s v="web"/>
    <x v="585"/>
    <m/>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m/>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m/>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m/>
  </r>
  <r>
    <n v="589"/>
    <s v="Get Neighborly"/>
    <s v="Services closer than you think..."/>
    <n v="7500"/>
    <n v="1"/>
    <x v="2"/>
    <s v="US"/>
    <s v="USD"/>
    <n v="1436366699"/>
    <n v="1435070699"/>
    <b v="0"/>
    <n v="1"/>
    <b v="0"/>
    <s v="technology/web"/>
    <n v="1.3333333333333334E-4"/>
    <n v="1"/>
    <x v="2"/>
    <s v="web"/>
    <x v="589"/>
    <m/>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m/>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m/>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m/>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m/>
  </r>
  <r>
    <n v="594"/>
    <s v="Unleashed Fitness"/>
    <s v="Creating a fitness site that will change the fitness game forever!"/>
    <n v="25000"/>
    <n v="26"/>
    <x v="2"/>
    <s v="US"/>
    <s v="USD"/>
    <n v="1460832206"/>
    <n v="1458240206"/>
    <b v="0"/>
    <n v="2"/>
    <b v="0"/>
    <s v="technology/web"/>
    <n v="1.0399999999999999E-3"/>
    <n v="13"/>
    <x v="2"/>
    <s v="web"/>
    <x v="594"/>
    <m/>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m/>
  </r>
  <r>
    <n v="596"/>
    <s v="DigitaliBook free library"/>
    <s v="We present digitaibook,com site which can become a free electronic library with your help,"/>
    <n v="20000"/>
    <n v="6"/>
    <x v="2"/>
    <s v="US"/>
    <s v="USD"/>
    <n v="1478122292"/>
    <n v="1475530292"/>
    <b v="0"/>
    <n v="2"/>
    <b v="0"/>
    <s v="technology/web"/>
    <n v="2.9999999999999997E-4"/>
    <n v="3"/>
    <x v="2"/>
    <s v="web"/>
    <x v="596"/>
    <m/>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m/>
  </r>
  <r>
    <n v="598"/>
    <s v="Goals not creeds"/>
    <s v="This is a project to create a crowd-funding site for Urantia Book readers worldwide."/>
    <n v="2500"/>
    <n v="850"/>
    <x v="2"/>
    <s v="US"/>
    <s v="USD"/>
    <n v="1417737781"/>
    <n v="1415145781"/>
    <b v="0"/>
    <n v="7"/>
    <b v="0"/>
    <s v="technology/web"/>
    <n v="0.34"/>
    <n v="121.42857142857143"/>
    <x v="2"/>
    <s v="web"/>
    <x v="598"/>
    <m/>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m/>
  </r>
  <r>
    <n v="600"/>
    <s v="Anaheim California here we come but we need your help."/>
    <s v="Science Technology Engineering and Math + youth = a brighter tomorrow."/>
    <n v="5000"/>
    <n v="100"/>
    <x v="1"/>
    <s v="US"/>
    <s v="USD"/>
    <n v="1431198562"/>
    <n v="1426014562"/>
    <b v="0"/>
    <n v="1"/>
    <b v="0"/>
    <s v="technology/web"/>
    <n v="0.02"/>
    <n v="100"/>
    <x v="2"/>
    <s v="web"/>
    <x v="600"/>
    <m/>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m/>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m/>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m/>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m/>
  </r>
  <r>
    <n v="605"/>
    <s v="Teach Your Parents iPad (Canceled)"/>
    <s v="An iPad support care package for your parents / seniors."/>
    <n v="5000"/>
    <n v="131"/>
    <x v="1"/>
    <s v="US"/>
    <s v="USD"/>
    <n v="1440318908"/>
    <n v="1436430908"/>
    <b v="0"/>
    <n v="8"/>
    <b v="0"/>
    <s v="technology/web"/>
    <n v="2.6200000000000001E-2"/>
    <n v="16.375"/>
    <x v="2"/>
    <s v="web"/>
    <x v="605"/>
    <m/>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m/>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m/>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m/>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m/>
  </r>
  <r>
    <n v="610"/>
    <s v="UniteChrist (Canceled)"/>
    <s v="We are creating a Christian social network to empower, educate, and connect Christians all over the world."/>
    <n v="13803"/>
    <n v="0"/>
    <x v="1"/>
    <s v="US"/>
    <s v="USD"/>
    <n v="1429732586"/>
    <n v="1427140586"/>
    <b v="0"/>
    <n v="0"/>
    <b v="0"/>
    <s v="technology/web"/>
    <n v="0"/>
    <n v="0"/>
    <x v="2"/>
    <s v="web"/>
    <x v="610"/>
    <m/>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m/>
  </r>
  <r>
    <n v="612"/>
    <s v="Web Streaming 2.0 (Canceled)"/>
    <s v="A Fast and Reliable new Web platform to stream videos from Internet"/>
    <n v="10000"/>
    <n v="0"/>
    <x v="1"/>
    <s v="IT"/>
    <s v="EUR"/>
    <n v="1472777146"/>
    <n v="1470185146"/>
    <b v="0"/>
    <n v="0"/>
    <b v="0"/>
    <s v="technology/web"/>
    <n v="0"/>
    <n v="0"/>
    <x v="2"/>
    <s v="web"/>
    <x v="612"/>
    <m/>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m/>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m/>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m/>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m/>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m/>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m/>
  </r>
  <r>
    <n v="619"/>
    <s v="Big Data (Canceled)"/>
    <s v="Big Data Sets for researchers interested in improving the quality of life."/>
    <n v="2500000"/>
    <n v="1"/>
    <x v="1"/>
    <s v="US"/>
    <s v="USD"/>
    <n v="1416933390"/>
    <n v="1411745790"/>
    <b v="0"/>
    <n v="1"/>
    <b v="0"/>
    <s v="technology/web"/>
    <n v="3.9999999999999998E-7"/>
    <n v="1"/>
    <x v="2"/>
    <s v="web"/>
    <x v="619"/>
    <m/>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m/>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m/>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m/>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m/>
  </r>
  <r>
    <n v="624"/>
    <s v="NeedSomeLoven.com (Canceled)"/>
    <s v="I am designing a fun, high tech dating website, with over 25 cool features. It is innovate as well as user friendly."/>
    <n v="5000"/>
    <n v="0"/>
    <x v="1"/>
    <s v="US"/>
    <s v="USD"/>
    <n v="1431647041"/>
    <n v="1429055041"/>
    <b v="0"/>
    <n v="0"/>
    <b v="0"/>
    <s v="technology/web"/>
    <n v="0"/>
    <n v="0"/>
    <x v="2"/>
    <s v="web"/>
    <x v="624"/>
    <m/>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m/>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m/>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m/>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m/>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m/>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m/>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m/>
  </r>
  <r>
    <n v="632"/>
    <s v="UniWherse.com - Bring students future (Canceled)"/>
    <s v="Our goal is to create a system, students can find universities that best match their interests."/>
    <n v="20000"/>
    <n v="0"/>
    <x v="1"/>
    <s v="NL"/>
    <s v="EUR"/>
    <n v="1448470165"/>
    <n v="1445874565"/>
    <b v="0"/>
    <n v="0"/>
    <b v="0"/>
    <s v="technology/web"/>
    <n v="0"/>
    <n v="0"/>
    <x v="2"/>
    <s v="web"/>
    <x v="632"/>
    <m/>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m/>
  </r>
  <r>
    <n v="634"/>
    <s v="pitchtograndma (Canceled)"/>
    <s v="We help companies to explain what they do in simple, grandma-would-understand terms."/>
    <n v="5000"/>
    <n v="1"/>
    <x v="1"/>
    <s v="US"/>
    <s v="USD"/>
    <n v="1424989029"/>
    <n v="1422397029"/>
    <b v="0"/>
    <n v="1"/>
    <b v="0"/>
    <s v="technology/web"/>
    <n v="2.0000000000000001E-4"/>
    <n v="1"/>
    <x v="2"/>
    <s v="web"/>
    <x v="634"/>
    <m/>
  </r>
  <r>
    <n v="635"/>
    <s v="Pleero, A Technology Team Building Website (Canceled)"/>
    <s v="Network used for building technology development teams."/>
    <n v="25000"/>
    <n v="2"/>
    <x v="1"/>
    <s v="US"/>
    <s v="USD"/>
    <n v="1428804762"/>
    <n v="1426212762"/>
    <b v="0"/>
    <n v="1"/>
    <b v="0"/>
    <s v="technology/web"/>
    <n v="8.0000000000000007E-5"/>
    <n v="2"/>
    <x v="2"/>
    <s v="web"/>
    <x v="635"/>
    <m/>
  </r>
  <r>
    <n v="636"/>
    <s v="Keto Advice (Canceled)"/>
    <s v="With no central location for keto knowledge, keto advice will be a community run knowledge base."/>
    <n v="2000"/>
    <n v="4"/>
    <x v="1"/>
    <s v="GB"/>
    <s v="GBP"/>
    <n v="1433587620"/>
    <n v="1430996150"/>
    <b v="0"/>
    <n v="1"/>
    <b v="0"/>
    <s v="technology/web"/>
    <n v="2E-3"/>
    <n v="4"/>
    <x v="2"/>
    <s v="web"/>
    <x v="636"/>
    <m/>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m/>
  </r>
  <r>
    <n v="638"/>
    <s v="W (Canceled)"/>
    <s v="O0"/>
    <n v="200000"/>
    <n v="18"/>
    <x v="1"/>
    <s v="DE"/>
    <s v="EUR"/>
    <n v="1490447662"/>
    <n v="1485267262"/>
    <b v="0"/>
    <n v="6"/>
    <b v="0"/>
    <s v="technology/web"/>
    <n v="9.0000000000000006E-5"/>
    <n v="3"/>
    <x v="2"/>
    <s v="web"/>
    <x v="638"/>
    <m/>
  </r>
  <r>
    <n v="639"/>
    <s v="Kids Educational Social Media Site (Canceled)"/>
    <s v="Development of a Safe and Educational Social Media site for kids."/>
    <n v="1000000"/>
    <n v="1"/>
    <x v="1"/>
    <s v="US"/>
    <s v="USD"/>
    <n v="1413208795"/>
    <n v="1408024795"/>
    <b v="0"/>
    <n v="1"/>
    <b v="0"/>
    <s v="technology/web"/>
    <n v="9.9999999999999995E-7"/>
    <n v="1"/>
    <x v="2"/>
    <s v="web"/>
    <x v="639"/>
    <m/>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m/>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m/>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m/>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m/>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m/>
  </r>
  <r>
    <n v="645"/>
    <s v="Carbon Fiber Collar Stays"/>
    <s v="Ever wanted to own something made out of carbon fiber? Now you can!"/>
    <n v="2000"/>
    <n v="5574"/>
    <x v="0"/>
    <s v="US"/>
    <s v="USD"/>
    <n v="1470962274"/>
    <n v="1468370274"/>
    <b v="0"/>
    <n v="237"/>
    <b v="1"/>
    <s v="technology/wearables"/>
    <n v="2.7869999999999999"/>
    <n v="23.518987341772153"/>
    <x v="2"/>
    <s v="wearables"/>
    <x v="645"/>
    <m/>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m/>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m/>
  </r>
  <r>
    <n v="648"/>
    <s v="Audio Jacket"/>
    <s v="Get ready for the next product that you canâ€™t live without"/>
    <n v="35000"/>
    <n v="44388"/>
    <x v="0"/>
    <s v="US"/>
    <s v="USD"/>
    <n v="1413304708"/>
    <n v="1410280708"/>
    <b v="0"/>
    <n v="27"/>
    <b v="1"/>
    <s v="technology/wearables"/>
    <n v="1.2682285714285715"/>
    <n v="1644"/>
    <x v="2"/>
    <s v="wearables"/>
    <x v="648"/>
    <m/>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m/>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m/>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m/>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m/>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m/>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m/>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m/>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m/>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m/>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m/>
  </r>
  <r>
    <n v="659"/>
    <s v="Lulu Watch Designs - Apple Watch"/>
    <s v="Sync up your lifestyle"/>
    <n v="3000"/>
    <n v="3017"/>
    <x v="0"/>
    <s v="US"/>
    <s v="USD"/>
    <n v="1440339295"/>
    <n v="1437747295"/>
    <b v="0"/>
    <n v="21"/>
    <b v="1"/>
    <s v="technology/wearables"/>
    <n v="1.0056666666666667"/>
    <n v="143.66666666666666"/>
    <x v="2"/>
    <s v="wearables"/>
    <x v="659"/>
    <m/>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m/>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m/>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m/>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m/>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m/>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m/>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m/>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m/>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m/>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m/>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m/>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m/>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m/>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m/>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m/>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m/>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m/>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m/>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m/>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m/>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m/>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m/>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m/>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m/>
  </r>
  <r>
    <n v="684"/>
    <s v="Arcus Motion Analyzer | The Versatile Smart Ring"/>
    <s v="Arcus gives your fingers super powers."/>
    <n v="320000"/>
    <n v="23948"/>
    <x v="2"/>
    <s v="US"/>
    <s v="USD"/>
    <n v="1406257200"/>
    <n v="1403176891"/>
    <b v="0"/>
    <n v="135"/>
    <b v="0"/>
    <s v="technology/wearables"/>
    <n v="7.4837500000000001E-2"/>
    <n v="177.39259259259259"/>
    <x v="2"/>
    <s v="wearables"/>
    <x v="684"/>
    <m/>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m/>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m/>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m/>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m/>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m/>
  </r>
  <r>
    <n v="690"/>
    <s v="BLOXSHIELD"/>
    <s v="A radiation shield for your fitness tracker, smartwatch or other wearable smart device"/>
    <n v="20000"/>
    <n v="2468"/>
    <x v="2"/>
    <s v="US"/>
    <s v="USD"/>
    <n v="1473400800"/>
    <n v="1469718841"/>
    <b v="0"/>
    <n v="34"/>
    <b v="0"/>
    <s v="technology/wearables"/>
    <n v="0.1234"/>
    <n v="72.588235294117652"/>
    <x v="2"/>
    <s v="wearables"/>
    <x v="690"/>
    <m/>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m/>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m/>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m/>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m/>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m/>
  </r>
  <r>
    <n v="696"/>
    <s v="trustee"/>
    <s v="Show your fidelity by wearing the Trustee rings! Show where you are (at)!"/>
    <n v="175000"/>
    <n v="1"/>
    <x v="2"/>
    <s v="NL"/>
    <s v="EUR"/>
    <n v="1406326502"/>
    <n v="1403734502"/>
    <b v="0"/>
    <n v="1"/>
    <b v="0"/>
    <s v="technology/wearables"/>
    <n v="5.7142857142857145E-6"/>
    <n v="1"/>
    <x v="2"/>
    <s v="wearables"/>
    <x v="696"/>
    <m/>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m/>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m/>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m/>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m/>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m/>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m/>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m/>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m/>
  </r>
  <r>
    <n v="705"/>
    <s v="SomnoScope"/>
    <s v="The closest thing ever to the Holy Grail of wearables technology"/>
    <n v="100000"/>
    <n v="977"/>
    <x v="2"/>
    <s v="NL"/>
    <s v="EUR"/>
    <n v="1484999278"/>
    <n v="1482407278"/>
    <b v="0"/>
    <n v="5"/>
    <b v="0"/>
    <s v="technology/wearables"/>
    <n v="9.7699999999999992E-3"/>
    <n v="195.4"/>
    <x v="2"/>
    <s v="wearables"/>
    <x v="705"/>
    <m/>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m/>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m/>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m/>
  </r>
  <r>
    <n v="709"/>
    <s v="lumiglove"/>
    <s v="A &quot;handheld&quot; light, which eases the way you illuminate objects and/or paths."/>
    <n v="15000"/>
    <n v="61"/>
    <x v="2"/>
    <s v="US"/>
    <s v="USD"/>
    <n v="1417741159"/>
    <n v="1415149159"/>
    <b v="0"/>
    <n v="2"/>
    <b v="0"/>
    <s v="technology/wearables"/>
    <n v="4.0666666666666663E-3"/>
    <n v="30.5"/>
    <x v="2"/>
    <s v="wearables"/>
    <x v="709"/>
    <m/>
  </r>
  <r>
    <n v="710"/>
    <s v="Hate York Shirt 2.0"/>
    <s v="Shirts, so technologically advanced, they connect mentally to their audience upon sight."/>
    <n v="1200"/>
    <n v="0"/>
    <x v="2"/>
    <s v="CA"/>
    <s v="CAD"/>
    <n v="1408495440"/>
    <n v="1405640302"/>
    <b v="0"/>
    <n v="0"/>
    <b v="0"/>
    <s v="technology/wearables"/>
    <n v="0"/>
    <n v="0"/>
    <x v="2"/>
    <s v="wearables"/>
    <x v="710"/>
    <m/>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m/>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m/>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m/>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m/>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m/>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m/>
  </r>
  <r>
    <n v="717"/>
    <s v="cool air belt"/>
    <s v="Cool air flowing under clothing keeps you cool."/>
    <n v="100000"/>
    <n v="305"/>
    <x v="2"/>
    <s v="US"/>
    <s v="USD"/>
    <n v="1409949002"/>
    <n v="1407357002"/>
    <b v="0"/>
    <n v="4"/>
    <b v="0"/>
    <s v="technology/wearables"/>
    <n v="3.0500000000000002E-3"/>
    <n v="76.25"/>
    <x v="2"/>
    <s v="wearables"/>
    <x v="717"/>
    <m/>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m/>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m/>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m/>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m/>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m/>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m/>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m/>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m/>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m/>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m/>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m/>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m/>
  </r>
  <r>
    <n v="730"/>
    <s v="Encyclopedia of Surfing"/>
    <s v="A Massive but Cheerful Online Digital Archive of Surfing"/>
    <n v="20000"/>
    <n v="26438"/>
    <x v="0"/>
    <s v="US"/>
    <s v="USD"/>
    <n v="1323280391"/>
    <n v="1320688391"/>
    <b v="0"/>
    <n v="265"/>
    <b v="1"/>
    <s v="publishing/nonfiction"/>
    <n v="1.3219000000000001"/>
    <n v="99.766037735849054"/>
    <x v="3"/>
    <s v="nonfiction"/>
    <x v="730"/>
    <m/>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m/>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m/>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m/>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m/>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m/>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m/>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m/>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m/>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m/>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m/>
  </r>
  <r>
    <n v="741"/>
    <s v="reVILNA: the vilna ghetto project"/>
    <s v="A revolutionary digital mapping project of the Vilna Ghetto"/>
    <n v="13000"/>
    <n v="13293.8"/>
    <x v="0"/>
    <s v="US"/>
    <s v="USD"/>
    <n v="1370964806"/>
    <n v="1367940806"/>
    <b v="0"/>
    <n v="94"/>
    <b v="1"/>
    <s v="publishing/nonfiction"/>
    <n v="1.0226"/>
    <n v="141.42340425531913"/>
    <x v="3"/>
    <s v="nonfiction"/>
    <x v="741"/>
    <m/>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m/>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m/>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m/>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m/>
  </r>
  <r>
    <n v="746"/>
    <s v="Attention: People With Body Parts"/>
    <s v="This is a book of letters. Letters to our body parts."/>
    <n v="2987"/>
    <n v="3318"/>
    <x v="0"/>
    <s v="US"/>
    <s v="USD"/>
    <n v="1348372740"/>
    <n v="1346806909"/>
    <b v="0"/>
    <n v="97"/>
    <b v="1"/>
    <s v="publishing/nonfiction"/>
    <n v="1.1108135252761968"/>
    <n v="34.206185567010309"/>
    <x v="3"/>
    <s v="nonfiction"/>
    <x v="746"/>
    <m/>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m/>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m/>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m/>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m/>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m/>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m/>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m/>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m/>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m/>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m/>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m/>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m/>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m/>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m/>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m/>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m/>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m/>
  </r>
  <r>
    <n v="764"/>
    <s v="[JOE]KES"/>
    <s v="[JOE]KES is a book full of over 200 original, sometimes funny, pun-ish Joekes. If you hate the book, use it as a coster!"/>
    <n v="5000"/>
    <n v="0"/>
    <x v="2"/>
    <s v="US"/>
    <s v="USD"/>
    <n v="1441858161"/>
    <n v="1439266161"/>
    <b v="0"/>
    <n v="0"/>
    <b v="0"/>
    <s v="publishing/fiction"/>
    <n v="0"/>
    <n v="0"/>
    <x v="3"/>
    <s v="fiction"/>
    <x v="764"/>
    <m/>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m/>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m/>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m/>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m/>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m/>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m/>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m/>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m/>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m/>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m/>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m/>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m/>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m/>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m/>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m/>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m/>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m/>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m/>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m/>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m/>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m/>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m/>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m/>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m/>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m/>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m/>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m/>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m/>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m/>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m/>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m/>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m/>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m/>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m/>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m/>
  </r>
  <r>
    <n v="800"/>
    <s v="LF4 WildFire"/>
    <s v="Scotland's premier classic rock and metal festival, 3 days, 3-4 stages, family friendly,  for people of all ages"/>
    <n v="1500"/>
    <n v="2282"/>
    <x v="0"/>
    <s v="GB"/>
    <s v="GBP"/>
    <n v="1410431054"/>
    <n v="1407839054"/>
    <b v="0"/>
    <n v="56"/>
    <b v="1"/>
    <s v="music/rock"/>
    <n v="1.5213333333333334"/>
    <n v="40.75"/>
    <x v="4"/>
    <s v="rock"/>
    <x v="800"/>
    <m/>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m/>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m/>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m/>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m/>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m/>
  </r>
  <r>
    <n v="806"/>
    <s v="Golden Animals NEW Album!"/>
    <s v="Help Golden Animals finish their NEW Album!"/>
    <n v="8000"/>
    <n v="8355"/>
    <x v="0"/>
    <s v="US"/>
    <s v="USD"/>
    <n v="1315413339"/>
    <n v="1312821339"/>
    <b v="0"/>
    <n v="71"/>
    <b v="1"/>
    <s v="music/rock"/>
    <n v="1.0443750000000001"/>
    <n v="117.67605633802818"/>
    <x v="4"/>
    <s v="rock"/>
    <x v="806"/>
    <m/>
  </r>
  <r>
    <n v="807"/>
    <s v="Sic Vita - New EP Release - 2017"/>
    <s v="Join the Sic Vita family and lend a hand as we create a new album!"/>
    <n v="4000"/>
    <n v="4205"/>
    <x v="0"/>
    <s v="US"/>
    <s v="USD"/>
    <n v="1488333600"/>
    <n v="1485270311"/>
    <b v="0"/>
    <n v="57"/>
    <b v="1"/>
    <s v="music/rock"/>
    <n v="1.05125"/>
    <n v="73.771929824561397"/>
    <x v="4"/>
    <s v="rock"/>
    <x v="807"/>
    <m/>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m/>
  </r>
  <r>
    <n v="809"/>
    <s v="Peter's New Album!!"/>
    <s v="Acknowledged songwriter looking to record album of new songs to secure a Publishing Contract"/>
    <n v="4000"/>
    <n v="4151"/>
    <x v="0"/>
    <s v="US"/>
    <s v="USD"/>
    <n v="1390161630"/>
    <n v="1387569630"/>
    <b v="0"/>
    <n v="52"/>
    <b v="1"/>
    <s v="music/rock"/>
    <n v="1.03775"/>
    <n v="79.82692307692308"/>
    <x v="4"/>
    <s v="rock"/>
    <x v="809"/>
    <m/>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m/>
  </r>
  <r>
    <n v="811"/>
    <s v="Love Water Tour"/>
    <s v="We need your financial support to cover the tour costs!  (Sound, lights, travel, stage design)"/>
    <n v="1000"/>
    <n v="1040"/>
    <x v="0"/>
    <s v="US"/>
    <s v="USD"/>
    <n v="1373475120"/>
    <n v="1371569202"/>
    <b v="0"/>
    <n v="12"/>
    <b v="1"/>
    <s v="music/rock"/>
    <n v="1.04"/>
    <n v="86.666666666666671"/>
    <x v="4"/>
    <s v="rock"/>
    <x v="811"/>
    <m/>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m/>
  </r>
  <r>
    <n v="813"/>
    <s v="Rules of Civility and Decent Behavior"/>
    <s v="A pre order campaign to fund the pressing of our second full length vinyl LP"/>
    <n v="1500"/>
    <n v="2399.94"/>
    <x v="0"/>
    <s v="US"/>
    <s v="USD"/>
    <n v="1342825365"/>
    <n v="1340233365"/>
    <b v="0"/>
    <n v="96"/>
    <b v="1"/>
    <s v="music/rock"/>
    <n v="1.59996"/>
    <n v="24.999375000000001"/>
    <x v="4"/>
    <s v="rock"/>
    <x v="813"/>
    <m/>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m/>
  </r>
  <r>
    <n v="815"/>
    <s v="Some Late Help for The Early Reset"/>
    <s v="Be a part of helping The Early Reset finish their new 7 song EP."/>
    <n v="4000"/>
    <n v="4280"/>
    <x v="0"/>
    <s v="US"/>
    <s v="USD"/>
    <n v="1414879303"/>
    <n v="1412287303"/>
    <b v="0"/>
    <n v="43"/>
    <b v="1"/>
    <s v="music/rock"/>
    <n v="1.07"/>
    <n v="99.534883720930239"/>
    <x v="4"/>
    <s v="rock"/>
    <x v="815"/>
    <m/>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m/>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m/>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m/>
  </r>
  <r>
    <n v="819"/>
    <s v="Winter Tour"/>
    <s v="We are touring the Southeast in support of our new EP"/>
    <n v="400"/>
    <n v="435"/>
    <x v="0"/>
    <s v="US"/>
    <s v="USD"/>
    <n v="1387601040"/>
    <n v="1386806254"/>
    <b v="0"/>
    <n v="14"/>
    <b v="1"/>
    <s v="music/rock"/>
    <n v="1.0874999999999999"/>
    <n v="31.071428571428573"/>
    <x v="4"/>
    <s v="rock"/>
    <x v="819"/>
    <m/>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m/>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m/>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m/>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m/>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m/>
  </r>
  <r>
    <n v="825"/>
    <s v="KILL FREEMAN"/>
    <s v="Kickstarting Kill Freeman independently. Help fund the New Record, Video and Live Shows."/>
    <n v="12500"/>
    <n v="12554"/>
    <x v="0"/>
    <s v="US"/>
    <s v="USD"/>
    <n v="1351495284"/>
    <n v="1349335284"/>
    <b v="0"/>
    <n v="99"/>
    <b v="1"/>
    <s v="music/rock"/>
    <n v="1.0043200000000001"/>
    <n v="126.8080808080808"/>
    <x v="4"/>
    <s v="rock"/>
    <x v="825"/>
    <m/>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m/>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m/>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m/>
  </r>
  <r>
    <n v="829"/>
    <s v="Monk"/>
    <s v="We are a band from South East London- each member is19 years OA. We have been together for two years. Taking pride in making good music"/>
    <n v="500"/>
    <n v="520"/>
    <x v="0"/>
    <s v="GB"/>
    <s v="GBP"/>
    <n v="1468437240"/>
    <n v="1463253240"/>
    <b v="0"/>
    <n v="16"/>
    <b v="1"/>
    <s v="music/rock"/>
    <n v="1.04"/>
    <n v="32.5"/>
    <x v="4"/>
    <s v="rock"/>
    <x v="829"/>
    <m/>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m/>
  </r>
  <r>
    <n v="831"/>
    <s v="Let The 7Horse Run!"/>
    <s v="7Horse is a new band with a self-funded album and a show they want to rock in your town!"/>
    <n v="1500"/>
    <n v="3500"/>
    <x v="0"/>
    <s v="US"/>
    <s v="USD"/>
    <n v="1335540694"/>
    <n v="1332948694"/>
    <b v="0"/>
    <n v="20"/>
    <b v="1"/>
    <s v="music/rock"/>
    <n v="2.3333333333333335"/>
    <n v="175"/>
    <x v="4"/>
    <s v="rock"/>
    <x v="831"/>
    <m/>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m/>
  </r>
  <r>
    <n v="833"/>
    <s v="Ragman Rolls"/>
    <s v="This is an American rock album."/>
    <n v="6000"/>
    <n v="6100"/>
    <x v="0"/>
    <s v="US"/>
    <s v="USD"/>
    <n v="1397941475"/>
    <n v="1395349475"/>
    <b v="0"/>
    <n v="41"/>
    <b v="1"/>
    <s v="music/rock"/>
    <n v="1.0166666666666666"/>
    <n v="148.78048780487805"/>
    <x v="4"/>
    <s v="rock"/>
    <x v="833"/>
    <m/>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m/>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m/>
  </r>
  <r>
    <n v="836"/>
    <s v="DESMADRE Full Album + Press Kit"/>
    <s v="An album you can bring home to mom."/>
    <n v="5000"/>
    <n v="5046.5200000000004"/>
    <x v="0"/>
    <s v="US"/>
    <s v="USD"/>
    <n v="1381108918"/>
    <n v="1378516918"/>
    <b v="0"/>
    <n v="46"/>
    <b v="1"/>
    <s v="music/rock"/>
    <n v="1.009304"/>
    <n v="109.70695652173914"/>
    <x v="4"/>
    <s v="rock"/>
    <x v="836"/>
    <m/>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m/>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m/>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m/>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m/>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m/>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m/>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m/>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m/>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m/>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m/>
  </r>
  <r>
    <n v="847"/>
    <s v="CENTROPYMUSIC"/>
    <s v="MUSIC WITH MEANING!  MUSIC THAT MATTERS!!!"/>
    <n v="10"/>
    <n v="10"/>
    <x v="0"/>
    <s v="US"/>
    <s v="USD"/>
    <n v="1436555376"/>
    <n v="1433963376"/>
    <b v="0"/>
    <n v="1"/>
    <b v="1"/>
    <s v="music/metal"/>
    <n v="1"/>
    <n v="10"/>
    <x v="4"/>
    <s v="metal"/>
    <x v="847"/>
    <m/>
  </r>
  <r>
    <n v="848"/>
    <s v="God Am"/>
    <s v="God Am, a Grunge/Doom metal band, who have been trying to fund the production of our EP to bring you a unique aural assault."/>
    <n v="300"/>
    <n v="300"/>
    <x v="0"/>
    <s v="US"/>
    <s v="USD"/>
    <n v="1429038033"/>
    <n v="1426446033"/>
    <b v="0"/>
    <n v="16"/>
    <b v="1"/>
    <s v="music/metal"/>
    <n v="1"/>
    <n v="18.75"/>
    <x v="4"/>
    <s v="metal"/>
    <x v="848"/>
    <m/>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m/>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m/>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m/>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m/>
  </r>
  <r>
    <n v="853"/>
    <s v="sloggoth"/>
    <s v="Help release a CD of sloggoth's first album &quot;sloggoth&quot;.  All contributors of $5 or more get a CD when the goal is met!"/>
    <n v="300"/>
    <n v="300"/>
    <x v="0"/>
    <s v="US"/>
    <s v="USD"/>
    <n v="1424116709"/>
    <n v="1421524709"/>
    <b v="0"/>
    <n v="10"/>
    <b v="1"/>
    <s v="music/metal"/>
    <n v="1"/>
    <n v="30"/>
    <x v="4"/>
    <s v="metal"/>
    <x v="853"/>
    <m/>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m/>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m/>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m/>
  </r>
  <r>
    <n v="857"/>
    <s v="A Reason To Breathe - DEBUT ALBUM"/>
    <s v="Modern Post-Hardcore/Electro music (Hardstyle, EDM, Trap, Dubstep, Dembow, House)."/>
    <n v="1200"/>
    <n v="1200"/>
    <x v="0"/>
    <s v="ES"/>
    <s v="EUR"/>
    <n v="1448463431"/>
    <n v="1444831031"/>
    <b v="0"/>
    <n v="24"/>
    <b v="1"/>
    <s v="music/metal"/>
    <n v="1"/>
    <n v="50"/>
    <x v="4"/>
    <s v="metal"/>
    <x v="857"/>
    <m/>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m/>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m/>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m/>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m/>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m/>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m/>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m/>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m/>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m/>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m/>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m/>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m/>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m/>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m/>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m/>
  </r>
  <r>
    <n v="873"/>
    <s v="The Dreamer-An Original Jazz CD"/>
    <s v="Fall in love with &quot;The Dreamer&quot;, new original music from trumpeter Freddie Dunn!"/>
    <n v="3500"/>
    <n v="45"/>
    <x v="2"/>
    <s v="US"/>
    <s v="USD"/>
    <n v="1352610040"/>
    <n v="1349150440"/>
    <b v="0"/>
    <n v="5"/>
    <b v="0"/>
    <s v="music/jazz"/>
    <n v="1.2857142857142857E-2"/>
    <n v="9"/>
    <x v="4"/>
    <s v="jazz"/>
    <x v="873"/>
    <m/>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m/>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m/>
  </r>
  <r>
    <n v="876"/>
    <s v="Sound Of Dobells"/>
    <s v="What was the greatest record shop ever?  DOBELLS!"/>
    <n v="3152"/>
    <n v="1286"/>
    <x v="2"/>
    <s v="GB"/>
    <s v="GBP"/>
    <n v="1359978927"/>
    <n v="1357127727"/>
    <b v="0"/>
    <n v="45"/>
    <b v="0"/>
    <s v="music/jazz"/>
    <n v="0.40799492385786801"/>
    <n v="28.577777777777779"/>
    <x v="4"/>
    <s v="jazz"/>
    <x v="876"/>
    <m/>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m/>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m/>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m/>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m/>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m/>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m/>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m/>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m/>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m/>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m/>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m/>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m/>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m/>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m/>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m/>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m/>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m/>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m/>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m/>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m/>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m/>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m/>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m/>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m/>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m/>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m/>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m/>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m/>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m/>
  </r>
  <r>
    <n v="906"/>
    <s v="24th Music Presents Channeling Motown (Live)"/>
    <s v="The DMV's most respected saxophonist pay tribute to Motown."/>
    <n v="15000"/>
    <n v="0"/>
    <x v="2"/>
    <s v="US"/>
    <s v="USD"/>
    <n v="1394681590"/>
    <n v="1392093190"/>
    <b v="0"/>
    <n v="0"/>
    <b v="0"/>
    <s v="music/jazz"/>
    <n v="0"/>
    <n v="0"/>
    <x v="4"/>
    <s v="jazz"/>
    <x v="906"/>
    <m/>
  </r>
  <r>
    <n v="907"/>
    <s v="Greg Chambers Saxophone CD"/>
    <s v="Greg Chambers' self-titled CD needs support for post production, replication, and promotion."/>
    <n v="2900"/>
    <n v="0"/>
    <x v="2"/>
    <s v="US"/>
    <s v="USD"/>
    <n v="1315715823"/>
    <n v="1313123823"/>
    <b v="0"/>
    <n v="0"/>
    <b v="0"/>
    <s v="music/jazz"/>
    <n v="0"/>
    <n v="0"/>
    <x v="4"/>
    <s v="jazz"/>
    <x v="907"/>
    <m/>
  </r>
  <r>
    <n v="908"/>
    <s v="Help Tony Copeland and get free cd's and mp3's"/>
    <s v="This project is designed to help protect the environment by using Eco-friendly product packaging."/>
    <n v="2500"/>
    <n v="0"/>
    <x v="2"/>
    <s v="US"/>
    <s v="USD"/>
    <n v="1280206740"/>
    <n v="1276283655"/>
    <b v="0"/>
    <n v="0"/>
    <b v="0"/>
    <s v="music/jazz"/>
    <n v="0"/>
    <n v="0"/>
    <x v="4"/>
    <s v="jazz"/>
    <x v="908"/>
    <m/>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m/>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m/>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m/>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m/>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m/>
  </r>
  <r>
    <n v="914"/>
    <s v="Soul Of Man Video Project"/>
    <s v="This project is for the making of a music video. All funds will go towards production costs for this event only."/>
    <n v="1500"/>
    <n v="0"/>
    <x v="2"/>
    <s v="US"/>
    <s v="USD"/>
    <n v="1345918747"/>
    <n v="1343326747"/>
    <b v="0"/>
    <n v="0"/>
    <b v="0"/>
    <s v="music/jazz"/>
    <n v="0"/>
    <n v="0"/>
    <x v="4"/>
    <s v="jazz"/>
    <x v="914"/>
    <m/>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m/>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m/>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m/>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m/>
  </r>
  <r>
    <n v="919"/>
    <s v="Jazz CD:  Out of The Blue"/>
    <s v="Cool jazz with a New Orleans flavor."/>
    <n v="20000"/>
    <n v="100"/>
    <x v="2"/>
    <s v="US"/>
    <s v="USD"/>
    <n v="1355930645"/>
    <n v="1352906645"/>
    <b v="0"/>
    <n v="1"/>
    <b v="0"/>
    <s v="music/jazz"/>
    <n v="5.0000000000000001E-3"/>
    <n v="100"/>
    <x v="4"/>
    <s v="jazz"/>
    <x v="919"/>
    <m/>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m/>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m/>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m/>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m/>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m/>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m/>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m/>
  </r>
  <r>
    <n v="927"/>
    <s v="JETRO DA SILVA FUNK PROJECT"/>
    <s v="Studio CD/DVD Solo project of Pianist &amp; Keyboardist Jetro da Silva"/>
    <n v="20000"/>
    <n v="0"/>
    <x v="2"/>
    <s v="US"/>
    <s v="USD"/>
    <n v="1337024695"/>
    <n v="1334432695"/>
    <b v="0"/>
    <n v="0"/>
    <b v="0"/>
    <s v="music/jazz"/>
    <n v="0"/>
    <n v="0"/>
    <x v="4"/>
    <s v="jazz"/>
    <x v="927"/>
    <m/>
  </r>
  <r>
    <n v="928"/>
    <s v="In a Jazzy Motown"/>
    <s v="A real Motown Backup singer on 22 gold and platinum albums headlines her own Jazz CD of Motown songs."/>
    <n v="14500"/>
    <n v="1575"/>
    <x v="2"/>
    <s v="US"/>
    <s v="USD"/>
    <n v="1353196800"/>
    <n v="1348864913"/>
    <b v="0"/>
    <n v="28"/>
    <b v="0"/>
    <s v="music/jazz"/>
    <n v="0.10862068965517241"/>
    <n v="56.25"/>
    <x v="4"/>
    <s v="jazz"/>
    <x v="928"/>
    <m/>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m/>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m/>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m/>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m/>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m/>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m/>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m/>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m/>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m/>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m/>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m/>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m/>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m/>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m/>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m/>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m/>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m/>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m/>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m/>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m/>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m/>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m/>
  </r>
  <r>
    <n v="951"/>
    <s v="Smart Harness"/>
    <s v="Revolutionizing the way we walk our dogs!"/>
    <n v="50000"/>
    <n v="19195"/>
    <x v="2"/>
    <s v="US"/>
    <s v="USD"/>
    <n v="1465054872"/>
    <n v="1461166872"/>
    <b v="0"/>
    <n v="121"/>
    <b v="0"/>
    <s v="technology/wearables"/>
    <n v="0.38390000000000002"/>
    <n v="158.63636363636363"/>
    <x v="2"/>
    <s v="wearables"/>
    <x v="951"/>
    <m/>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m/>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m/>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m/>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m/>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m/>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m/>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m/>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m/>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m/>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m/>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m/>
  </r>
  <r>
    <n v="963"/>
    <s v="The Ultimate Learning Center"/>
    <s v="WE are molding an educated, motivated, non violent GENERATION!"/>
    <n v="35000"/>
    <n v="377"/>
    <x v="2"/>
    <s v="US"/>
    <s v="USD"/>
    <n v="1476717319"/>
    <n v="1473693319"/>
    <b v="0"/>
    <n v="9"/>
    <b v="0"/>
    <s v="technology/wearables"/>
    <n v="1.0771428571428571E-2"/>
    <n v="41.888888888888886"/>
    <x v="2"/>
    <s v="wearables"/>
    <x v="963"/>
    <m/>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m/>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m/>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m/>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m/>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m/>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m/>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m/>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m/>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m/>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m/>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m/>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m/>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m/>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m/>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m/>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m/>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m/>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m/>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m/>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m/>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m/>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m/>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m/>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m/>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m/>
  </r>
  <r>
    <n v="989"/>
    <s v="Power Rope"/>
    <s v="The most useful phone charger you will ever buy"/>
    <n v="10000"/>
    <n v="1677"/>
    <x v="2"/>
    <s v="US"/>
    <s v="USD"/>
    <n v="1475101495"/>
    <n v="1472509495"/>
    <b v="0"/>
    <n v="32"/>
    <b v="0"/>
    <s v="technology/wearables"/>
    <n v="0.16769999999999999"/>
    <n v="52.40625"/>
    <x v="2"/>
    <s v="wearables"/>
    <x v="989"/>
    <m/>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m/>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m/>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m/>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m/>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m/>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m/>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m/>
  </r>
  <r>
    <n v="997"/>
    <s v="iPhanny"/>
    <s v="The iPhanny keeps your iPhone 6 safe from bending in those dangerous pants pockets."/>
    <n v="5000"/>
    <n v="65"/>
    <x v="2"/>
    <s v="US"/>
    <s v="USD"/>
    <n v="1417145297"/>
    <n v="1414549697"/>
    <b v="0"/>
    <n v="8"/>
    <b v="0"/>
    <s v="technology/wearables"/>
    <n v="1.2999999999999999E-2"/>
    <n v="8.125"/>
    <x v="2"/>
    <s v="wearables"/>
    <x v="997"/>
    <m/>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m/>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m/>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m/>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m/>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m/>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m/>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m/>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m/>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m/>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m/>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m/>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m/>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m/>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m/>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m/>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m/>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m/>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m/>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m/>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m/>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m/>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m/>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m/>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m/>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m/>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m/>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m/>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m/>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m/>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m/>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m/>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m/>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m/>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m/>
  </r>
  <r>
    <n v="1032"/>
    <s v="Phantom Ship / Coastal (Album Preorder)"/>
    <s v="Ideal for living rooms and open spaces."/>
    <n v="5400"/>
    <n v="5858.84"/>
    <x v="0"/>
    <s v="US"/>
    <s v="USD"/>
    <n v="1466697625"/>
    <n v="1464105625"/>
    <b v="0"/>
    <n v="96"/>
    <b v="1"/>
    <s v="music/electronic music"/>
    <n v="1.0849703703703704"/>
    <n v="61.029583333333335"/>
    <x v="4"/>
    <s v="electronic music"/>
    <x v="1032"/>
    <m/>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m/>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m/>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m/>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m/>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m/>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m/>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m/>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m/>
  </r>
  <r>
    <n v="1041"/>
    <s v="Industry Success Project (Canceled)"/>
    <s v="I am trying to document what it is like to plunge head first into the music/audio industry as an intern."/>
    <n v="50"/>
    <n v="0"/>
    <x v="1"/>
    <s v="US"/>
    <s v="USD"/>
    <n v="1406769992"/>
    <n v="1405041992"/>
    <b v="0"/>
    <n v="0"/>
    <b v="0"/>
    <s v="journalism/audio"/>
    <n v="0"/>
    <n v="0"/>
    <x v="5"/>
    <s v="audio"/>
    <x v="1041"/>
    <m/>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m/>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m/>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m/>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m/>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m/>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m/>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m/>
  </r>
  <r>
    <n v="1049"/>
    <s v="J1 (Canceled)"/>
    <s v="------"/>
    <n v="12000"/>
    <n v="0"/>
    <x v="1"/>
    <s v="US"/>
    <s v="USD"/>
    <n v="1455272445"/>
    <n v="1452680445"/>
    <b v="0"/>
    <n v="0"/>
    <b v="0"/>
    <s v="journalism/audio"/>
    <n v="0"/>
    <n v="0"/>
    <x v="5"/>
    <s v="audio"/>
    <x v="1049"/>
    <m/>
  </r>
  <r>
    <n v="1050"/>
    <s v="The (Secular) Barbershop Podcast (Canceled)"/>
    <s v="Secularism is on the rise and I hear you.Talk to me."/>
    <n v="2500"/>
    <n v="0"/>
    <x v="1"/>
    <s v="US"/>
    <s v="USD"/>
    <n v="1442257677"/>
    <n v="1439665677"/>
    <b v="0"/>
    <n v="0"/>
    <b v="0"/>
    <s v="journalism/audio"/>
    <n v="0"/>
    <n v="0"/>
    <x v="5"/>
    <s v="audio"/>
    <x v="1050"/>
    <m/>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m/>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m/>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m/>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m/>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m/>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m/>
  </r>
  <r>
    <n v="1057"/>
    <s v="Support Independent Media (Canceled)"/>
    <s v="Sayin it Plain is a Independent Radio Show created to inform the public and empower the community."/>
    <n v="10000"/>
    <n v="0"/>
    <x v="1"/>
    <s v="US"/>
    <s v="USD"/>
    <n v="1480888483"/>
    <n v="1478292883"/>
    <b v="0"/>
    <n v="0"/>
    <b v="0"/>
    <s v="journalism/audio"/>
    <n v="0"/>
    <n v="0"/>
    <x v="5"/>
    <s v="audio"/>
    <x v="1057"/>
    <m/>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m/>
  </r>
  <r>
    <n v="1059"/>
    <s v="Voice Over Artist (Canceled)"/>
    <s v="Turning myself into a vocal artist."/>
    <n v="1100"/>
    <n v="0"/>
    <x v="1"/>
    <s v="US"/>
    <s v="USD"/>
    <n v="1426269456"/>
    <n v="1423681056"/>
    <b v="0"/>
    <n v="0"/>
    <b v="0"/>
    <s v="journalism/audio"/>
    <n v="0"/>
    <n v="0"/>
    <x v="5"/>
    <s v="audio"/>
    <x v="1059"/>
    <m/>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m/>
  </r>
  <r>
    <n v="1061"/>
    <s v="Chat Box 23 (Canceled)"/>
    <s v="T.O., Adi &amp; Mercedes discuss their point of views, women's issues &amp; Hollywood Hotties."/>
    <n v="4000"/>
    <n v="0"/>
    <x v="1"/>
    <s v="US"/>
    <s v="USD"/>
    <n v="1462150800"/>
    <n v="1456987108"/>
    <b v="0"/>
    <n v="0"/>
    <b v="0"/>
    <s v="journalism/audio"/>
    <n v="0"/>
    <n v="0"/>
    <x v="5"/>
    <s v="audio"/>
    <x v="1061"/>
    <m/>
  </r>
  <r>
    <n v="1062"/>
    <s v="RETURNING AT A LATER DATE"/>
    <s v="SEE US ON PATREON www.badgirlartwork.com"/>
    <n v="199"/>
    <n v="190"/>
    <x v="1"/>
    <s v="US"/>
    <s v="USD"/>
    <n v="1468351341"/>
    <n v="1467746541"/>
    <b v="0"/>
    <n v="4"/>
    <b v="0"/>
    <s v="journalism/audio"/>
    <n v="0.95477386934673369"/>
    <n v="47.5"/>
    <x v="5"/>
    <s v="audio"/>
    <x v="1062"/>
    <m/>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m/>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m/>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m/>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m/>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m/>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m/>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m/>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m/>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m/>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m/>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m/>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m/>
  </r>
  <r>
    <n v="1075"/>
    <s v="Towers Of The Apocalypse"/>
    <s v="Fully 3D, post Apocalyptic themed tower defense video game. New take on the genre."/>
    <n v="1000"/>
    <n v="45"/>
    <x v="2"/>
    <s v="US"/>
    <s v="USD"/>
    <n v="1336340516"/>
    <n v="1333748516"/>
    <b v="0"/>
    <n v="3"/>
    <b v="0"/>
    <s v="games/video games"/>
    <n v="4.4999999999999998E-2"/>
    <n v="15"/>
    <x v="6"/>
    <s v="video games"/>
    <x v="1075"/>
    <m/>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m/>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m/>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m/>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m/>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m/>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m/>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m/>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m/>
  </r>
  <r>
    <n v="1084"/>
    <s v="My own channel"/>
    <s v="I want to start my own channel for gaming"/>
    <n v="550"/>
    <n v="0"/>
    <x v="2"/>
    <s v="US"/>
    <s v="USD"/>
    <n v="1407534804"/>
    <n v="1404942804"/>
    <b v="0"/>
    <n v="0"/>
    <b v="0"/>
    <s v="games/video games"/>
    <n v="0"/>
    <n v="0"/>
    <x v="6"/>
    <s v="video games"/>
    <x v="1084"/>
    <m/>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m/>
  </r>
  <r>
    <n v="1086"/>
    <s v="Cyber Universe Online"/>
    <s v="Humanity's future in the Galaxy"/>
    <n v="18000"/>
    <n v="15"/>
    <x v="2"/>
    <s v="US"/>
    <s v="USD"/>
    <n v="1408913291"/>
    <n v="1406321291"/>
    <b v="0"/>
    <n v="2"/>
    <b v="0"/>
    <s v="games/video games"/>
    <n v="8.3333333333333339E-4"/>
    <n v="7.5"/>
    <x v="6"/>
    <s v="video games"/>
    <x v="1086"/>
    <m/>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m/>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m/>
  </r>
  <r>
    <n v="1089"/>
    <s v="Farabel"/>
    <s v="Farabel is a single player turn-based fantasy strategy game for Mac/PC/Linux"/>
    <n v="15000"/>
    <n v="1174"/>
    <x v="2"/>
    <s v="FR"/>
    <s v="EUR"/>
    <n v="1435293175"/>
    <n v="1432701175"/>
    <b v="0"/>
    <n v="49"/>
    <b v="0"/>
    <s v="games/video games"/>
    <n v="7.8266666666666665E-2"/>
    <n v="23.959183673469386"/>
    <x v="6"/>
    <s v="video games"/>
    <x v="1089"/>
    <m/>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m/>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m/>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m/>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m/>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m/>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m/>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m/>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m/>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m/>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m/>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m/>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m/>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m/>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m/>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m/>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m/>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m/>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m/>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m/>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m/>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m/>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m/>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m/>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m/>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m/>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m/>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m/>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m/>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m/>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m/>
  </r>
  <r>
    <n v="1120"/>
    <s v="PlanEt Ninjahwah"/>
    <s v="Planet Ninjahwah is a highly anticipated futuristic action adventure game that will blow your mind!!"/>
    <n v="25000"/>
    <n v="0"/>
    <x v="2"/>
    <s v="US"/>
    <s v="USD"/>
    <n v="1319835400"/>
    <n v="1315947400"/>
    <b v="0"/>
    <n v="0"/>
    <b v="0"/>
    <s v="games/video games"/>
    <n v="0"/>
    <n v="0"/>
    <x v="6"/>
    <s v="video games"/>
    <x v="1120"/>
    <m/>
  </r>
  <r>
    <n v="1121"/>
    <s v="Pwincess"/>
    <s v="An action packed, side scrolling, platform jumping, laser shooting ADVENTURE that will be fun for everyone."/>
    <n v="250000"/>
    <n v="29"/>
    <x v="2"/>
    <s v="US"/>
    <s v="USD"/>
    <n v="1457904316"/>
    <n v="1455315916"/>
    <b v="0"/>
    <n v="5"/>
    <b v="0"/>
    <s v="games/video games"/>
    <n v="1.16E-4"/>
    <n v="5.8"/>
    <x v="6"/>
    <s v="video games"/>
    <x v="1121"/>
    <m/>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m/>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m/>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m/>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m/>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m/>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m/>
  </r>
  <r>
    <n v="1128"/>
    <s v="Flying Turds"/>
    <s v="#havingfunFTW"/>
    <n v="1000"/>
    <n v="1"/>
    <x v="2"/>
    <s v="GB"/>
    <s v="GBP"/>
    <n v="1407425717"/>
    <n v="1404833717"/>
    <b v="0"/>
    <n v="1"/>
    <b v="0"/>
    <s v="games/mobile games"/>
    <n v="1E-3"/>
    <n v="1"/>
    <x v="6"/>
    <s v="mobile games"/>
    <x v="1128"/>
    <m/>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m/>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m/>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m/>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m/>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m/>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m/>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m/>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m/>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m/>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m/>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m/>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m/>
  </r>
  <r>
    <n v="1141"/>
    <s v="Arena Z - Zombie Survival"/>
    <s v="I think this will be a great game!"/>
    <n v="500"/>
    <n v="0"/>
    <x v="2"/>
    <s v="DE"/>
    <s v="EUR"/>
    <n v="1436460450"/>
    <n v="1433868450"/>
    <b v="0"/>
    <n v="0"/>
    <b v="0"/>
    <s v="games/mobile games"/>
    <n v="0"/>
    <n v="0"/>
    <x v="6"/>
    <s v="mobile games"/>
    <x v="1141"/>
    <m/>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m/>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m/>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m/>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m/>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m/>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m/>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m/>
  </r>
  <r>
    <n v="1149"/>
    <s v="The Floridian Food Truck"/>
    <s v="Bringing culturally diverse Floridian cuisine to the people!"/>
    <n v="50000"/>
    <n v="75"/>
    <x v="2"/>
    <s v="US"/>
    <s v="USD"/>
    <n v="1466096566"/>
    <n v="1463504566"/>
    <b v="0"/>
    <n v="2"/>
    <b v="0"/>
    <s v="food/food trucks"/>
    <n v="1.5E-3"/>
    <n v="37.5"/>
    <x v="7"/>
    <s v="food trucks"/>
    <x v="1149"/>
    <m/>
  </r>
  <r>
    <n v="1150"/>
    <s v="Chef Po's Food Truck"/>
    <s v="Bringing delicious authentic and fusion Taiwanese Food to the West Coast."/>
    <n v="2500"/>
    <n v="252"/>
    <x v="2"/>
    <s v="US"/>
    <s v="USD"/>
    <n v="1452293675"/>
    <n v="1447109675"/>
    <b v="0"/>
    <n v="6"/>
    <b v="0"/>
    <s v="food/food trucks"/>
    <n v="0.1008"/>
    <n v="42"/>
    <x v="7"/>
    <s v="food trucks"/>
    <x v="1150"/>
    <m/>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m/>
  </r>
  <r>
    <n v="1152"/>
    <s v="Peruvian King Food Truck"/>
    <s v="Peruvian food truck with an LA twist."/>
    <n v="16000"/>
    <n v="911"/>
    <x v="2"/>
    <s v="US"/>
    <s v="USD"/>
    <n v="1431709312"/>
    <n v="1429117312"/>
    <b v="0"/>
    <n v="15"/>
    <b v="0"/>
    <s v="food/food trucks"/>
    <n v="5.6937500000000002E-2"/>
    <n v="60.733333333333334"/>
    <x v="7"/>
    <s v="food trucks"/>
    <x v="1152"/>
    <m/>
  </r>
  <r>
    <n v="1153"/>
    <s v="The Cold Spot Mobile Trailer"/>
    <s v="A mobile concession trailer for snow cones, ice cream, smoothies and more"/>
    <n v="8000"/>
    <n v="50"/>
    <x v="2"/>
    <s v="US"/>
    <s v="USD"/>
    <n v="1434647305"/>
    <n v="1432055305"/>
    <b v="0"/>
    <n v="1"/>
    <b v="0"/>
    <s v="food/food trucks"/>
    <n v="6.2500000000000003E-3"/>
    <n v="50"/>
    <x v="7"/>
    <s v="food trucks"/>
    <x v="1153"/>
    <m/>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m/>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m/>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m/>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m/>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m/>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m/>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m/>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m/>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m/>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m/>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m/>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m/>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m/>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m/>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m/>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m/>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m/>
  </r>
  <r>
    <n v="1171"/>
    <s v="The Mean Green Purple Machine"/>
    <s v="Tulsa's first true biodiesel, alternative energy powered food truck! Oh yeah, and delicious food!"/>
    <n v="25000"/>
    <n v="25"/>
    <x v="2"/>
    <s v="US"/>
    <s v="USD"/>
    <n v="1415909927"/>
    <n v="1414351127"/>
    <b v="0"/>
    <n v="1"/>
    <b v="0"/>
    <s v="food/food trucks"/>
    <n v="1E-3"/>
    <n v="25"/>
    <x v="7"/>
    <s v="food trucks"/>
    <x v="1171"/>
    <m/>
  </r>
  <r>
    <n v="1172"/>
    <s v="let your dayz take you to the dogs."/>
    <s v="Bringing YOUR favorite dog recipes to the streets."/>
    <n v="9000"/>
    <n v="0"/>
    <x v="2"/>
    <s v="US"/>
    <s v="USD"/>
    <n v="1408551752"/>
    <n v="1405959752"/>
    <b v="0"/>
    <n v="0"/>
    <b v="0"/>
    <s v="food/food trucks"/>
    <n v="0"/>
    <n v="0"/>
    <x v="7"/>
    <s v="food trucks"/>
    <x v="1172"/>
    <m/>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m/>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m/>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m/>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m/>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m/>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m/>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m/>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m/>
  </r>
  <r>
    <n v="1181"/>
    <s v="Gringo Loco Tacos Food Truck"/>
    <s v="Bringing the best tacos to the streets of Chicago!"/>
    <n v="50000"/>
    <n v="4"/>
    <x v="2"/>
    <s v="US"/>
    <s v="USD"/>
    <n v="1425197321"/>
    <n v="1422605321"/>
    <b v="0"/>
    <n v="3"/>
    <b v="0"/>
    <s v="food/food trucks"/>
    <n v="8.0000000000000007E-5"/>
    <n v="1.3333333333333333"/>
    <x v="7"/>
    <s v="food trucks"/>
    <x v="1181"/>
    <m/>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m/>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m/>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m/>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m/>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m/>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m/>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m/>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m/>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m/>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m/>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m/>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m/>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m/>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m/>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m/>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m/>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m/>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m/>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m/>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m/>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m/>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m/>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m/>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m/>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m/>
  </r>
  <r>
    <n v="1207"/>
    <s v="ITALIANA"/>
    <s v="A humanistic photo book about ancestral &amp; post-modern Italy."/>
    <n v="16700"/>
    <n v="17396"/>
    <x v="0"/>
    <s v="IT"/>
    <s v="EUR"/>
    <n v="1459418400"/>
    <n v="1456827573"/>
    <b v="0"/>
    <n v="141"/>
    <b v="1"/>
    <s v="photography/photobooks"/>
    <n v="1.0416766467065868"/>
    <n v="123.37588652482269"/>
    <x v="8"/>
    <s v="photobooks"/>
    <x v="1207"/>
    <m/>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m/>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m/>
  </r>
  <r>
    <n v="1210"/>
    <s v="Det Andra GÃ¶teborg"/>
    <s v="En fotobok om livet i det enda andra GÃ¶teborg i vÃ¤rlden"/>
    <n v="20000"/>
    <n v="50863"/>
    <x v="0"/>
    <s v="SE"/>
    <s v="SEK"/>
    <n v="1433106000"/>
    <n v="1431124572"/>
    <b v="0"/>
    <n v="103"/>
    <b v="1"/>
    <s v="photography/photobooks"/>
    <n v="2.5431499999999998"/>
    <n v="493.81553398058253"/>
    <x v="8"/>
    <s v="photobooks"/>
    <x v="1210"/>
    <m/>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m/>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m/>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m/>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m/>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m/>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m/>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m/>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m/>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m/>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m/>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m/>
  </r>
  <r>
    <n v="1222"/>
    <s v="Project Pilgrim"/>
    <s v="Project Pilgrim is my effort to work towards normalizing mental health."/>
    <n v="4000"/>
    <n v="11215"/>
    <x v="0"/>
    <s v="CA"/>
    <s v="CAD"/>
    <n v="1459483200"/>
    <n v="1456852647"/>
    <b v="0"/>
    <n v="138"/>
    <b v="1"/>
    <s v="photography/photobooks"/>
    <n v="2.80375"/>
    <n v="81.268115942028984"/>
    <x v="8"/>
    <s v="photobooks"/>
    <x v="1222"/>
    <m/>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m/>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m/>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m/>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m/>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m/>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m/>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m/>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m/>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m/>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m/>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m/>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m/>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m/>
  </r>
  <r>
    <n v="1236"/>
    <s v="&quot;Volando&quot; CD Release (Canceled)"/>
    <s v="Raising money to give the musicians their due."/>
    <n v="2500"/>
    <n v="0"/>
    <x v="1"/>
    <s v="US"/>
    <s v="USD"/>
    <n v="1343491200"/>
    <n v="1342801164"/>
    <b v="0"/>
    <n v="0"/>
    <b v="0"/>
    <s v="music/world music"/>
    <n v="0"/>
    <n v="0"/>
    <x v="4"/>
    <s v="world music"/>
    <x v="1236"/>
    <m/>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m/>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m/>
  </r>
  <r>
    <n v="1239"/>
    <s v="Help Calmenco! finance new CD and Tour (Canceled)"/>
    <s v="Please consider helping us with our new CD and Riverdance Tour"/>
    <n v="2500"/>
    <n v="0"/>
    <x v="1"/>
    <s v="US"/>
    <s v="USD"/>
    <n v="1325804767"/>
    <n v="1323212767"/>
    <b v="0"/>
    <n v="0"/>
    <b v="0"/>
    <s v="music/world music"/>
    <n v="0"/>
    <n v="0"/>
    <x v="4"/>
    <s v="world music"/>
    <x v="1239"/>
    <m/>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m/>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m/>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m/>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m/>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m/>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m/>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m/>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m/>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m/>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m/>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m/>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m/>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m/>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m/>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m/>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m/>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m/>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m/>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m/>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m/>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m/>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m/>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m/>
  </r>
  <r>
    <n v="1263"/>
    <s v="New Tropic Bombs EP ~ &quot;Return to Bomber Bay&quot;"/>
    <s v="A fresh batch of chaos from Toledo, Ohio's reggae-rockers, Tropic Bombs!"/>
    <n v="1500"/>
    <n v="1785"/>
    <x v="0"/>
    <s v="US"/>
    <s v="USD"/>
    <n v="1396054800"/>
    <n v="1393034470"/>
    <b v="1"/>
    <n v="41"/>
    <b v="1"/>
    <s v="music/rock"/>
    <n v="1.19"/>
    <n v="43.536585365853661"/>
    <x v="4"/>
    <s v="rock"/>
    <x v="1263"/>
    <m/>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m/>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m/>
  </r>
  <r>
    <n v="1266"/>
    <s v="Sensory Station's First EP"/>
    <s v="We are looking to record our first EP produced by Aaron Harris (ISIS/Palms) at Studio West."/>
    <n v="9500"/>
    <n v="9545"/>
    <x v="0"/>
    <s v="US"/>
    <s v="USD"/>
    <n v="1389474145"/>
    <n v="1386882145"/>
    <b v="1"/>
    <n v="50"/>
    <b v="1"/>
    <s v="music/rock"/>
    <n v="1.0047368421052632"/>
    <n v="190.9"/>
    <x v="4"/>
    <s v="rock"/>
    <x v="1266"/>
    <m/>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m/>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m/>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m/>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m/>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m/>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m/>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m/>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m/>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m/>
  </r>
  <r>
    <n v="1276"/>
    <s v="MR. DREAM GOES TO JAIL"/>
    <s v="Sponsor this Brooklyn punk band's debut seven-inch, MR. DREAM GOES TO JAIL."/>
    <n v="3000"/>
    <n v="3132.63"/>
    <x v="0"/>
    <s v="US"/>
    <s v="USD"/>
    <n v="1251777600"/>
    <n v="1247504047"/>
    <b v="1"/>
    <n v="68"/>
    <b v="1"/>
    <s v="music/rock"/>
    <n v="1.0442100000000001"/>
    <n v="46.06808823529412"/>
    <x v="4"/>
    <s v="rock"/>
    <x v="1276"/>
    <m/>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m/>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m/>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m/>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m/>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m/>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m/>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m/>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m/>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m/>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m/>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m/>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m/>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m/>
  </r>
  <r>
    <n v="1290"/>
    <s v="I Died... I Came Back, ... Whatever"/>
    <s v="Sometimes your Heart has to STOP for your Life to START."/>
    <n v="3500"/>
    <n v="3800"/>
    <x v="0"/>
    <s v="US"/>
    <s v="USD"/>
    <n v="1429772340"/>
    <n v="1427121931"/>
    <b v="0"/>
    <n v="86"/>
    <b v="1"/>
    <s v="theater/plays"/>
    <n v="1.0857142857142856"/>
    <n v="44.186046511627907"/>
    <x v="1"/>
    <s v="plays"/>
    <x v="1290"/>
    <m/>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m/>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m/>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m/>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m/>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m/>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m/>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m/>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m/>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m/>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m/>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m/>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m/>
  </r>
  <r>
    <n v="1303"/>
    <s v="Forward Arena Theatre Company: Summer Season"/>
    <s v="Groundbreaking queer theatre."/>
    <n v="3500"/>
    <n v="4559.13"/>
    <x v="0"/>
    <s v="GB"/>
    <s v="GBP"/>
    <n v="1469962800"/>
    <n v="1468578920"/>
    <b v="0"/>
    <n v="108"/>
    <b v="1"/>
    <s v="theater/plays"/>
    <n v="1.3026085714285716"/>
    <n v="42.214166666666671"/>
    <x v="1"/>
    <s v="plays"/>
    <x v="1303"/>
    <m/>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m/>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m/>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m/>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m/>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m/>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m/>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m/>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m/>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m/>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m/>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m/>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m/>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m/>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m/>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m/>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m/>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m/>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m/>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m/>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m/>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m/>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m/>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m/>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m/>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m/>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m/>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m/>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m/>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m/>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m/>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m/>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m/>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m/>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m/>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m/>
  </r>
  <r>
    <n v="1339"/>
    <s v="Linkoo (Canceled)"/>
    <s v="World's Smallest customizable Phone &amp; GPS Watch for kids !"/>
    <n v="50000"/>
    <n v="3317"/>
    <x v="1"/>
    <s v="US"/>
    <s v="USD"/>
    <n v="1418056315"/>
    <n v="1414164715"/>
    <b v="0"/>
    <n v="37"/>
    <b v="0"/>
    <s v="technology/wearables"/>
    <n v="6.6339999999999996E-2"/>
    <n v="89.648648648648646"/>
    <x v="2"/>
    <s v="wearables"/>
    <x v="1339"/>
    <m/>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m/>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m/>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m/>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m/>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m/>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m/>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m/>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m/>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m/>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m/>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m/>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m/>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m/>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m/>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m/>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m/>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m/>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m/>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m/>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m/>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m/>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m/>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m/>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m/>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m/>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m/>
  </r>
  <r>
    <n v="1366"/>
    <s v="Kick It! A Tribute to the A.K.s"/>
    <s v="A musical memorial for Alexi Petersen."/>
    <n v="7500"/>
    <n v="9486.69"/>
    <x v="0"/>
    <s v="US"/>
    <s v="USD"/>
    <n v="1417049663"/>
    <n v="1413158063"/>
    <b v="0"/>
    <n v="147"/>
    <b v="1"/>
    <s v="music/rock"/>
    <n v="1.2648920000000001"/>
    <n v="64.535306122448986"/>
    <x v="4"/>
    <s v="rock"/>
    <x v="1366"/>
    <m/>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m/>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m/>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m/>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m/>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m/>
  </r>
  <r>
    <n v="1372"/>
    <s v="Ted Lukas &amp; the Misled new CD - &quot;FEED&quot;"/>
    <s v="Please help us raise funds to press our new CD!"/>
    <n v="500"/>
    <n v="620"/>
    <x v="0"/>
    <s v="US"/>
    <s v="USD"/>
    <n v="1342115132"/>
    <n v="1339523132"/>
    <b v="0"/>
    <n v="16"/>
    <b v="1"/>
    <s v="music/rock"/>
    <n v="1.24"/>
    <n v="38.75"/>
    <x v="4"/>
    <s v="rock"/>
    <x v="1372"/>
    <m/>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m/>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m/>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m/>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m/>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m/>
  </r>
  <r>
    <n v="1378"/>
    <s v="SIX BY SEVEN"/>
    <s v="A psychedelic post rock masterpiece!"/>
    <n v="2000"/>
    <n v="4067"/>
    <x v="0"/>
    <s v="GB"/>
    <s v="GBP"/>
    <n v="1470075210"/>
    <n v="1468779210"/>
    <b v="0"/>
    <n v="133"/>
    <b v="1"/>
    <s v="music/rock"/>
    <n v="2.0335000000000001"/>
    <n v="30.578947368421051"/>
    <x v="4"/>
    <s v="rock"/>
    <x v="1378"/>
    <m/>
  </r>
  <r>
    <n v="1379"/>
    <s v="J. Walter Makes a Record"/>
    <s v="---------The long-awaited debut full-length from Justin Ruddy--------"/>
    <n v="10000"/>
    <n v="11160"/>
    <x v="0"/>
    <s v="US"/>
    <s v="USD"/>
    <n v="1433504876"/>
    <n v="1430912876"/>
    <b v="0"/>
    <n v="151"/>
    <b v="1"/>
    <s v="music/rock"/>
    <n v="1.1160000000000001"/>
    <n v="73.907284768211923"/>
    <x v="4"/>
    <s v="rock"/>
    <x v="1379"/>
    <m/>
  </r>
  <r>
    <n v="1380"/>
    <s v="BARNFEST 2015"/>
    <s v="A DIY MUSIC FESTIVAL FROM ST. LOUIS MO! Bands make their own festival, help make it legit!"/>
    <n v="25"/>
    <n v="106"/>
    <x v="0"/>
    <s v="US"/>
    <s v="USD"/>
    <n v="1433815200"/>
    <n v="1431886706"/>
    <b v="0"/>
    <n v="5"/>
    <b v="1"/>
    <s v="music/rock"/>
    <n v="4.24"/>
    <n v="21.2"/>
    <x v="4"/>
    <s v="rock"/>
    <x v="1380"/>
    <m/>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m/>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m/>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m/>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m/>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m/>
  </r>
  <r>
    <n v="1386"/>
    <s v="MALTESE CROSS: The First Album"/>
    <s v="We are a classic hard rock/heavy metal band just trying to keep rock alive!"/>
    <n v="400"/>
    <n v="875"/>
    <x v="0"/>
    <s v="US"/>
    <s v="USD"/>
    <n v="1438183889"/>
    <n v="1435591889"/>
    <b v="0"/>
    <n v="14"/>
    <b v="1"/>
    <s v="music/rock"/>
    <n v="2.1875"/>
    <n v="62.5"/>
    <x v="4"/>
    <s v="rock"/>
    <x v="1386"/>
    <m/>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m/>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m/>
  </r>
  <r>
    <n v="1389"/>
    <s v="Pre-order DANCEHALL's first record!!!"/>
    <s v="Help fund the pressing of DANCEHALL's first record by pre-ordering it in advance!!!"/>
    <n v="500"/>
    <n v="727"/>
    <x v="0"/>
    <s v="GB"/>
    <s v="GBP"/>
    <n v="1471087957"/>
    <n v="1468495957"/>
    <b v="0"/>
    <n v="34"/>
    <b v="1"/>
    <s v="music/rock"/>
    <n v="1.454"/>
    <n v="21.382352941176471"/>
    <x v="4"/>
    <s v="rock"/>
    <x v="1389"/>
    <m/>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m/>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m/>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m/>
  </r>
  <r>
    <n v="1393"/>
    <s v="WolfHunt | Social Commentary Rock Project"/>
    <s v="Rock n' Roll tales of our times"/>
    <n v="10000"/>
    <n v="10235"/>
    <x v="0"/>
    <s v="US"/>
    <s v="USD"/>
    <n v="1470068523"/>
    <n v="1467476523"/>
    <b v="0"/>
    <n v="52"/>
    <b v="1"/>
    <s v="music/rock"/>
    <n v="1.0235000000000001"/>
    <n v="196.82692307692307"/>
    <x v="4"/>
    <s v="rock"/>
    <x v="1393"/>
    <m/>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m/>
  </r>
  <r>
    <n v="1395"/>
    <s v="Quiet Oaks Full Length Album"/>
    <s v="Help Quiet Oaks record their debut album!!!"/>
    <n v="3500"/>
    <n v="3916"/>
    <x v="0"/>
    <s v="US"/>
    <s v="USD"/>
    <n v="1484430481"/>
    <n v="1481838481"/>
    <b v="0"/>
    <n v="82"/>
    <b v="1"/>
    <s v="music/rock"/>
    <n v="1.1188571428571428"/>
    <n v="47.756097560975611"/>
    <x v="4"/>
    <s v="rock"/>
    <x v="1395"/>
    <m/>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m/>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m/>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m/>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m/>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m/>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m/>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m/>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m/>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m/>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m/>
  </r>
  <r>
    <n v="1406"/>
    <s v="Man Down! Translation project"/>
    <s v="The White coat and the battle dress uniform"/>
    <n v="12000"/>
    <n v="15"/>
    <x v="2"/>
    <s v="IT"/>
    <s v="EUR"/>
    <n v="1449914400"/>
    <n v="1445336607"/>
    <b v="0"/>
    <n v="3"/>
    <b v="0"/>
    <s v="publishing/translations"/>
    <n v="1.25E-3"/>
    <n v="5"/>
    <x v="3"/>
    <s v="translations"/>
    <x v="1406"/>
    <m/>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m/>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m/>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m/>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m/>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m/>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m/>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m/>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m/>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m/>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m/>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m/>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m/>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m/>
  </r>
  <r>
    <n v="1420"/>
    <s v="Shakespeare in the Hood - Romeo and Juliet"/>
    <s v="Help me butcher Shakespeare in a satirical fashion."/>
    <n v="110"/>
    <n v="3"/>
    <x v="2"/>
    <s v="US"/>
    <s v="USD"/>
    <n v="1467129686"/>
    <n v="1464969686"/>
    <b v="0"/>
    <n v="3"/>
    <b v="0"/>
    <s v="publishing/translations"/>
    <n v="2.7272727272727271E-2"/>
    <n v="1"/>
    <x v="3"/>
    <s v="translations"/>
    <x v="1420"/>
    <m/>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m/>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m/>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m/>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m/>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m/>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m/>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m/>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m/>
  </r>
  <r>
    <n v="1429"/>
    <s v="10 P.M."/>
    <s v="A guy in his 30's tries to live his &quot;American Dream&quot;, but quickly it turns into a nightmare. (A Novel)"/>
    <n v="10000"/>
    <n v="0"/>
    <x v="2"/>
    <s v="US"/>
    <s v="USD"/>
    <n v="1428629242"/>
    <n v="1426037242"/>
    <b v="0"/>
    <n v="0"/>
    <b v="0"/>
    <s v="publishing/translations"/>
    <n v="0"/>
    <n v="0"/>
    <x v="3"/>
    <s v="translations"/>
    <x v="1429"/>
    <m/>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m/>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m/>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m/>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m/>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m/>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m/>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m/>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m/>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m/>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m/>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m/>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m/>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m/>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m/>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m/>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m/>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m/>
  </r>
  <r>
    <n v="1447"/>
    <s v="Indian Language Dictionary"/>
    <s v="I'm creating a dictionary of multiple Indian languages."/>
    <n v="500000"/>
    <n v="75"/>
    <x v="2"/>
    <s v="US"/>
    <s v="USD"/>
    <n v="1467999134"/>
    <n v="1465407134"/>
    <b v="0"/>
    <n v="3"/>
    <b v="0"/>
    <s v="publishing/translations"/>
    <n v="1.4999999999999999E-4"/>
    <n v="25"/>
    <x v="3"/>
    <s v="translations"/>
    <x v="1447"/>
    <m/>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m/>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m/>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m/>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m/>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m/>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m/>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m/>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m/>
  </r>
  <r>
    <n v="1456"/>
    <s v="Sometimes you don't need love (Canceled)"/>
    <s v="English Version of my auto-published novel"/>
    <n v="5000"/>
    <n v="145"/>
    <x v="1"/>
    <s v="IT"/>
    <s v="EUR"/>
    <n v="1483459365"/>
    <n v="1480867365"/>
    <b v="0"/>
    <n v="3"/>
    <b v="0"/>
    <s v="publishing/translations"/>
    <n v="2.9000000000000001E-2"/>
    <n v="48.333333333333336"/>
    <x v="3"/>
    <s v="translations"/>
    <x v="1456"/>
    <m/>
  </r>
  <r>
    <n v="1457"/>
    <s v="Hey! I&quot;m not invisable, I am Just Old (Canceled)"/>
    <s v="Age is more than just a number, I hope your younger than you feel."/>
    <n v="6000"/>
    <n v="0"/>
    <x v="1"/>
    <s v="US"/>
    <s v="USD"/>
    <n v="1447281044"/>
    <n v="1444685444"/>
    <b v="0"/>
    <n v="0"/>
    <b v="0"/>
    <s v="publishing/translations"/>
    <n v="0"/>
    <n v="0"/>
    <x v="3"/>
    <s v="translations"/>
    <x v="1457"/>
    <m/>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m/>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m/>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m/>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m/>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m/>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m/>
  </r>
  <r>
    <n v="1464"/>
    <s v="Science Studio"/>
    <s v="The Best Science Media on the Web"/>
    <n v="5000"/>
    <n v="8160"/>
    <x v="0"/>
    <s v="US"/>
    <s v="USD"/>
    <n v="1361029958"/>
    <n v="1358437958"/>
    <b v="1"/>
    <n v="234"/>
    <b v="1"/>
    <s v="publishing/radio &amp; podcasts"/>
    <n v="1.6319999999999999"/>
    <n v="34.871794871794869"/>
    <x v="3"/>
    <s v="radio &amp; podcasts"/>
    <x v="1464"/>
    <m/>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m/>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m/>
  </r>
  <r>
    <n v="1467"/>
    <s v="Radio Ambulante"/>
    <s v="We are a new Spanish language podcast telling uniquely Latin American stories."/>
    <n v="40000"/>
    <n v="46032"/>
    <x v="0"/>
    <s v="US"/>
    <s v="USD"/>
    <n v="1332699285"/>
    <n v="1327518885"/>
    <b v="1"/>
    <n v="600"/>
    <b v="1"/>
    <s v="publishing/radio &amp; podcasts"/>
    <n v="1.1508"/>
    <n v="76.72"/>
    <x v="3"/>
    <s v="radio &amp; podcasts"/>
    <x v="1467"/>
    <m/>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m/>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m/>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m/>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m/>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m/>
  </r>
  <r>
    <n v="1473"/>
    <s v="ONE LOVES ONLY FORM"/>
    <s v="Public Radio Project"/>
    <n v="1500"/>
    <n v="1807.74"/>
    <x v="0"/>
    <s v="US"/>
    <s v="USD"/>
    <n v="1330644639"/>
    <n v="1328052639"/>
    <b v="1"/>
    <n v="47"/>
    <b v="1"/>
    <s v="publishing/radio &amp; podcasts"/>
    <n v="1.20516"/>
    <n v="38.462553191489363"/>
    <x v="3"/>
    <s v="radio &amp; podcasts"/>
    <x v="1473"/>
    <m/>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m/>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m/>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m/>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m/>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m/>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m/>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m/>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m/>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m/>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m/>
  </r>
  <r>
    <n v="1484"/>
    <s v="a book called filtered down thru the stars"/>
    <s v="The mussings of an old wizard"/>
    <n v="2000"/>
    <n v="0"/>
    <x v="2"/>
    <s v="US"/>
    <s v="USD"/>
    <n v="1342882260"/>
    <n v="1337834963"/>
    <b v="0"/>
    <n v="0"/>
    <b v="0"/>
    <s v="publishing/fiction"/>
    <n v="0"/>
    <n v="0"/>
    <x v="3"/>
    <s v="fiction"/>
    <x v="1484"/>
    <m/>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m/>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m/>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m/>
  </r>
  <r>
    <n v="1488"/>
    <s v="Nanolution"/>
    <s v="A blockbuster sci-fi adventure. What would you do if one day your life changed to beyond the imaginable?"/>
    <n v="15000"/>
    <n v="360"/>
    <x v="2"/>
    <s v="AU"/>
    <s v="AUD"/>
    <n v="1388928660"/>
    <n v="1386336660"/>
    <b v="0"/>
    <n v="6"/>
    <b v="0"/>
    <s v="publishing/fiction"/>
    <n v="2.4E-2"/>
    <n v="60"/>
    <x v="3"/>
    <s v="fiction"/>
    <x v="1488"/>
    <m/>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m/>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m/>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m/>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m/>
  </r>
  <r>
    <n v="1493"/>
    <s v="The Great Grand Zeppelin Chase"/>
    <s v="Help illustrate the sequel to the bestselling _x000a_The Transylvania Flying Squad of Detectives"/>
    <n v="2400"/>
    <n v="0"/>
    <x v="2"/>
    <s v="US"/>
    <s v="USD"/>
    <n v="1371415675"/>
    <n v="1368823675"/>
    <b v="0"/>
    <n v="0"/>
    <b v="0"/>
    <s v="publishing/fiction"/>
    <n v="0"/>
    <n v="0"/>
    <x v="3"/>
    <s v="fiction"/>
    <x v="1493"/>
    <m/>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m/>
  </r>
  <r>
    <n v="1495"/>
    <s v="A Magical Bildungsroman with a Female Heroine"/>
    <s v="The Adventures of Penelope Hawthorne. Part One: The Spellbook of Dracone."/>
    <n v="2000"/>
    <n v="0"/>
    <x v="2"/>
    <s v="US"/>
    <s v="USD"/>
    <n v="1314471431"/>
    <n v="1311879431"/>
    <b v="0"/>
    <n v="0"/>
    <b v="0"/>
    <s v="publishing/fiction"/>
    <n v="0"/>
    <n v="0"/>
    <x v="3"/>
    <s v="fiction"/>
    <x v="1495"/>
    <m/>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m/>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m/>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m/>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m/>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m/>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m/>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m/>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m/>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m/>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m/>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m/>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m/>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m/>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m/>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m/>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m/>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m/>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m/>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m/>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m/>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m/>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m/>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m/>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m/>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m/>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m/>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m/>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m/>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m/>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m/>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m/>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m/>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m/>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m/>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m/>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m/>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m/>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m/>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m/>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m/>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m/>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m/>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m/>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m/>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m/>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m/>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m/>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m/>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m/>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m/>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m/>
  </r>
  <r>
    <n v="1547"/>
    <s v="Sound Photography"/>
    <s v="I have produced a limited number (100) of five 8x10 prints of mixed photography I would like to share with you."/>
    <n v="20"/>
    <n v="0"/>
    <x v="2"/>
    <s v="US"/>
    <s v="USD"/>
    <n v="1487844882"/>
    <n v="1487240082"/>
    <b v="0"/>
    <n v="0"/>
    <b v="0"/>
    <s v="photography/nature"/>
    <n v="0"/>
    <n v="0"/>
    <x v="8"/>
    <s v="nature"/>
    <x v="1547"/>
    <m/>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m/>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m/>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m/>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m/>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m/>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m/>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m/>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m/>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m/>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m/>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m/>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m/>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m/>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m/>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m/>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m/>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m/>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m/>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m/>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m/>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m/>
  </r>
  <r>
    <n v="1569"/>
    <s v="to be removed (Canceled)"/>
    <s v="to be removed"/>
    <n v="30000"/>
    <n v="0"/>
    <x v="1"/>
    <s v="US"/>
    <s v="USD"/>
    <n v="1369498714"/>
    <n v="1366906714"/>
    <b v="0"/>
    <n v="0"/>
    <b v="0"/>
    <s v="publishing/art books"/>
    <n v="0"/>
    <n v="0"/>
    <x v="3"/>
    <s v="art books"/>
    <x v="1569"/>
    <m/>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m/>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m/>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m/>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m/>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m/>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m/>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m/>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m/>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m/>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m/>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m/>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m/>
  </r>
  <r>
    <n v="1582"/>
    <s v="Scenes from New Orleans"/>
    <s v="I create canvas prints of images from in and around New Orleans"/>
    <n v="1000"/>
    <n v="93"/>
    <x v="2"/>
    <s v="US"/>
    <s v="USD"/>
    <n v="1445894400"/>
    <n v="1440961053"/>
    <b v="0"/>
    <n v="3"/>
    <b v="0"/>
    <s v="photography/places"/>
    <n v="9.2999999999999999E-2"/>
    <n v="31"/>
    <x v="8"/>
    <s v="places"/>
    <x v="1582"/>
    <m/>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m/>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m/>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m/>
  </r>
  <r>
    <n v="1586"/>
    <s v="Missouri In Pictures"/>
    <s v="Show the world the beauty that is in all of our back yards!"/>
    <n v="1500"/>
    <n v="0"/>
    <x v="2"/>
    <s v="US"/>
    <s v="USD"/>
    <n v="1428197422"/>
    <n v="1425609022"/>
    <b v="0"/>
    <n v="0"/>
    <b v="0"/>
    <s v="photography/places"/>
    <n v="0"/>
    <n v="0"/>
    <x v="8"/>
    <s v="places"/>
    <x v="1586"/>
    <m/>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m/>
  </r>
  <r>
    <n v="1588"/>
    <s v="The Right Side of Texas"/>
    <s v="Southeast Texas as seen through the lens of a cell phone camera"/>
    <n v="516"/>
    <n v="0"/>
    <x v="2"/>
    <s v="US"/>
    <s v="USD"/>
    <n v="1422735120"/>
    <n v="1420091999"/>
    <b v="0"/>
    <n v="0"/>
    <b v="0"/>
    <s v="photography/places"/>
    <n v="0"/>
    <n v="0"/>
    <x v="8"/>
    <s v="places"/>
    <x v="1588"/>
    <m/>
  </r>
  <r>
    <n v="1589"/>
    <s v="A Side Of The World In Canvas"/>
    <s v="I want to be able to have my own photography inside a canvas and have it be displayed everywhere."/>
    <n v="1200"/>
    <n v="0"/>
    <x v="2"/>
    <s v="US"/>
    <s v="USD"/>
    <n v="1444433886"/>
    <n v="1441841886"/>
    <b v="0"/>
    <n v="0"/>
    <b v="0"/>
    <s v="photography/places"/>
    <n v="0"/>
    <n v="0"/>
    <x v="8"/>
    <s v="places"/>
    <x v="1589"/>
    <m/>
  </r>
  <r>
    <n v="1590"/>
    <s v="An Italian Adventure"/>
    <s v="Discover Italy through photography."/>
    <n v="60000"/>
    <n v="1020"/>
    <x v="2"/>
    <s v="IT"/>
    <s v="EUR"/>
    <n v="1443040464"/>
    <n v="1440448464"/>
    <b v="0"/>
    <n v="2"/>
    <b v="0"/>
    <s v="photography/places"/>
    <n v="1.7000000000000001E-2"/>
    <n v="510"/>
    <x v="8"/>
    <s v="places"/>
    <x v="1590"/>
    <m/>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m/>
  </r>
  <r>
    <n v="1592"/>
    <s v="The Views of Pittsburgh"/>
    <s v="A portfolio collage of beautiful pictures of authentic Pittsburgh locations and scenery."/>
    <n v="25"/>
    <n v="0"/>
    <x v="2"/>
    <s v="US"/>
    <s v="USD"/>
    <n v="1427503485"/>
    <n v="1423619085"/>
    <b v="0"/>
    <n v="0"/>
    <b v="0"/>
    <s v="photography/places"/>
    <n v="0"/>
    <n v="0"/>
    <x v="8"/>
    <s v="places"/>
    <x v="1592"/>
    <m/>
  </r>
  <r>
    <n v="1593"/>
    <s v="Picturing Italy"/>
    <s v="A trip to fulfill a dream of capturing the wonders and history of ancient Italy in person."/>
    <n v="22000"/>
    <n v="3"/>
    <x v="2"/>
    <s v="US"/>
    <s v="USD"/>
    <n v="1425154655"/>
    <n v="1422562655"/>
    <b v="0"/>
    <n v="3"/>
    <b v="0"/>
    <s v="photography/places"/>
    <n v="1.3636363636363637E-4"/>
    <n v="1"/>
    <x v="8"/>
    <s v="places"/>
    <x v="1593"/>
    <m/>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m/>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m/>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m/>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m/>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m/>
  </r>
  <r>
    <n v="1599"/>
    <s v="The Londoner: Prints &amp; Canvas"/>
    <s v="A London photographer trekking 5,895m up Africa's Mount Kilimanjaro to pursue and enrich a career."/>
    <n v="500"/>
    <n v="0"/>
    <x v="2"/>
    <s v="GB"/>
    <s v="GBP"/>
    <n v="1460116576"/>
    <n v="1457528176"/>
    <b v="0"/>
    <n v="0"/>
    <b v="0"/>
    <s v="photography/places"/>
    <n v="0"/>
    <n v="0"/>
    <x v="8"/>
    <s v="places"/>
    <x v="1599"/>
    <m/>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m/>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m/>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m/>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m/>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m/>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m/>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m/>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m/>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m/>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m/>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m/>
  </r>
  <r>
    <n v="1611"/>
    <s v="Skelton-Luns CD/7&quot;             No Big Deal."/>
    <s v="Skelton-Luns CD/7&quot; No Big Deal."/>
    <n v="800"/>
    <n v="1001"/>
    <x v="0"/>
    <s v="US"/>
    <s v="USD"/>
    <n v="1370390432"/>
    <n v="1368576032"/>
    <b v="0"/>
    <n v="27"/>
    <b v="1"/>
    <s v="music/rock"/>
    <n v="1.25125"/>
    <n v="37.074074074074076"/>
    <x v="4"/>
    <s v="rock"/>
    <x v="1611"/>
    <m/>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m/>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m/>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m/>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m/>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m/>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m/>
  </r>
  <r>
    <n v="1618"/>
    <s v="Janus Word Album"/>
    <s v="Janus Word combines hard rock with melodic acoustic music for a unique and awesome sound."/>
    <n v="1500"/>
    <n v="1576"/>
    <x v="0"/>
    <s v="US"/>
    <s v="USD"/>
    <n v="1362757335"/>
    <n v="1359301335"/>
    <b v="0"/>
    <n v="27"/>
    <b v="1"/>
    <s v="music/rock"/>
    <n v="1.0506666666666666"/>
    <n v="58.370370370370374"/>
    <x v="4"/>
    <s v="rock"/>
    <x v="1618"/>
    <m/>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m/>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m/>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m/>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m/>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m/>
  </r>
  <r>
    <n v="1624"/>
    <s v="Joey De Noble needs YOUR help!"/>
    <s v="Joey De Noble is raising money to help record his latest music, and he wants YOU to be a part of it!"/>
    <n v="1000"/>
    <n v="1180"/>
    <x v="0"/>
    <s v="US"/>
    <s v="USD"/>
    <n v="1357721335"/>
    <n v="1354265335"/>
    <b v="0"/>
    <n v="25"/>
    <b v="1"/>
    <s v="music/rock"/>
    <n v="1.18"/>
    <n v="47.2"/>
    <x v="4"/>
    <s v="rock"/>
    <x v="1624"/>
    <m/>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m/>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m/>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m/>
  </r>
  <r>
    <n v="1628"/>
    <s v="&quot;Songs for Tsippora&quot; Byronâ€™s DEBUT EP"/>
    <s v="Original Jewish rock music on human relationships and identity"/>
    <n v="4000"/>
    <n v="4037"/>
    <x v="0"/>
    <s v="US"/>
    <s v="USD"/>
    <n v="1403026882"/>
    <n v="1400175682"/>
    <b v="0"/>
    <n v="88"/>
    <b v="1"/>
    <s v="music/rock"/>
    <n v="1.00925"/>
    <n v="45.875"/>
    <x v="4"/>
    <s v="rock"/>
    <x v="1628"/>
    <m/>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m/>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m/>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m/>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m/>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m/>
  </r>
  <r>
    <n v="1634"/>
    <s v="RUBEDO: Debut Full Length Album"/>
    <s v="Recording Debut  Album w/ Producer Ikey Owens from Free Moral Agents/ The Mars Volta"/>
    <n v="2000"/>
    <n v="2010"/>
    <x v="0"/>
    <s v="US"/>
    <s v="USD"/>
    <n v="1306994340"/>
    <n v="1303706001"/>
    <b v="0"/>
    <n v="32"/>
    <b v="1"/>
    <s v="music/rock"/>
    <n v="1.0049999999999999"/>
    <n v="62.8125"/>
    <x v="4"/>
    <s v="rock"/>
    <x v="1634"/>
    <m/>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m/>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m/>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m/>
  </r>
  <r>
    <n v="1638"/>
    <s v="Avenues EP 2013"/>
    <s v="Avenues will be going in to the studio to record a new EP with Matt Allison!"/>
    <n v="1000"/>
    <n v="1050"/>
    <x v="0"/>
    <s v="US"/>
    <s v="USD"/>
    <n v="1362086700"/>
    <n v="1358180968"/>
    <b v="0"/>
    <n v="27"/>
    <b v="1"/>
    <s v="music/rock"/>
    <n v="1.05"/>
    <n v="38.888888888888886"/>
    <x v="4"/>
    <s v="rock"/>
    <x v="1638"/>
    <m/>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m/>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m/>
  </r>
  <r>
    <n v="1641"/>
    <s v="Tanya Dartson- Run for Your Life music video"/>
    <s v="Music Video For Upbeat and Inspiring Song - Run For Your Life"/>
    <n v="2500"/>
    <n v="2535"/>
    <x v="0"/>
    <s v="US"/>
    <s v="USD"/>
    <n v="1418998744"/>
    <n v="1416406744"/>
    <b v="0"/>
    <n v="26"/>
    <b v="1"/>
    <s v="music/pop"/>
    <n v="1.014"/>
    <n v="97.5"/>
    <x v="4"/>
    <s v="pop"/>
    <x v="1641"/>
    <m/>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m/>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m/>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m/>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m/>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m/>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m/>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m/>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m/>
  </r>
  <r>
    <n v="1650"/>
    <s v="The Psalm Praise Project, Vol. 2"/>
    <s v="Help me record a CD that uses pop styling to give a fresh sound to ancient wisdom from scripture!"/>
    <n v="2000"/>
    <n v="2831"/>
    <x v="0"/>
    <s v="US"/>
    <s v="USD"/>
    <n v="1381314437"/>
    <n v="1378722437"/>
    <b v="0"/>
    <n v="32"/>
    <b v="1"/>
    <s v="music/pop"/>
    <n v="1.4155"/>
    <n v="88.46875"/>
    <x v="4"/>
    <s v="pop"/>
    <x v="1650"/>
    <m/>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m/>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m/>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m/>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m/>
  </r>
  <r>
    <n v="1655"/>
    <s v="Meg Porter Debut EP!"/>
    <s v="Berklee College of Music student, Meg Porter needs YOUR help to fund her very first EP!"/>
    <n v="1500"/>
    <n v="2143"/>
    <x v="0"/>
    <s v="US"/>
    <s v="USD"/>
    <n v="1333648820"/>
    <n v="1331060420"/>
    <b v="0"/>
    <n v="48"/>
    <b v="1"/>
    <s v="music/pop"/>
    <n v="1.4286666666666668"/>
    <n v="44.645833333333336"/>
    <x v="4"/>
    <s v="pop"/>
    <x v="1655"/>
    <m/>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m/>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m/>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m/>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m/>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m/>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m/>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m/>
  </r>
  <r>
    <n v="1663"/>
    <s v="ghost -- a music video"/>
    <s v="music is as important to the eyes as it is to the ears. help bring ghost to life in front of your eyes."/>
    <n v="1000"/>
    <n v="1080"/>
    <x v="0"/>
    <s v="US"/>
    <s v="USD"/>
    <n v="1422750707"/>
    <n v="1420158707"/>
    <b v="0"/>
    <n v="32"/>
    <b v="1"/>
    <s v="music/pop"/>
    <n v="1.08"/>
    <n v="33.75"/>
    <x v="4"/>
    <s v="pop"/>
    <x v="1663"/>
    <m/>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m/>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m/>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m/>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m/>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m/>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m/>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m/>
  </r>
  <r>
    <n v="1671"/>
    <s v="Luke O'Brien's Kickstarter"/>
    <s v="I am seeking funding in order to help take my music from a hobby to a career."/>
    <n v="2000"/>
    <n v="2013.47"/>
    <x v="0"/>
    <s v="US"/>
    <s v="USD"/>
    <n v="1470056614"/>
    <n v="1467464614"/>
    <b v="0"/>
    <n v="77"/>
    <b v="1"/>
    <s v="music/pop"/>
    <n v="1.0067349999999999"/>
    <n v="26.148961038961041"/>
    <x v="4"/>
    <s v="pop"/>
    <x v="1671"/>
    <m/>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m/>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m/>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m/>
  </r>
  <r>
    <n v="1675"/>
    <s v="The Great Party's Debut Album!"/>
    <s v="The Great Party is releasing their debut album. Here's your chance to be a part of it!"/>
    <n v="1000"/>
    <n v="1374.16"/>
    <x v="0"/>
    <s v="US"/>
    <s v="USD"/>
    <n v="1318802580"/>
    <n v="1316194540"/>
    <b v="0"/>
    <n v="34"/>
    <b v="1"/>
    <s v="music/pop"/>
    <n v="1.37416"/>
    <n v="40.416470588235299"/>
    <x v="4"/>
    <s v="pop"/>
    <x v="1675"/>
    <m/>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m/>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m/>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m/>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m/>
  </r>
  <r>
    <n v="1680"/>
    <s v="Kick Out a Record"/>
    <s v="Working Musician dilemma #164: how the taxman put Kick the Record 2.0 on hold"/>
    <n v="1000"/>
    <n v="1175"/>
    <x v="0"/>
    <s v="US"/>
    <s v="USD"/>
    <n v="1405188667"/>
    <n v="1402596667"/>
    <b v="0"/>
    <n v="25"/>
    <b v="1"/>
    <s v="music/pop"/>
    <n v="1.175"/>
    <n v="47"/>
    <x v="4"/>
    <s v="pop"/>
    <x v="1680"/>
    <m/>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m/>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m/>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m/>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m/>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m/>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m/>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m/>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m/>
  </r>
  <r>
    <n v="1689"/>
    <s v="Fly Away"/>
    <s v="Praising the Living God in the second half of life."/>
    <n v="2400"/>
    <n v="2400"/>
    <x v="3"/>
    <s v="US"/>
    <s v="USD"/>
    <n v="1489700230"/>
    <n v="1487111830"/>
    <b v="0"/>
    <n v="14"/>
    <b v="0"/>
    <s v="music/faith"/>
    <n v="1"/>
    <n v="171.42857142857142"/>
    <x v="4"/>
    <s v="faith"/>
    <x v="1689"/>
    <m/>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m/>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m/>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m/>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m/>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m/>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m/>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m/>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m/>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m/>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m/>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m/>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m/>
  </r>
  <r>
    <n v="1702"/>
    <s v="lyndale lewis and new vision prosper cd release"/>
    <s v="I can do all things through christ jesus"/>
    <n v="16500"/>
    <n v="1"/>
    <x v="2"/>
    <s v="US"/>
    <s v="USD"/>
    <n v="1427745150"/>
    <n v="1425156750"/>
    <b v="0"/>
    <n v="1"/>
    <b v="0"/>
    <s v="music/faith"/>
    <n v="6.0606060606060605E-5"/>
    <n v="1"/>
    <x v="4"/>
    <s v="faith"/>
    <x v="1702"/>
    <m/>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m/>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m/>
  </r>
  <r>
    <n v="1705"/>
    <s v="Piano Prayer Album - Russ James"/>
    <s v="An instrumental album that ranges from hymns to contemporary music. All the music is recorded by myself."/>
    <n v="2000"/>
    <n v="0"/>
    <x v="2"/>
    <s v="US"/>
    <s v="USD"/>
    <n v="1441814400"/>
    <n v="1440807846"/>
    <b v="0"/>
    <n v="0"/>
    <b v="0"/>
    <s v="music/faith"/>
    <n v="0"/>
    <n v="0"/>
    <x v="4"/>
    <s v="faith"/>
    <x v="1705"/>
    <m/>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m/>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m/>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m/>
  </r>
  <r>
    <n v="1709"/>
    <s v="Psalms"/>
    <s v="A project to set psalms to music. The psalms are taken from the English Standard Version (ESV) of the Bible."/>
    <n v="1750"/>
    <n v="85"/>
    <x v="2"/>
    <s v="US"/>
    <s v="USD"/>
    <n v="1409513940"/>
    <n v="1405949514"/>
    <b v="0"/>
    <n v="4"/>
    <b v="0"/>
    <s v="music/faith"/>
    <n v="4.8571428571428571E-2"/>
    <n v="21.25"/>
    <x v="4"/>
    <s v="faith"/>
    <x v="1709"/>
    <m/>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m/>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m/>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m/>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m/>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m/>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m/>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m/>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m/>
  </r>
  <r>
    <n v="1718"/>
    <s v="The Prodigal Son"/>
    <s v="A melody for the galaxy."/>
    <n v="35000"/>
    <n v="75"/>
    <x v="2"/>
    <s v="US"/>
    <s v="USD"/>
    <n v="1463201940"/>
    <n v="1459435149"/>
    <b v="0"/>
    <n v="2"/>
    <b v="0"/>
    <s v="music/faith"/>
    <n v="2.142857142857143E-3"/>
    <n v="37.5"/>
    <x v="4"/>
    <s v="faith"/>
    <x v="1718"/>
    <m/>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m/>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m/>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m/>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m/>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m/>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m/>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m/>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m/>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m/>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m/>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m/>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m/>
  </r>
  <r>
    <n v="1731"/>
    <s v="Sam Cox Band First Christian Tour"/>
    <s v="We are a Christin Worship band looking to midwest tour. God Bless!"/>
    <n v="1000"/>
    <n v="0"/>
    <x v="2"/>
    <s v="US"/>
    <s v="USD"/>
    <n v="1434034800"/>
    <n v="1432849552"/>
    <b v="0"/>
    <n v="0"/>
    <b v="0"/>
    <s v="music/faith"/>
    <n v="0"/>
    <n v="0"/>
    <x v="4"/>
    <s v="faith"/>
    <x v="1731"/>
    <m/>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m/>
  </r>
  <r>
    <n v="1733"/>
    <s v="What Faith Is EP/Album"/>
    <s v="I am trying to share the music I am blessed to have written. https://www.johncox4.com or https://reverbnation.com/johncox4"/>
    <n v="10000"/>
    <n v="0"/>
    <x v="2"/>
    <s v="US"/>
    <s v="USD"/>
    <n v="1473802200"/>
    <n v="1472746374"/>
    <b v="0"/>
    <n v="0"/>
    <b v="0"/>
    <s v="music/faith"/>
    <n v="0"/>
    <n v="0"/>
    <x v="4"/>
    <s v="faith"/>
    <x v="1733"/>
    <m/>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m/>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m/>
  </r>
  <r>
    <n v="1736"/>
    <s v="In His Presence"/>
    <s v="A unique meditative album reflecting on the life of Christ, inviting Him into your presence"/>
    <n v="3000"/>
    <n v="22"/>
    <x v="2"/>
    <s v="US"/>
    <s v="USD"/>
    <n v="1447018833"/>
    <n v="1444423233"/>
    <b v="0"/>
    <n v="1"/>
    <b v="0"/>
    <s v="music/faith"/>
    <n v="7.3333333333333332E-3"/>
    <n v="22"/>
    <x v="4"/>
    <s v="faith"/>
    <x v="1736"/>
    <m/>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m/>
  </r>
  <r>
    <n v="1738"/>
    <s v="The Flashing Lights"/>
    <s v="Music that inspires and gives hope for overcoming and change. And it is good music."/>
    <n v="5000"/>
    <n v="20"/>
    <x v="2"/>
    <s v="US"/>
    <s v="USD"/>
    <n v="1412283542"/>
    <n v="1409691542"/>
    <b v="0"/>
    <n v="1"/>
    <b v="0"/>
    <s v="music/faith"/>
    <n v="4.0000000000000001E-3"/>
    <n v="20"/>
    <x v="4"/>
    <s v="faith"/>
    <x v="1738"/>
    <m/>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m/>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m/>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m/>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m/>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m/>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m/>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m/>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m/>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m/>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m/>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m/>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m/>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m/>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m/>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m/>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m/>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m/>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m/>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m/>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m/>
  </r>
  <r>
    <n v="1759"/>
    <s v="Death Valley"/>
    <s v="Death Valley will be the first photo book of Andi State"/>
    <n v="5000"/>
    <n v="5330"/>
    <x v="0"/>
    <s v="US"/>
    <s v="USD"/>
    <n v="1427309629"/>
    <n v="1425585229"/>
    <b v="0"/>
    <n v="49"/>
    <b v="1"/>
    <s v="photography/photobooks"/>
    <n v="1.0660000000000001"/>
    <n v="108.77551020408163"/>
    <x v="8"/>
    <s v="photobooks"/>
    <x v="1759"/>
    <m/>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m/>
  </r>
  <r>
    <n v="1761"/>
    <s v="I Wanted To See Boobs"/>
    <s v="A hardcover photobook telling the naked truth of a young photographers journey."/>
    <n v="100"/>
    <n v="155"/>
    <x v="0"/>
    <s v="GB"/>
    <s v="GBP"/>
    <n v="1442065060"/>
    <n v="1437745060"/>
    <b v="0"/>
    <n v="3"/>
    <b v="1"/>
    <s v="photography/photobooks"/>
    <n v="1.55"/>
    <n v="51.666666666666664"/>
    <x v="8"/>
    <s v="photobooks"/>
    <x v="1761"/>
    <m/>
  </r>
  <r>
    <n v="1762"/>
    <s v="&quot;The Naked Pixel&quot; Ali Pakele"/>
    <s v="Project rewards $25 gets you 190+ digital images"/>
    <n v="100"/>
    <n v="885"/>
    <x v="0"/>
    <s v="US"/>
    <s v="USD"/>
    <n v="1457739245"/>
    <n v="1455147245"/>
    <b v="0"/>
    <n v="25"/>
    <b v="1"/>
    <s v="photography/photobooks"/>
    <n v="8.85"/>
    <n v="35.4"/>
    <x v="8"/>
    <s v="photobooks"/>
    <x v="1762"/>
    <m/>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m/>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m/>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m/>
  </r>
  <r>
    <n v="1766"/>
    <s v="Photographic book on Melbourne's music scene"/>
    <s v="I want to create a beautiful book which documents the Melbourne music scene."/>
    <n v="1500"/>
    <n v="0"/>
    <x v="2"/>
    <s v="AU"/>
    <s v="AUD"/>
    <n v="1408999088"/>
    <n v="1407184688"/>
    <b v="1"/>
    <n v="0"/>
    <b v="0"/>
    <s v="photography/photobooks"/>
    <n v="0"/>
    <n v="0"/>
    <x v="8"/>
    <s v="photobooks"/>
    <x v="1766"/>
    <m/>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m/>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m/>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m/>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m/>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m/>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m/>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m/>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m/>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m/>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m/>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m/>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m/>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m/>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m/>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m/>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m/>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m/>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m/>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m/>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m/>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m/>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m/>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m/>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m/>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m/>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m/>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m/>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m/>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m/>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m/>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m/>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m/>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m/>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m/>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m/>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m/>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m/>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m/>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m/>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m/>
  </r>
  <r>
    <n v="1807"/>
    <s v="Anywhere but Here"/>
    <s v="I want to explore alternative cultures and lifestyles in America."/>
    <n v="5000"/>
    <n v="553"/>
    <x v="2"/>
    <s v="US"/>
    <s v="USD"/>
    <n v="1411868313"/>
    <n v="1409276313"/>
    <b v="1"/>
    <n v="8"/>
    <b v="0"/>
    <s v="photography/photobooks"/>
    <n v="0.1106"/>
    <n v="69.125"/>
    <x v="8"/>
    <s v="photobooks"/>
    <x v="1807"/>
    <m/>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m/>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m/>
  </r>
  <r>
    <n v="1810"/>
    <s v="Film Speed"/>
    <s v="Film Speed is a series of Zines focusing on architecture shot completely on 35 and 120mm film."/>
    <n v="450"/>
    <n v="15"/>
    <x v="2"/>
    <s v="US"/>
    <s v="USD"/>
    <n v="1408657826"/>
    <n v="1407621026"/>
    <b v="0"/>
    <n v="2"/>
    <b v="0"/>
    <s v="photography/photobooks"/>
    <n v="3.3333333333333333E-2"/>
    <n v="7.5"/>
    <x v="8"/>
    <s v="photobooks"/>
    <x v="1810"/>
    <m/>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m/>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m/>
  </r>
  <r>
    <n v="1813"/>
    <s v="Libya : The Lost Days"/>
    <s v="This project aims to document, Libyan photographic history; through both print and artisan mediums ."/>
    <n v="8750"/>
    <n v="0"/>
    <x v="2"/>
    <s v="GB"/>
    <s v="GBP"/>
    <n v="1407532812"/>
    <n v="1404940812"/>
    <b v="0"/>
    <n v="0"/>
    <b v="0"/>
    <s v="photography/photobooks"/>
    <n v="0"/>
    <n v="0"/>
    <x v="8"/>
    <s v="photobooks"/>
    <x v="1813"/>
    <m/>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m/>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m/>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m/>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m/>
  </r>
  <r>
    <n v="1818"/>
    <s v="Give Me Your Goofy-ist"/>
    <s v="We are all different, this is a way to honor and celebrate the authenticity in being different."/>
    <n v="15000"/>
    <n v="0"/>
    <x v="2"/>
    <s v="US"/>
    <s v="USD"/>
    <n v="1428035850"/>
    <n v="1425447450"/>
    <b v="0"/>
    <n v="0"/>
    <b v="0"/>
    <s v="photography/photobooks"/>
    <n v="0"/>
    <n v="0"/>
    <x v="8"/>
    <s v="photobooks"/>
    <x v="1818"/>
    <m/>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m/>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m/>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m/>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m/>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m/>
  </r>
  <r>
    <n v="1824"/>
    <s v="Tin Man's Broken Wisdom Fund"/>
    <s v="cd fund raiser"/>
    <n v="3000"/>
    <n v="3002"/>
    <x v="0"/>
    <s v="US"/>
    <s v="USD"/>
    <n v="1389146880"/>
    <n v="1387403967"/>
    <b v="0"/>
    <n v="40"/>
    <b v="1"/>
    <s v="music/rock"/>
    <n v="1.0006666666666666"/>
    <n v="75.05"/>
    <x v="4"/>
    <s v="rock"/>
    <x v="1824"/>
    <m/>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m/>
  </r>
  <r>
    <n v="1826"/>
    <s v="BEAR GHOST! Professional Recording! Yay!"/>
    <s v="Hear your favorite Bear Ghost in eargasmic quality!"/>
    <n v="2000"/>
    <n v="2020"/>
    <x v="0"/>
    <s v="US"/>
    <s v="USD"/>
    <n v="1392675017"/>
    <n v="1390083017"/>
    <b v="0"/>
    <n v="38"/>
    <b v="1"/>
    <s v="music/rock"/>
    <n v="1.01"/>
    <n v="53.157894736842103"/>
    <x v="4"/>
    <s v="rock"/>
    <x v="1826"/>
    <m/>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m/>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m/>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m/>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m/>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m/>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m/>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m/>
  </r>
  <r>
    <n v="1834"/>
    <s v="TDJ - All Part of the Plan EP/Tour"/>
    <s v="Help us fund our first tour and promote our new EP!"/>
    <n v="10000"/>
    <n v="11805"/>
    <x v="0"/>
    <s v="US"/>
    <s v="USD"/>
    <n v="1422140895"/>
    <n v="1418684895"/>
    <b v="0"/>
    <n v="90"/>
    <b v="1"/>
    <s v="music/rock"/>
    <n v="1.1805000000000001"/>
    <n v="131.16666666666666"/>
    <x v="4"/>
    <s v="rock"/>
    <x v="1834"/>
    <m/>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m/>
  </r>
  <r>
    <n v="1836"/>
    <s v="KICKSTART OUR &lt;+3"/>
    <s v="Help fund our 2013 Sound &amp; Lighting Touring rig!"/>
    <n v="5000"/>
    <n v="10017"/>
    <x v="0"/>
    <s v="US"/>
    <s v="USD"/>
    <n v="1361129129"/>
    <n v="1359660329"/>
    <b v="0"/>
    <n v="55"/>
    <b v="1"/>
    <s v="music/rock"/>
    <n v="2.0034000000000001"/>
    <n v="182.12727272727273"/>
    <x v="4"/>
    <s v="rock"/>
    <x v="1836"/>
    <m/>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m/>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m/>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m/>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m/>
  </r>
  <r>
    <n v="1841"/>
    <s v="Hydra Effect Debut EP"/>
    <s v="Hard Rock with a Positive Message. Help us fund, release and promote our debut EP!"/>
    <n v="2000"/>
    <n v="2035"/>
    <x v="0"/>
    <s v="US"/>
    <s v="USD"/>
    <n v="1400561940"/>
    <n v="1397679445"/>
    <b v="0"/>
    <n v="40"/>
    <b v="1"/>
    <s v="music/rock"/>
    <n v="1.0175000000000001"/>
    <n v="50.875"/>
    <x v="4"/>
    <s v="rock"/>
    <x v="1841"/>
    <m/>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m/>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m/>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m/>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m/>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m/>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m/>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m/>
  </r>
  <r>
    <n v="1849"/>
    <s v="Release the Skyline Album"/>
    <s v="Release the Skylines is a small, local Cleveland metal band looking to record an album."/>
    <n v="300"/>
    <n v="301"/>
    <x v="0"/>
    <s v="US"/>
    <s v="USD"/>
    <n v="1350505059"/>
    <n v="1347913059"/>
    <b v="0"/>
    <n v="8"/>
    <b v="1"/>
    <s v="music/rock"/>
    <n v="1.0033333333333334"/>
    <n v="37.625"/>
    <x v="4"/>
    <s v="rock"/>
    <x v="1849"/>
    <m/>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m/>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m/>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m/>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m/>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m/>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m/>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m/>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m/>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m/>
  </r>
  <r>
    <n v="1859"/>
    <s v="Queen Kwong Tour to London and Paris"/>
    <s v="Queen Kwong is going ON TOUR to London and Paris!"/>
    <n v="3000"/>
    <n v="3955"/>
    <x v="0"/>
    <s v="US"/>
    <s v="USD"/>
    <n v="1316716129"/>
    <n v="1314124129"/>
    <b v="0"/>
    <n v="56"/>
    <b v="1"/>
    <s v="music/rock"/>
    <n v="1.3183333333333334"/>
    <n v="70.625"/>
    <x v="4"/>
    <s v="rock"/>
    <x v="1859"/>
    <m/>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m/>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m/>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m/>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m/>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m/>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m/>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m/>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m/>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m/>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m/>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m/>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m/>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m/>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m/>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m/>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m/>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m/>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m/>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m/>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m/>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m/>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m/>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m/>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m/>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m/>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m/>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m/>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m/>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m/>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m/>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m/>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m/>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m/>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m/>
  </r>
  <r>
    <n v="1894"/>
    <s v="Help me release my first 3 song EP!!"/>
    <s v="Im trying to raise $1000 for a 3 song EP in a studio!"/>
    <n v="1000"/>
    <n v="1145"/>
    <x v="0"/>
    <s v="US"/>
    <s v="USD"/>
    <n v="1329082983"/>
    <n v="1326404583"/>
    <b v="0"/>
    <n v="20"/>
    <b v="1"/>
    <s v="music/indie rock"/>
    <n v="1.145"/>
    <n v="57.25"/>
    <x v="4"/>
    <s v="indie rock"/>
    <x v="1894"/>
    <m/>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m/>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m/>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m/>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m/>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m/>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m/>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m/>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m/>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m/>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m/>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m/>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m/>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m/>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m/>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m/>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m/>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m/>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m/>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m/>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m/>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m/>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m/>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m/>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m/>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m/>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m/>
  </r>
  <r>
    <n v="1921"/>
    <s v="The Fine Spirits are making an album!"/>
    <s v="The Fine Spirits are making an album, but we need your help!"/>
    <n v="1500"/>
    <n v="2052"/>
    <x v="0"/>
    <s v="US"/>
    <s v="USD"/>
    <n v="1342243143"/>
    <n v="1339651143"/>
    <b v="0"/>
    <n v="38"/>
    <b v="1"/>
    <s v="music/indie rock"/>
    <n v="1.3680000000000001"/>
    <n v="54"/>
    <x v="4"/>
    <s v="indie rock"/>
    <x v="1921"/>
    <m/>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m/>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m/>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m/>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m/>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m/>
  </r>
  <r>
    <n v="1927"/>
    <s v="GBS Detroit Presents Hampshire"/>
    <s v="Hampshire is headed to GBS Detroit."/>
    <n v="600"/>
    <n v="620"/>
    <x v="0"/>
    <s v="US"/>
    <s v="USD"/>
    <n v="1331182740"/>
    <n v="1329856839"/>
    <b v="0"/>
    <n v="11"/>
    <b v="1"/>
    <s v="music/indie rock"/>
    <n v="1.0333333333333334"/>
    <n v="56.363636363636367"/>
    <x v="4"/>
    <s v="indie rock"/>
    <x v="1927"/>
    <m/>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m/>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m/>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m/>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m/>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m/>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m/>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m/>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m/>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m/>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m/>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m/>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m/>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m/>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m/>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m/>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m/>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m/>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m/>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m/>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m/>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m/>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m/>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m/>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m/>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m/>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m/>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m/>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m/>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m/>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m/>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m/>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m/>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m/>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m/>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m/>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m/>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m/>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m/>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m/>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m/>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m/>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m/>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m/>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m/>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m/>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m/>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m/>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m/>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m/>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m/>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m/>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m/>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m/>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m/>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m/>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m/>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m/>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m/>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m/>
  </r>
  <r>
    <n v="1987"/>
    <s v="Ethiopia: Beheld"/>
    <s v="A collection of images that depicts the beauty and diversity within Ethiopia"/>
    <n v="5500"/>
    <n v="2336"/>
    <x v="2"/>
    <s v="GB"/>
    <s v="GBP"/>
    <n v="1425223276"/>
    <n v="1422631276"/>
    <b v="0"/>
    <n v="28"/>
    <b v="0"/>
    <s v="photography/people"/>
    <n v="0.42472727272727273"/>
    <n v="83.428571428571431"/>
    <x v="8"/>
    <s v="people"/>
    <x v="1987"/>
    <m/>
  </r>
  <r>
    <n v="1988"/>
    <s v="Phillip Michael Photography"/>
    <s v="Expressing art in an image!"/>
    <n v="6000"/>
    <n v="25"/>
    <x v="2"/>
    <s v="US"/>
    <s v="USD"/>
    <n v="1440094742"/>
    <n v="1437502742"/>
    <b v="0"/>
    <n v="1"/>
    <b v="0"/>
    <s v="photography/people"/>
    <n v="4.1666666666666666E-3"/>
    <n v="25"/>
    <x v="8"/>
    <s v="people"/>
    <x v="1988"/>
    <m/>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m/>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m/>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m/>
  </r>
  <r>
    <n v="1992"/>
    <s v="The Wonderful World of Princes &amp; Princesses"/>
    <s v="A complete revamp of all the Disney Princes &amp; Princesses!"/>
    <n v="1500"/>
    <n v="2"/>
    <x v="2"/>
    <s v="US"/>
    <s v="USD"/>
    <n v="1424229991"/>
    <n v="1421637991"/>
    <b v="0"/>
    <n v="2"/>
    <b v="0"/>
    <s v="photography/people"/>
    <n v="1.3333333333333333E-3"/>
    <n v="1"/>
    <x v="8"/>
    <s v="people"/>
    <x v="1992"/>
    <m/>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m/>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m/>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m/>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m/>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m/>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m/>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m/>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m/>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m/>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m/>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m/>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m/>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m/>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m/>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m/>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m/>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m/>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m/>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m/>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m/>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m/>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m/>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m/>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m/>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m/>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m/>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m/>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m/>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m/>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m/>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m/>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m/>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m/>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m/>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m/>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m/>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m/>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m/>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m/>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m/>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m/>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m/>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m/>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m/>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m/>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m/>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m/>
  </r>
  <r>
    <n v="2040"/>
    <s v="Programmable Capacitor"/>
    <s v="4.29 Billion+ Capacitor Combinations._x000a_No Coding Required."/>
    <n v="3000"/>
    <n v="7445.14"/>
    <x v="0"/>
    <s v="US"/>
    <s v="USD"/>
    <n v="1384557303"/>
    <n v="1383257703"/>
    <b v="1"/>
    <n v="271"/>
    <b v="1"/>
    <s v="technology/hardware"/>
    <n v="2.4817133333333334"/>
    <n v="27.472841328413285"/>
    <x v="2"/>
    <s v="hardware"/>
    <x v="2040"/>
    <m/>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m/>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m/>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m/>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m/>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m/>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m/>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m/>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m/>
  </r>
  <r>
    <n v="2049"/>
    <s v="LOCK8 - the World's First Smart Bike Lock"/>
    <s v="Keyless. Alarm secured. GPS tracking."/>
    <n v="50000"/>
    <n v="60095.35"/>
    <x v="0"/>
    <s v="GB"/>
    <s v="GBP"/>
    <n v="1386025140"/>
    <n v="1382963963"/>
    <b v="0"/>
    <n v="742"/>
    <b v="1"/>
    <s v="technology/hardware"/>
    <n v="1.2019070000000001"/>
    <n v="80.991037735849048"/>
    <x v="2"/>
    <s v="hardware"/>
    <x v="2049"/>
    <m/>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m/>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m/>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m/>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m/>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m/>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m/>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m/>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m/>
  </r>
  <r>
    <n v="2058"/>
    <s v="Raspberry Pi Debug Clip"/>
    <s v="Making using the serial terminal on the Raspberry Pi as easy as Pi!"/>
    <n v="2560"/>
    <n v="4308"/>
    <x v="0"/>
    <s v="GB"/>
    <s v="GBP"/>
    <n v="1425326400"/>
    <n v="1421916830"/>
    <b v="0"/>
    <n v="410"/>
    <b v="1"/>
    <s v="technology/hardware"/>
    <n v="1.6828125"/>
    <n v="10.507317073170732"/>
    <x v="2"/>
    <s v="hardware"/>
    <x v="2058"/>
    <m/>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m/>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m/>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m/>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m/>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m/>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m/>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m/>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m/>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m/>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m/>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m/>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m/>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m/>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m/>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m/>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m/>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m/>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m/>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m/>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m/>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m/>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m/>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m/>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m/>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m/>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m/>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m/>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m/>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m/>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m/>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m/>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m/>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m/>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m/>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m/>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m/>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m/>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m/>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m/>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m/>
  </r>
  <r>
    <n v="2099"/>
    <s v="Roosevelt Died."/>
    <s v="Our tour van died, we need help!"/>
    <n v="3000"/>
    <n v="3971"/>
    <x v="0"/>
    <s v="US"/>
    <s v="USD"/>
    <n v="1435808400"/>
    <n v="1434650084"/>
    <b v="0"/>
    <n v="63"/>
    <b v="1"/>
    <s v="music/indie rock"/>
    <n v="1.3236666666666668"/>
    <n v="63.031746031746032"/>
    <x v="4"/>
    <s v="indie rock"/>
    <x v="2099"/>
    <m/>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m/>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m/>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m/>
  </r>
  <r>
    <n v="2103"/>
    <s v="Matthew Moon's New Album"/>
    <s v="Indie rocker, Matthew Moon, has something to share with you..."/>
    <n v="7777"/>
    <n v="11364"/>
    <x v="0"/>
    <s v="US"/>
    <s v="USD"/>
    <n v="1352488027"/>
    <n v="1349892427"/>
    <b v="0"/>
    <n v="115"/>
    <b v="1"/>
    <s v="music/indie rock"/>
    <n v="1.4612318374694613"/>
    <n v="98.817391304347822"/>
    <x v="4"/>
    <s v="indie rock"/>
    <x v="2103"/>
    <m/>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m/>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m/>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m/>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m/>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m/>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m/>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m/>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m/>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m/>
  </r>
  <r>
    <n v="2113"/>
    <s v="Summer Underground // Honeycomb LP"/>
    <s v="Help us fund our second full-length album Honeycomb!"/>
    <n v="7000"/>
    <n v="7340"/>
    <x v="0"/>
    <s v="US"/>
    <s v="USD"/>
    <n v="1411505176"/>
    <n v="1408481176"/>
    <b v="0"/>
    <n v="107"/>
    <b v="1"/>
    <s v="music/indie rock"/>
    <n v="1.0485714285714285"/>
    <n v="68.598130841121488"/>
    <x v="4"/>
    <s v="indie rock"/>
    <x v="2113"/>
    <m/>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m/>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m/>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m/>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m/>
  </r>
  <r>
    <n v="2118"/>
    <s v="PORCHES. vs. THE U.S.A."/>
    <s v="PORCHES.  and Documentarians tour from New York to San Francisco and back."/>
    <n v="1000"/>
    <n v="1346.11"/>
    <x v="0"/>
    <s v="US"/>
    <s v="USD"/>
    <n v="1311538136"/>
    <n v="1308946136"/>
    <b v="0"/>
    <n v="17"/>
    <b v="1"/>
    <s v="music/indie rock"/>
    <n v="1.3461099999999999"/>
    <n v="79.182941176470578"/>
    <x v="4"/>
    <s v="indie rock"/>
    <x v="2118"/>
    <m/>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m/>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m/>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m/>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m/>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m/>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m/>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m/>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m/>
  </r>
  <r>
    <n v="2127"/>
    <s v="Three Monkeys - Part 1: Into the Abyss"/>
    <s v="Three Monkeys is an audio adventure game for PC."/>
    <n v="28000"/>
    <n v="8076"/>
    <x v="2"/>
    <s v="GB"/>
    <s v="GBP"/>
    <n v="1426158463"/>
    <n v="1423570063"/>
    <b v="0"/>
    <n v="236"/>
    <b v="0"/>
    <s v="games/video games"/>
    <n v="0.28842857142857142"/>
    <n v="34.220338983050844"/>
    <x v="6"/>
    <s v="video games"/>
    <x v="2127"/>
    <m/>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m/>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m/>
  </r>
  <r>
    <n v="2130"/>
    <s v="Wondrous Adventures: A Kid's Game"/>
    <s v="You are the hero tasked to save your home from the villainous Sanword."/>
    <n v="42000"/>
    <n v="85"/>
    <x v="2"/>
    <s v="US"/>
    <s v="USD"/>
    <n v="1408154663"/>
    <n v="1405130663"/>
    <b v="0"/>
    <n v="4"/>
    <b v="0"/>
    <s v="games/video games"/>
    <n v="2.0238095238095236E-3"/>
    <n v="21.25"/>
    <x v="6"/>
    <s v="video games"/>
    <x v="2130"/>
    <m/>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m/>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m/>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m/>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m/>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m/>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m/>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m/>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m/>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m/>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m/>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m/>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m/>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m/>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m/>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m/>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m/>
  </r>
  <r>
    <n v="2147"/>
    <s v="Johnny Rocketfingers 3"/>
    <s v="A Point and Click Adventure on Steroids."/>
    <n v="390000"/>
    <n v="2716"/>
    <x v="2"/>
    <s v="US"/>
    <s v="USD"/>
    <n v="1416125148"/>
    <n v="1413356748"/>
    <b v="0"/>
    <n v="55"/>
    <b v="0"/>
    <s v="games/video games"/>
    <n v="6.9641025641025639E-3"/>
    <n v="49.381818181818183"/>
    <x v="6"/>
    <s v="video games"/>
    <x v="2147"/>
    <m/>
  </r>
  <r>
    <n v="2148"/>
    <s v="ZomBlock's"/>
    <s v="zomblock's is a online zombie survival game where you can craft new weapons,find food and water to keep yourself alive."/>
    <n v="100"/>
    <n v="2"/>
    <x v="2"/>
    <s v="GB"/>
    <s v="GBP"/>
    <n v="1427992582"/>
    <n v="1425404182"/>
    <b v="0"/>
    <n v="2"/>
    <b v="0"/>
    <s v="games/video games"/>
    <n v="0.02"/>
    <n v="1"/>
    <x v="6"/>
    <s v="video games"/>
    <x v="2148"/>
    <m/>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m/>
  </r>
  <r>
    <n v="2150"/>
    <s v="The Unknown Door"/>
    <s v="A pixel styled open world detective game."/>
    <n v="50000"/>
    <n v="405"/>
    <x v="2"/>
    <s v="NO"/>
    <s v="NOK"/>
    <n v="1468392599"/>
    <n v="1465800599"/>
    <b v="0"/>
    <n v="4"/>
    <b v="0"/>
    <s v="games/video games"/>
    <n v="8.0999999999999996E-3"/>
    <n v="101.25"/>
    <x v="6"/>
    <s v="video games"/>
    <x v="2150"/>
    <m/>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m/>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m/>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m/>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m/>
  </r>
  <r>
    <n v="2155"/>
    <s v="VoxelMaze"/>
    <s v="A Level Editor, Turned up to eleven. Infinite creativity in one package, solo or with up to 16 of your friends."/>
    <n v="5000"/>
    <n v="115"/>
    <x v="2"/>
    <s v="GB"/>
    <s v="GBP"/>
    <n v="1459443385"/>
    <n v="1456854985"/>
    <b v="0"/>
    <n v="5"/>
    <b v="0"/>
    <s v="games/video games"/>
    <n v="2.3E-2"/>
    <n v="23"/>
    <x v="6"/>
    <s v="video games"/>
    <x v="2155"/>
    <m/>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m/>
  </r>
  <r>
    <n v="2157"/>
    <s v="Nin"/>
    <s v="Gamers and 90's fans unite in this small tale of epic proportions!"/>
    <n v="75000"/>
    <n v="21144"/>
    <x v="2"/>
    <s v="US"/>
    <s v="USD"/>
    <n v="1482479940"/>
    <n v="1479684783"/>
    <b v="0"/>
    <n v="57"/>
    <b v="0"/>
    <s v="games/video games"/>
    <n v="0.28192"/>
    <n v="370.94736842105266"/>
    <x v="6"/>
    <s v="video games"/>
    <x v="2157"/>
    <m/>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m/>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m/>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m/>
  </r>
  <r>
    <n v="2161"/>
    <s v="CallMeGhost DEBUT ALBUM preorder!"/>
    <s v="We're trying to fund hard copies of our debut album!"/>
    <n v="400"/>
    <n v="463"/>
    <x v="0"/>
    <s v="US"/>
    <s v="USD"/>
    <n v="1443040059"/>
    <n v="1440448059"/>
    <b v="0"/>
    <n v="13"/>
    <b v="1"/>
    <s v="music/rock"/>
    <n v="1.1575"/>
    <n v="35.615384615384613"/>
    <x v="4"/>
    <s v="rock"/>
    <x v="2161"/>
    <m/>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m/>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m/>
  </r>
  <r>
    <n v="2164"/>
    <s v="Rosaline debut record"/>
    <s v="South Florida roots country/rock outfit's long awaited debut record"/>
    <n v="5500"/>
    <n v="5645"/>
    <x v="0"/>
    <s v="US"/>
    <s v="USD"/>
    <n v="1466827140"/>
    <n v="1464196414"/>
    <b v="0"/>
    <n v="83"/>
    <b v="1"/>
    <s v="music/rock"/>
    <n v="1.0263636363636364"/>
    <n v="68.01204819277109"/>
    <x v="4"/>
    <s v="rock"/>
    <x v="2164"/>
    <m/>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m/>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m/>
  </r>
  <r>
    <n v="2167"/>
    <s v="Planes and Planets needs to get their EP finished!!"/>
    <s v="We need YOUR HELP to take one more step to this make release sound amazing!"/>
    <n v="150"/>
    <n v="180"/>
    <x v="0"/>
    <s v="US"/>
    <s v="USD"/>
    <n v="1347672937"/>
    <n v="1346463337"/>
    <b v="0"/>
    <n v="8"/>
    <b v="1"/>
    <s v="music/rock"/>
    <n v="1.2"/>
    <n v="22.5"/>
    <x v="4"/>
    <s v="rock"/>
    <x v="2167"/>
    <m/>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m/>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m/>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m/>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m/>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m/>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m/>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m/>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m/>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m/>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m/>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m/>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m/>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m/>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m/>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m/>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m/>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m/>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m/>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m/>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m/>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m/>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m/>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m/>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m/>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m/>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m/>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m/>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m/>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m/>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m/>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m/>
  </r>
  <r>
    <n v="2199"/>
    <s v="Decadolo. Flip it!"/>
    <s v="A new strategic board game designed to flip out your opponent."/>
    <n v="9000"/>
    <n v="13228"/>
    <x v="0"/>
    <s v="IE"/>
    <s v="EUR"/>
    <n v="1444903198"/>
    <n v="1442311198"/>
    <b v="1"/>
    <n v="251"/>
    <b v="1"/>
    <s v="games/tabletop games"/>
    <n v="1.4697777777777778"/>
    <n v="52.701195219123505"/>
    <x v="6"/>
    <s v="tabletop games"/>
    <x v="2199"/>
    <m/>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m/>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m/>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m/>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m/>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m/>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m/>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m/>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m/>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m/>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m/>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m/>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m/>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m/>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m/>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m/>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m/>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m/>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m/>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m/>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m/>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m/>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m/>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m/>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m/>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m/>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m/>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m/>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m/>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m/>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m/>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m/>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m/>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m/>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m/>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m/>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m/>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m/>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m/>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m/>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m/>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m/>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m/>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m/>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m/>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m/>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m/>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m/>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m/>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m/>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m/>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m/>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m/>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m/>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m/>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m/>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m/>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m/>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m/>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m/>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m/>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m/>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m/>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m/>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m/>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m/>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m/>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m/>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m/>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m/>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m/>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m/>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m/>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m/>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m/>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m/>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m/>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m/>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m/>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m/>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m/>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m/>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m/>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m/>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m/>
  </r>
  <r>
    <n v="2284"/>
    <s v="Make a record, write a song, take the Vinyl Skyway. "/>
    <s v="The Vinyl Skyway reunite to make a third album. "/>
    <n v="6000"/>
    <n v="6373.27"/>
    <x v="0"/>
    <s v="US"/>
    <s v="USD"/>
    <n v="1299902400"/>
    <n v="1297451245"/>
    <b v="0"/>
    <n v="59"/>
    <b v="1"/>
    <s v="music/rock"/>
    <n v="1.0622116666666668"/>
    <n v="108.02152542372882"/>
    <x v="4"/>
    <s v="rock"/>
    <x v="2284"/>
    <m/>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m/>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m/>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m/>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m/>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m/>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m/>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m/>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m/>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m/>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m/>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m/>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m/>
  </r>
  <r>
    <n v="2297"/>
    <s v="Company Company: Debut EP"/>
    <s v="New Jersey Alternative Rock band COCO needs YOUR help self-releasing debut EP!"/>
    <n v="1000"/>
    <n v="1006"/>
    <x v="0"/>
    <s v="US"/>
    <s v="USD"/>
    <n v="1331697540"/>
    <n v="1328749249"/>
    <b v="0"/>
    <n v="19"/>
    <b v="1"/>
    <s v="music/rock"/>
    <n v="1.006"/>
    <n v="52.94736842105263"/>
    <x v="4"/>
    <s v="rock"/>
    <x v="2297"/>
    <m/>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m/>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m/>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m/>
  </r>
  <r>
    <n v="2301"/>
    <s v="Time Crash"/>
    <s v="We are America's first trock band, and we're ready to bring you our first album!"/>
    <n v="5000"/>
    <n v="6680.22"/>
    <x v="0"/>
    <s v="US"/>
    <s v="USD"/>
    <n v="1371785496"/>
    <n v="1369193496"/>
    <b v="1"/>
    <n v="211"/>
    <b v="1"/>
    <s v="music/indie rock"/>
    <n v="1.336044"/>
    <n v="31.659810426540286"/>
    <x v="4"/>
    <s v="indie rock"/>
    <x v="2301"/>
    <m/>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m/>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m/>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m/>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m/>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m/>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m/>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m/>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m/>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m/>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m/>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m/>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m/>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m/>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m/>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m/>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m/>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m/>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m/>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m/>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m/>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m/>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m/>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m/>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m/>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m/>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m/>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m/>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m/>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m/>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m/>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m/>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m/>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m/>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m/>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m/>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m/>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m/>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m/>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m/>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m/>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m/>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m/>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m/>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m/>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m/>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m/>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m/>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m/>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m/>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m/>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m/>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m/>
  </r>
  <r>
    <n v="2354"/>
    <s v="Dissertation (Canceled)"/>
    <s v="Almost done with doctorate degree but need funding of $35,000 to complete research of project."/>
    <n v="35000"/>
    <n v="25"/>
    <x v="1"/>
    <s v="US"/>
    <s v="USD"/>
    <n v="1420910460"/>
    <n v="1415726460"/>
    <b v="0"/>
    <n v="1"/>
    <b v="0"/>
    <s v="technology/web"/>
    <n v="7.1428571428571429E-4"/>
    <n v="25"/>
    <x v="2"/>
    <s v="web"/>
    <x v="2354"/>
    <m/>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m/>
  </r>
  <r>
    <n v="2356"/>
    <s v="HardstyleUnited.com (Canceled)"/>
    <s v="HardstyleUnited.com The Global Hardstyle community. Your Hardstyle community."/>
    <n v="10000"/>
    <n v="0"/>
    <x v="1"/>
    <s v="NL"/>
    <s v="EUR"/>
    <n v="1433530104"/>
    <n v="1430938104"/>
    <b v="0"/>
    <n v="0"/>
    <b v="0"/>
    <s v="technology/web"/>
    <n v="0"/>
    <n v="0"/>
    <x v="2"/>
    <s v="web"/>
    <x v="2356"/>
    <m/>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m/>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m/>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m/>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m/>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m/>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m/>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m/>
  </r>
  <r>
    <n v="2364"/>
    <s v="Minecraft Server and Website Help (Name: Forge Realms)"/>
    <s v="Making a Minecraft server and Website and I need your help to fund it. Thanks in Advance!"/>
    <n v="128"/>
    <n v="0"/>
    <x v="1"/>
    <s v="US"/>
    <s v="USD"/>
    <n v="1445898356"/>
    <n v="1441146356"/>
    <b v="0"/>
    <n v="0"/>
    <b v="0"/>
    <s v="technology/web"/>
    <n v="0"/>
    <n v="0"/>
    <x v="2"/>
    <s v="web"/>
    <x v="2364"/>
    <m/>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m/>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m/>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m/>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m/>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m/>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m/>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m/>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m/>
  </r>
  <r>
    <n v="2373"/>
    <s v="Cykelauktion.com (Canceled)"/>
    <s v="We want to create a safe marketplace for buying and selling bicycles."/>
    <n v="850000"/>
    <n v="50"/>
    <x v="1"/>
    <s v="SE"/>
    <s v="SEK"/>
    <n v="1440863624"/>
    <n v="1438271624"/>
    <b v="0"/>
    <n v="1"/>
    <b v="0"/>
    <s v="technology/web"/>
    <n v="5.8823529411764708E-5"/>
    <n v="50"/>
    <x v="2"/>
    <s v="web"/>
    <x v="2373"/>
    <m/>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m/>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m/>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m/>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m/>
  </r>
  <r>
    <n v="2378"/>
    <s v="KEEPUP INC (Canceled)"/>
    <s v="KEEPUP allows you to extend your social circle by introducing you to new people via your friends."/>
    <n v="110000"/>
    <n v="0"/>
    <x v="1"/>
    <s v="US"/>
    <s v="USD"/>
    <n v="1440548330"/>
    <n v="1438042730"/>
    <b v="0"/>
    <n v="0"/>
    <b v="0"/>
    <s v="technology/web"/>
    <n v="0"/>
    <n v="0"/>
    <x v="2"/>
    <s v="web"/>
    <x v="2378"/>
    <m/>
  </r>
  <r>
    <n v="2379"/>
    <s v="SelectCooks.com (Canceled)"/>
    <s v="Selectcooks.com is a community marketplace for people to list, find and hire chefs."/>
    <n v="30000"/>
    <n v="0"/>
    <x v="1"/>
    <s v="US"/>
    <s v="USD"/>
    <n v="1444004616"/>
    <n v="1440116616"/>
    <b v="0"/>
    <n v="0"/>
    <b v="0"/>
    <s v="technology/web"/>
    <n v="0"/>
    <n v="0"/>
    <x v="2"/>
    <s v="web"/>
    <x v="2379"/>
    <m/>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m/>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m/>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m/>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m/>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m/>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m/>
  </r>
  <r>
    <n v="2386"/>
    <s v="Realjobmatch.com (Canceled)"/>
    <s v="Realjobmatch is not just a job search site but a matching site , matching the right jobseekers with the best jobs."/>
    <n v="30000"/>
    <n v="0"/>
    <x v="1"/>
    <s v="CA"/>
    <s v="CAD"/>
    <n v="1420920424"/>
    <n v="1415736424"/>
    <b v="0"/>
    <n v="0"/>
    <b v="0"/>
    <s v="technology/web"/>
    <n v="0"/>
    <n v="0"/>
    <x v="2"/>
    <s v="web"/>
    <x v="2386"/>
    <m/>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m/>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m/>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m/>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m/>
  </r>
  <r>
    <n v="2391"/>
    <s v="oToBOTS.com - Freedom from high cost auto repairs (Canceled)"/>
    <s v="Using the power of internet to help people save hundreds in car repair."/>
    <n v="20000"/>
    <n v="25"/>
    <x v="1"/>
    <s v="US"/>
    <s v="USD"/>
    <n v="1427825044"/>
    <n v="1425236644"/>
    <b v="0"/>
    <n v="1"/>
    <b v="0"/>
    <s v="technology/web"/>
    <n v="1.25E-3"/>
    <n v="25"/>
    <x v="2"/>
    <s v="web"/>
    <x v="2391"/>
    <m/>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m/>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m/>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m/>
  </r>
  <r>
    <n v="2395"/>
    <s v="VENT it out (Canceled)"/>
    <s v="I am making a social website where people can anonymously or openly vent, All walks of life all over the world"/>
    <n v="33000"/>
    <n v="0"/>
    <x v="1"/>
    <s v="US"/>
    <s v="USD"/>
    <n v="1484038620"/>
    <n v="1481597687"/>
    <b v="0"/>
    <n v="0"/>
    <b v="0"/>
    <s v="technology/web"/>
    <n v="0"/>
    <n v="0"/>
    <x v="2"/>
    <s v="web"/>
    <x v="2395"/>
    <m/>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m/>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m/>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m/>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m/>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m/>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m/>
  </r>
  <r>
    <n v="2402"/>
    <s v="Cupcake Truck Unite"/>
    <s v="Small town, delicious treats, and a mobile truck"/>
    <n v="12000"/>
    <n v="52"/>
    <x v="2"/>
    <s v="US"/>
    <s v="USD"/>
    <n v="1431533931"/>
    <n v="1428941931"/>
    <b v="0"/>
    <n v="1"/>
    <b v="0"/>
    <s v="food/food trucks"/>
    <n v="4.3333333333333331E-3"/>
    <n v="52"/>
    <x v="7"/>
    <s v="food trucks"/>
    <x v="2402"/>
    <m/>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m/>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m/>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m/>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m/>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m/>
  </r>
  <r>
    <n v="2408"/>
    <s v="Sabroso On Wheels"/>
    <s v="A US Army Vet trying to get a Peruvian food truck going! Really good Peruvian food now mobile!"/>
    <n v="15000"/>
    <n v="30"/>
    <x v="2"/>
    <s v="US"/>
    <s v="USD"/>
    <n v="1415247757"/>
    <n v="1412652157"/>
    <b v="0"/>
    <n v="2"/>
    <b v="0"/>
    <s v="food/food trucks"/>
    <n v="2E-3"/>
    <n v="15"/>
    <x v="7"/>
    <s v="food trucks"/>
    <x v="2408"/>
    <m/>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m/>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m/>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m/>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m/>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m/>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m/>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m/>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m/>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m/>
  </r>
  <r>
    <n v="2418"/>
    <s v="Mexican food truck"/>
    <s v="I want to start my food truck business."/>
    <n v="25000"/>
    <n v="5"/>
    <x v="2"/>
    <s v="US"/>
    <s v="USD"/>
    <n v="1427225644"/>
    <n v="1422045244"/>
    <b v="0"/>
    <n v="5"/>
    <b v="0"/>
    <s v="food/food trucks"/>
    <n v="2.0000000000000001E-4"/>
    <n v="1"/>
    <x v="7"/>
    <s v="food trucks"/>
    <x v="2418"/>
    <m/>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m/>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m/>
  </r>
  <r>
    <n v="2421"/>
    <s v="hot dog cart"/>
    <s v="help me start Merrill's first hot dog cart in this empty lot"/>
    <n v="6000"/>
    <n v="1"/>
    <x v="2"/>
    <s v="US"/>
    <s v="USD"/>
    <n v="1424536196"/>
    <n v="1421944196"/>
    <b v="0"/>
    <n v="1"/>
    <b v="0"/>
    <s v="food/food trucks"/>
    <n v="1.6666666666666666E-4"/>
    <n v="1"/>
    <x v="7"/>
    <s v="food trucks"/>
    <x v="2421"/>
    <m/>
  </r>
  <r>
    <n v="2422"/>
    <s v="Help starting a family owned food truck"/>
    <s v="Family owned business serving BBQ and seafood to the public"/>
    <n v="500"/>
    <n v="1"/>
    <x v="2"/>
    <s v="US"/>
    <s v="USD"/>
    <n v="1426091036"/>
    <n v="1423502636"/>
    <b v="0"/>
    <n v="1"/>
    <b v="0"/>
    <s v="food/food trucks"/>
    <n v="2E-3"/>
    <n v="1"/>
    <x v="7"/>
    <s v="food trucks"/>
    <x v="2422"/>
    <m/>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m/>
  </r>
  <r>
    <n v="2424"/>
    <s v="Lily and Memphs"/>
    <s v="Great and creative food from the heart in the form of a sweet food truck!"/>
    <n v="25000"/>
    <n v="310"/>
    <x v="2"/>
    <s v="US"/>
    <s v="USD"/>
    <n v="1414445108"/>
    <n v="1411853108"/>
    <b v="0"/>
    <n v="9"/>
    <b v="0"/>
    <s v="food/food trucks"/>
    <n v="1.24E-2"/>
    <n v="34.444444444444443"/>
    <x v="7"/>
    <s v="food trucks"/>
    <x v="2424"/>
    <m/>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m/>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m/>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m/>
  </r>
  <r>
    <n v="2428"/>
    <s v="Premium Burgers"/>
    <s v="From Moo 2 You! We want to offer premium burgers to a taco flooded environment."/>
    <n v="35000"/>
    <n v="1"/>
    <x v="2"/>
    <s v="US"/>
    <s v="USD"/>
    <n v="1426182551"/>
    <n v="1423594151"/>
    <b v="0"/>
    <n v="1"/>
    <b v="0"/>
    <s v="food/food trucks"/>
    <n v="2.8571428571428571E-5"/>
    <n v="1"/>
    <x v="7"/>
    <s v="food trucks"/>
    <x v="2428"/>
    <m/>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m/>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m/>
  </r>
  <r>
    <n v="2431"/>
    <s v="Murphy's good eatin'"/>
    <s v="Go to Colorado and run a food truck with homemade food of all kinds."/>
    <n v="100000"/>
    <n v="2"/>
    <x v="2"/>
    <s v="US"/>
    <s v="USD"/>
    <n v="1467080613"/>
    <n v="1461896613"/>
    <b v="0"/>
    <n v="2"/>
    <b v="0"/>
    <s v="food/food trucks"/>
    <n v="2.0000000000000002E-5"/>
    <n v="1"/>
    <x v="7"/>
    <s v="food trucks"/>
    <x v="2431"/>
    <m/>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m/>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m/>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m/>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m/>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m/>
  </r>
  <r>
    <n v="2437"/>
    <s v="Cuppa Gumbos"/>
    <s v="Homemade Gumbo, Stews and Curry to be served hot and fresh everyday at any festival or concert we can attend."/>
    <n v="8000"/>
    <n v="0"/>
    <x v="2"/>
    <s v="US"/>
    <s v="USD"/>
    <n v="1426615200"/>
    <n v="1422400188"/>
    <b v="0"/>
    <n v="0"/>
    <b v="0"/>
    <s v="food/food trucks"/>
    <n v="0"/>
    <n v="0"/>
    <x v="7"/>
    <s v="food trucks"/>
    <x v="2437"/>
    <m/>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m/>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m/>
  </r>
  <r>
    <n v="2440"/>
    <s v="The first green Food Truck in Phnom Penh"/>
    <s v="Starting a entire clean energy food truck and set a new standard for Cambodia"/>
    <n v="5000"/>
    <n v="10"/>
    <x v="2"/>
    <s v="BE"/>
    <s v="EUR"/>
    <n v="1455399313"/>
    <n v="1452807313"/>
    <b v="0"/>
    <n v="2"/>
    <b v="0"/>
    <s v="food/food trucks"/>
    <n v="2E-3"/>
    <n v="5"/>
    <x v="7"/>
    <s v="food trucks"/>
    <x v="2440"/>
    <m/>
  </r>
  <r>
    <n v="2441"/>
    <s v="Bring Alchemy Pops to the People!"/>
    <s v="YOU can help Alchemy Pops POP up on a street near you!"/>
    <n v="7500"/>
    <n v="8091"/>
    <x v="0"/>
    <s v="US"/>
    <s v="USD"/>
    <n v="1437627540"/>
    <n v="1435806054"/>
    <b v="0"/>
    <n v="109"/>
    <b v="1"/>
    <s v="food/small batch"/>
    <n v="1.0788"/>
    <n v="74.22935779816514"/>
    <x v="7"/>
    <s v="small batch"/>
    <x v="2441"/>
    <m/>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m/>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m/>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m/>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m/>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m/>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m/>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m/>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m/>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m/>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m/>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m/>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m/>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m/>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m/>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m/>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m/>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m/>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m/>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m/>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m/>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m/>
  </r>
  <r>
    <n v="2463"/>
    <s v="Emma Ate the Lion &quot;Songs Two Count Too&quot;"/>
    <s v="Emma Ate The Lion's debut full length album"/>
    <n v="2000"/>
    <n v="2325"/>
    <x v="0"/>
    <s v="US"/>
    <s v="USD"/>
    <n v="1366138800"/>
    <n v="1362710425"/>
    <b v="0"/>
    <n v="75"/>
    <b v="1"/>
    <s v="music/indie rock"/>
    <n v="1.1625000000000001"/>
    <n v="31"/>
    <x v="4"/>
    <s v="indie rock"/>
    <x v="2463"/>
    <m/>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m/>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m/>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m/>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m/>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m/>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m/>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m/>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m/>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m/>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m/>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m/>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m/>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m/>
  </r>
  <r>
    <n v="2477"/>
    <s v="Debut Album"/>
    <s v="Releasing my first album in August, and I need your help in order to get it done!"/>
    <n v="750"/>
    <n v="1285"/>
    <x v="0"/>
    <s v="US"/>
    <s v="USD"/>
    <n v="1344789345"/>
    <n v="1340901345"/>
    <b v="0"/>
    <n v="41"/>
    <b v="1"/>
    <s v="music/indie rock"/>
    <n v="1.7133333333333334"/>
    <n v="31.341463414634145"/>
    <x v="4"/>
    <s v="indie rock"/>
    <x v="2477"/>
    <m/>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m/>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m/>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m/>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m/>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m/>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m/>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m/>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m/>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m/>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m/>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m/>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m/>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m/>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m/>
  </r>
  <r>
    <n v="2492"/>
    <s v="SUPER NICE EP 2012"/>
    <s v="We're a band from Hawaii trying to produce our first EP and we need help!"/>
    <n v="600"/>
    <n v="750"/>
    <x v="0"/>
    <s v="US"/>
    <s v="USD"/>
    <n v="1339840740"/>
    <n v="1335397188"/>
    <b v="0"/>
    <n v="27"/>
    <b v="1"/>
    <s v="music/indie rock"/>
    <n v="1.25"/>
    <n v="27.777777777777779"/>
    <x v="4"/>
    <s v="indie rock"/>
    <x v="2492"/>
    <m/>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m/>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m/>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m/>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m/>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m/>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m/>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m/>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m/>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m/>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m/>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m/>
  </r>
  <r>
    <n v="2504"/>
    <s v="Halal Restaurant and Internet Cafe"/>
    <s v="Halal Restaurant and Internet Cafe 20 percent of profits will go to building masjids."/>
    <n v="35000"/>
    <n v="0"/>
    <x v="2"/>
    <s v="US"/>
    <s v="USD"/>
    <n v="1416014534"/>
    <n v="1413418934"/>
    <b v="0"/>
    <n v="0"/>
    <b v="0"/>
    <s v="food/restaurants"/>
    <n v="0"/>
    <n v="0"/>
    <x v="7"/>
    <s v="restaurants"/>
    <x v="2504"/>
    <m/>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m/>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m/>
  </r>
  <r>
    <n v="2507"/>
    <s v="Help Cafe Talavera get a New Kitchen!"/>
    <s v="Unique dishes for a unique city!."/>
    <n v="42850"/>
    <n v="0"/>
    <x v="2"/>
    <s v="US"/>
    <s v="USD"/>
    <n v="1431308704"/>
    <n v="1428716704"/>
    <b v="0"/>
    <n v="0"/>
    <b v="0"/>
    <s v="food/restaurants"/>
    <n v="0"/>
    <n v="0"/>
    <x v="7"/>
    <s v="restaurants"/>
    <x v="2507"/>
    <m/>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m/>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m/>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m/>
  </r>
  <r>
    <n v="2511"/>
    <s v="loluli's"/>
    <s v="Fresh Fast Food. A bbq ramen bar thats healthy, tasty and made to order right in front of your eyes....... From flame to bowl"/>
    <n v="100000"/>
    <n v="0"/>
    <x v="2"/>
    <s v="GB"/>
    <s v="GBP"/>
    <n v="1454323413"/>
    <n v="1451731413"/>
    <b v="0"/>
    <n v="0"/>
    <b v="0"/>
    <s v="food/restaurants"/>
    <n v="0"/>
    <n v="0"/>
    <x v="7"/>
    <s v="restaurants"/>
    <x v="2511"/>
    <m/>
  </r>
  <r>
    <n v="2512"/>
    <s v="Somethin' Tasty"/>
    <s v="Somethin' Tasty is a unique coffee, pastry &amp; retail store. We consign from all local sources: pottery, glass &amp; art."/>
    <n v="1150"/>
    <n v="0"/>
    <x v="2"/>
    <s v="US"/>
    <s v="USD"/>
    <n v="1418504561"/>
    <n v="1417208561"/>
    <b v="0"/>
    <n v="0"/>
    <b v="0"/>
    <s v="food/restaurants"/>
    <n v="0"/>
    <n v="0"/>
    <x v="7"/>
    <s v="restaurants"/>
    <x v="2512"/>
    <m/>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m/>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m/>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m/>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m/>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m/>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m/>
  </r>
  <r>
    <n v="2519"/>
    <s v="Kelli's Kitchen"/>
    <s v="Better than your mom's, better than Cracker Barrel, only at Kelli's Kitchen (all from scratch)."/>
    <n v="150000"/>
    <n v="65"/>
    <x v="2"/>
    <s v="US"/>
    <s v="USD"/>
    <n v="1405741404"/>
    <n v="1403149404"/>
    <b v="0"/>
    <n v="4"/>
    <b v="0"/>
    <s v="food/restaurants"/>
    <n v="4.3333333333333331E-4"/>
    <n v="16.25"/>
    <x v="7"/>
    <s v="restaurants"/>
    <x v="2519"/>
    <m/>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m/>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m/>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m/>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m/>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m/>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m/>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m/>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m/>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m/>
  </r>
  <r>
    <n v="2529"/>
    <s v="UrbanArias is DC's Contemporary Opera Company"/>
    <s v="Opera. Short. New."/>
    <n v="6000"/>
    <n v="6257"/>
    <x v="0"/>
    <s v="US"/>
    <s v="USD"/>
    <n v="1332636975"/>
    <n v="1328752575"/>
    <b v="0"/>
    <n v="76"/>
    <b v="1"/>
    <s v="music/classical music"/>
    <n v="1.0428333333333333"/>
    <n v="82.328947368421055"/>
    <x v="4"/>
    <s v="classical music"/>
    <x v="2529"/>
    <m/>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m/>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m/>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m/>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m/>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m/>
  </r>
  <r>
    <n v="2535"/>
    <s v="Mark Hayes Requiem Recording"/>
    <s v="Mark Hayes: Requiem Recording"/>
    <n v="20000"/>
    <n v="20755"/>
    <x v="0"/>
    <s v="US"/>
    <s v="USD"/>
    <n v="1417463945"/>
    <n v="1414781945"/>
    <b v="0"/>
    <n v="78"/>
    <b v="1"/>
    <s v="music/classical music"/>
    <n v="1.03775"/>
    <n v="266.08974358974359"/>
    <x v="4"/>
    <s v="classical music"/>
    <x v="2535"/>
    <m/>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m/>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m/>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m/>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m/>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m/>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m/>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m/>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m/>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m/>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m/>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m/>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m/>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m/>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m/>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m/>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m/>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m/>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m/>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m/>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m/>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m/>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m/>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m/>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m/>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m/>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m/>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m/>
  </r>
  <r>
    <n v="2563"/>
    <s v="Phoenix Pearl Boba Tea Truck (Canceled)"/>
    <s v="Michigan based bubble tea and specialty ice cream food truck"/>
    <n v="20000"/>
    <n v="0"/>
    <x v="1"/>
    <s v="US"/>
    <s v="USD"/>
    <n v="1438226451"/>
    <n v="1433042451"/>
    <b v="0"/>
    <n v="0"/>
    <b v="0"/>
    <s v="food/food trucks"/>
    <n v="0"/>
    <n v="0"/>
    <x v="7"/>
    <s v="food trucks"/>
    <x v="2563"/>
    <m/>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m/>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m/>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m/>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m/>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m/>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m/>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m/>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m/>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m/>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m/>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m/>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m/>
  </r>
  <r>
    <n v="2576"/>
    <s v="2 Go Fast Food (Canceled)"/>
    <s v="A New Twist with an American and Philippine fast food Mobile Trailer."/>
    <n v="10000"/>
    <n v="0"/>
    <x v="1"/>
    <s v="US"/>
    <s v="USD"/>
    <n v="1428707647"/>
    <n v="1424823247"/>
    <b v="0"/>
    <n v="0"/>
    <b v="0"/>
    <s v="food/food trucks"/>
    <n v="0"/>
    <n v="0"/>
    <x v="7"/>
    <s v="food trucks"/>
    <x v="2576"/>
    <m/>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m/>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m/>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m/>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m/>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m/>
  </r>
  <r>
    <n v="2582"/>
    <s v="Drunken Wings"/>
    <s v="The place where chicken meets liquor for the first time!"/>
    <n v="90000"/>
    <n v="1"/>
    <x v="2"/>
    <s v="US"/>
    <s v="USD"/>
    <n v="1477784634"/>
    <n v="1475192634"/>
    <b v="0"/>
    <n v="1"/>
    <b v="0"/>
    <s v="food/food trucks"/>
    <n v="1.1111111111111112E-5"/>
    <n v="1"/>
    <x v="7"/>
    <s v="food trucks"/>
    <x v="2582"/>
    <m/>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m/>
  </r>
  <r>
    <n v="2584"/>
    <s v="Culinary Arts Food Truck Style"/>
    <s v="Bringing quality food to the masses using local premium ingredients, but at a food truck price!"/>
    <n v="10000"/>
    <n v="0"/>
    <x v="2"/>
    <s v="US"/>
    <s v="USD"/>
    <n v="1434341369"/>
    <n v="1431749369"/>
    <b v="0"/>
    <n v="0"/>
    <b v="0"/>
    <s v="food/food trucks"/>
    <n v="0"/>
    <n v="0"/>
    <x v="7"/>
    <s v="food trucks"/>
    <x v="2584"/>
    <m/>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m/>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m/>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m/>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m/>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m/>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m/>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m/>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m/>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m/>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m/>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m/>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m/>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m/>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m/>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m/>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m/>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m/>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m/>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m/>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m/>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m/>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m/>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m/>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m/>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m/>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m/>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m/>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m/>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m/>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m/>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m/>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m/>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m/>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m/>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m/>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m/>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m/>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m/>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m/>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m/>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m/>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m/>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m/>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m/>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m/>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m/>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m/>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m/>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m/>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m/>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m/>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m/>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m/>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m/>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m/>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m/>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m/>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m/>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m/>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m/>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m/>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m/>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m/>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m/>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m/>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m/>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m/>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m/>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m/>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m/>
  </r>
  <r>
    <n v="2655"/>
    <s v="Balloons (Canceled)"/>
    <s v="Thank you for your support!"/>
    <n v="15000"/>
    <n v="3155"/>
    <x v="1"/>
    <s v="US"/>
    <s v="USD"/>
    <n v="1455048000"/>
    <n v="1452631647"/>
    <b v="0"/>
    <n v="43"/>
    <b v="0"/>
    <s v="technology/space exploration"/>
    <n v="0.21033333333333334"/>
    <n v="73.372093023255815"/>
    <x v="2"/>
    <s v="space exploration"/>
    <x v="2655"/>
    <m/>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m/>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m/>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m/>
  </r>
  <r>
    <n v="2659"/>
    <s v="test (Canceled)"/>
    <s v="test"/>
    <n v="49000"/>
    <n v="1333"/>
    <x v="1"/>
    <s v="US"/>
    <s v="USD"/>
    <n v="1429321210"/>
    <n v="1426729210"/>
    <b v="0"/>
    <n v="10"/>
    <b v="0"/>
    <s v="technology/space exploration"/>
    <n v="2.720408163265306E-2"/>
    <n v="133.30000000000001"/>
    <x v="2"/>
    <s v="space exploration"/>
    <x v="2659"/>
    <m/>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m/>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m/>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m/>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m/>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m/>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m/>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m/>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m/>
  </r>
  <r>
    <n v="2668"/>
    <s v="UOttawa Makermobile"/>
    <s v="Creativity on the go! |_x000a_CrÃ©ativitÃ© en mouvement !"/>
    <n v="1000"/>
    <n v="1707"/>
    <x v="0"/>
    <s v="CA"/>
    <s v="CAD"/>
    <n v="1447079520"/>
    <n v="1443449265"/>
    <b v="0"/>
    <n v="28"/>
    <b v="1"/>
    <s v="technology/makerspaces"/>
    <n v="1.7070000000000001"/>
    <n v="60.964285714285715"/>
    <x v="2"/>
    <s v="makerspaces"/>
    <x v="2668"/>
    <m/>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m/>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m/>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m/>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m/>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m/>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m/>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m/>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m/>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m/>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m/>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m/>
  </r>
  <r>
    <n v="2680"/>
    <s v="iHeart Pillow"/>
    <s v="iHeartPillow, Connecting loved ones"/>
    <n v="32000"/>
    <n v="276"/>
    <x v="2"/>
    <s v="ES"/>
    <s v="EUR"/>
    <n v="1459915491"/>
    <n v="1457327091"/>
    <b v="0"/>
    <n v="4"/>
    <b v="0"/>
    <s v="technology/makerspaces"/>
    <n v="8.6250000000000007E-3"/>
    <n v="69"/>
    <x v="2"/>
    <s v="makerspaces"/>
    <x v="2680"/>
    <m/>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m/>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m/>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m/>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m/>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m/>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m/>
  </r>
  <r>
    <n v="2687"/>
    <s v="Munch Wagon"/>
    <s v="Your American Pizzas, Wings, Stuffed Gouda Burger, Sweet &amp; Russet Potato Fries served on a food Truck!!"/>
    <n v="15000"/>
    <n v="0"/>
    <x v="2"/>
    <s v="US"/>
    <s v="USD"/>
    <n v="1435591318"/>
    <n v="1432999318"/>
    <b v="0"/>
    <n v="0"/>
    <b v="0"/>
    <s v="food/food trucks"/>
    <n v="0"/>
    <n v="0"/>
    <x v="7"/>
    <s v="food trucks"/>
    <x v="2687"/>
    <m/>
  </r>
  <r>
    <n v="2688"/>
    <s v="Mac N Cheez Food Truck"/>
    <s v="The amazing gourmet Mac N Cheez Food Truck Campaigne!"/>
    <n v="50000"/>
    <n v="74"/>
    <x v="2"/>
    <s v="US"/>
    <s v="USD"/>
    <n v="1424746800"/>
    <n v="1422067870"/>
    <b v="0"/>
    <n v="14"/>
    <b v="0"/>
    <s v="food/food trucks"/>
    <n v="1.48E-3"/>
    <n v="5.2857142857142856"/>
    <x v="7"/>
    <s v="food trucks"/>
    <x v="2688"/>
    <m/>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m/>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m/>
  </r>
  <r>
    <n v="2691"/>
    <s v="Cook"/>
    <s v="A Great New local Food Truck serving up ethnic fusion inspired eats in Ottawa."/>
    <n v="65000"/>
    <n v="35"/>
    <x v="2"/>
    <s v="CA"/>
    <s v="CAD"/>
    <n v="1431278557"/>
    <n v="1427390557"/>
    <b v="0"/>
    <n v="2"/>
    <b v="0"/>
    <s v="food/food trucks"/>
    <n v="5.3846153846153844E-4"/>
    <n v="17.5"/>
    <x v="7"/>
    <s v="food trucks"/>
    <x v="2691"/>
    <m/>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m/>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m/>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m/>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m/>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m/>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m/>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m/>
  </r>
  <r>
    <n v="2699"/>
    <s v="my bakery truck"/>
    <s v="Hi, I want make my first bakery. Food truck was great, but I not have a car licence. So, help me to be my dream!"/>
    <n v="2"/>
    <n v="0"/>
    <x v="2"/>
    <s v="CA"/>
    <s v="CAD"/>
    <n v="1407533463"/>
    <n v="1404941463"/>
    <b v="0"/>
    <n v="0"/>
    <b v="0"/>
    <s v="food/food trucks"/>
    <n v="0"/>
    <n v="0"/>
    <x v="7"/>
    <s v="food trucks"/>
    <x v="2699"/>
    <m/>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m/>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m/>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m/>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m/>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m/>
  </r>
  <r>
    <n v="2705"/>
    <s v="Fischer Theatre Marquee"/>
    <s v="Help light the lights at the historic Fischer Theatre in Danville, IL."/>
    <n v="16500"/>
    <n v="1739"/>
    <x v="3"/>
    <s v="US"/>
    <s v="USD"/>
    <n v="1490389158"/>
    <n v="1486504758"/>
    <b v="0"/>
    <n v="8"/>
    <b v="0"/>
    <s v="theater/spaces"/>
    <n v="0.10539393939393939"/>
    <n v="217.375"/>
    <x v="1"/>
    <s v="spaces"/>
    <x v="2705"/>
    <m/>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m/>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m/>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m/>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m/>
  </r>
  <r>
    <n v="2710"/>
    <s v="House of Yes"/>
    <s v="Building Brooklyn's own creative venue for circus, theater and events of all types."/>
    <n v="60000"/>
    <n v="92340.21"/>
    <x v="0"/>
    <s v="US"/>
    <s v="USD"/>
    <n v="1407549600"/>
    <n v="1404797428"/>
    <b v="1"/>
    <n v="1088"/>
    <b v="1"/>
    <s v="theater/spaces"/>
    <n v="1.5390035000000002"/>
    <n v="84.871516544117654"/>
    <x v="1"/>
    <s v="spaces"/>
    <x v="2710"/>
    <m/>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m/>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m/>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m/>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m/>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m/>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m/>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m/>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m/>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m/>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m/>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m/>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m/>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m/>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m/>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m/>
  </r>
  <r>
    <n v="2726"/>
    <s v="Krimston TWO - Dual SIM case for iPhone"/>
    <s v="Krimston TWO: iPhone Dual SIM Case"/>
    <n v="100000"/>
    <n v="105745"/>
    <x v="0"/>
    <s v="US"/>
    <s v="USD"/>
    <n v="1461333311"/>
    <n v="1458741311"/>
    <b v="0"/>
    <n v="404"/>
    <b v="1"/>
    <s v="technology/hardware"/>
    <n v="1.05745"/>
    <n v="261.74504950495049"/>
    <x v="2"/>
    <s v="hardware"/>
    <x v="2726"/>
    <m/>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m/>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m/>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m/>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m/>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m/>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m/>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m/>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m/>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m/>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m/>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m/>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m/>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m/>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m/>
  </r>
  <r>
    <n v="2741"/>
    <s v="Mrs. Brown and Her Lost Puppy."/>
    <s v="Help me publish my 1st children's book as an aspiring author!"/>
    <n v="8000"/>
    <n v="35"/>
    <x v="2"/>
    <s v="US"/>
    <s v="USD"/>
    <n v="1413770820"/>
    <n v="1412005602"/>
    <b v="0"/>
    <n v="4"/>
    <b v="0"/>
    <s v="publishing/children's books"/>
    <n v="4.3750000000000004E-3"/>
    <n v="8.75"/>
    <x v="3"/>
    <s v="children's books"/>
    <x v="2741"/>
    <m/>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m/>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m/>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m/>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m/>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m/>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m/>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m/>
  </r>
  <r>
    <n v="2749"/>
    <s v="A Tree is a Tree, no matter what you see.  CHILDREN'S BOOK"/>
    <s v="Self-publishing my children's book."/>
    <n v="10000"/>
    <n v="110"/>
    <x v="2"/>
    <s v="US"/>
    <s v="USD"/>
    <n v="1428171037"/>
    <n v="1425582637"/>
    <b v="0"/>
    <n v="2"/>
    <b v="0"/>
    <s v="publishing/children's books"/>
    <n v="1.0999999999999999E-2"/>
    <n v="55"/>
    <x v="3"/>
    <s v="children's books"/>
    <x v="2749"/>
    <m/>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m/>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m/>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m/>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m/>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m/>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m/>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m/>
  </r>
  <r>
    <n v="2757"/>
    <s v="C is for Crooked"/>
    <s v="A children's letter book that Lampoons Hillary Clinton"/>
    <n v="1500"/>
    <n v="10"/>
    <x v="2"/>
    <s v="US"/>
    <s v="USD"/>
    <n v="1470498332"/>
    <n v="1469202332"/>
    <b v="0"/>
    <n v="2"/>
    <b v="0"/>
    <s v="publishing/children's books"/>
    <n v="6.6666666666666671E-3"/>
    <n v="5"/>
    <x v="3"/>
    <s v="children's books"/>
    <x v="2757"/>
    <m/>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m/>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m/>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m/>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m/>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m/>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m/>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m/>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m/>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m/>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m/>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m/>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m/>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m/>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m/>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m/>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m/>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m/>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m/>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m/>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m/>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m/>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m/>
  </r>
  <r>
    <n v="2780"/>
    <s v="Travel with baby"/>
    <s v="Turn the World with my kids, and then write a book with the advice for traveling with baby"/>
    <n v="100000"/>
    <n v="0"/>
    <x v="2"/>
    <s v="IT"/>
    <s v="EUR"/>
    <n v="1489142688"/>
    <n v="1486550688"/>
    <b v="0"/>
    <n v="0"/>
    <b v="0"/>
    <s v="publishing/children's books"/>
    <n v="0"/>
    <n v="0"/>
    <x v="3"/>
    <s v="children's books"/>
    <x v="2780"/>
    <m/>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m/>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m/>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m/>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m/>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m/>
  </r>
  <r>
    <n v="2786"/>
    <s v="Fierce"/>
    <s v="A heart-melting farce about sex, art and the lovelorn lay-abouts of London-town."/>
    <n v="2500"/>
    <n v="2946"/>
    <x v="0"/>
    <s v="GB"/>
    <s v="GBP"/>
    <n v="1404913180"/>
    <n v="1403703580"/>
    <b v="0"/>
    <n v="74"/>
    <b v="1"/>
    <s v="theater/plays"/>
    <n v="1.1783999999999999"/>
    <n v="39.810810810810814"/>
    <x v="1"/>
    <s v="plays"/>
    <x v="2786"/>
    <m/>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m/>
  </r>
  <r>
    <n v="2788"/>
    <s v="ACT Underground Theatre, TLDC"/>
    <s v="MOVING FORWARD! WE HAVE REACHED GOAL BUT HAVE MORE TIME!! PLEASE CONSIDER PLEDGING."/>
    <n v="2000"/>
    <n v="2050"/>
    <x v="0"/>
    <s v="US"/>
    <s v="USD"/>
    <n v="1469811043"/>
    <n v="1467219043"/>
    <b v="0"/>
    <n v="20"/>
    <b v="1"/>
    <s v="theater/plays"/>
    <n v="1.0249999999999999"/>
    <n v="102.5"/>
    <x v="1"/>
    <s v="plays"/>
    <x v="2788"/>
    <m/>
  </r>
  <r>
    <n v="2789"/>
    <s v="The Adventurers Club"/>
    <s v="BNT's Biggest Adventure So Far: Our 2015 full length production!"/>
    <n v="3000"/>
    <n v="3035"/>
    <x v="0"/>
    <s v="US"/>
    <s v="USD"/>
    <n v="1426132800"/>
    <n v="1424477934"/>
    <b v="0"/>
    <n v="24"/>
    <b v="1"/>
    <s v="theater/plays"/>
    <n v="1.0116666666666667"/>
    <n v="126.45833333333333"/>
    <x v="1"/>
    <s v="plays"/>
    <x v="2789"/>
    <m/>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m/>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m/>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m/>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m/>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m/>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m/>
  </r>
  <r>
    <n v="2796"/>
    <s v="Fishcakes"/>
    <s v="Fishcakes is a piece of new writing for the Camden Fringe that explores a story of love, loss, and all the â€˜little things'."/>
    <n v="800"/>
    <n v="924"/>
    <x v="0"/>
    <s v="GB"/>
    <s v="GBP"/>
    <n v="1404564028"/>
    <n v="1401972028"/>
    <b v="0"/>
    <n v="21"/>
    <b v="1"/>
    <s v="theater/plays"/>
    <n v="1.155"/>
    <n v="44"/>
    <x v="1"/>
    <s v="plays"/>
    <x v="2796"/>
    <m/>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m/>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m/>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m/>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m/>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m/>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m/>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m/>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m/>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m/>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m/>
  </r>
  <r>
    <n v="2807"/>
    <s v="The Commission Theatre Co."/>
    <s v="Bringing Shakespeare back to the Playwrights"/>
    <n v="5000"/>
    <n v="6300"/>
    <x v="0"/>
    <s v="US"/>
    <s v="USD"/>
    <n v="1435611438"/>
    <n v="1433019438"/>
    <b v="0"/>
    <n v="93"/>
    <b v="1"/>
    <s v="theater/plays"/>
    <n v="1.26"/>
    <n v="67.741935483870961"/>
    <x v="1"/>
    <s v="plays"/>
    <x v="2807"/>
    <m/>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m/>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m/>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m/>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m/>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m/>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m/>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m/>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m/>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m/>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m/>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m/>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m/>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m/>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m/>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m/>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m/>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m/>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m/>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m/>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m/>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m/>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m/>
  </r>
  <r>
    <n v="2830"/>
    <s v="Nakhtik and Avalon"/>
    <s v="Avalon is a new South African Township play and Nakhtik is a  danced political lecture."/>
    <n v="3000"/>
    <n v="3000"/>
    <x v="0"/>
    <s v="US"/>
    <s v="USD"/>
    <n v="1399867140"/>
    <n v="1398802148"/>
    <b v="0"/>
    <n v="11"/>
    <b v="1"/>
    <s v="theater/plays"/>
    <n v="1"/>
    <n v="272.72727272727275"/>
    <x v="1"/>
    <s v="plays"/>
    <x v="2830"/>
    <m/>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m/>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m/>
  </r>
  <r>
    <n v="2833"/>
    <s v="Star Man Rocket Man"/>
    <s v="A new play about exploring outer space"/>
    <n v="2700"/>
    <n v="2923"/>
    <x v="0"/>
    <s v="US"/>
    <s v="USD"/>
    <n v="1444528800"/>
    <n v="1442804633"/>
    <b v="0"/>
    <n v="35"/>
    <b v="1"/>
    <s v="theater/plays"/>
    <n v="1.0825925925925926"/>
    <n v="83.51428571428572"/>
    <x v="1"/>
    <s v="plays"/>
    <x v="2833"/>
    <m/>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m/>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m/>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m/>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m/>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m/>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m/>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m/>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m/>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m/>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m/>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m/>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m/>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m/>
  </r>
  <r>
    <n v="2847"/>
    <s v="COLOR ME"/>
    <s v="Dark secrets come to light when Mariah meets Stella. They find a way to face the south's largest elephant in the room: RACISM."/>
    <n v="2000"/>
    <n v="0"/>
    <x v="2"/>
    <s v="US"/>
    <s v="USD"/>
    <n v="1464031265"/>
    <n v="1458847265"/>
    <b v="0"/>
    <n v="0"/>
    <b v="0"/>
    <s v="theater/plays"/>
    <n v="0"/>
    <n v="0"/>
    <x v="1"/>
    <s v="plays"/>
    <x v="2847"/>
    <m/>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m/>
  </r>
  <r>
    <n v="2849"/>
    <s v="100, Acre Wood"/>
    <s v="NonSens!cal tackles the struggles of four people with mental health issues/disorders inspired by A.A Milne's Winnie the Pooh"/>
    <n v="500"/>
    <n v="5"/>
    <x v="2"/>
    <s v="GB"/>
    <s v="GBP"/>
    <n v="1461406600"/>
    <n v="1458814600"/>
    <b v="0"/>
    <n v="1"/>
    <b v="0"/>
    <s v="theater/plays"/>
    <n v="0.01"/>
    <n v="5"/>
    <x v="1"/>
    <s v="plays"/>
    <x v="2849"/>
    <m/>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m/>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m/>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m/>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m/>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m/>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m/>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m/>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m/>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m/>
  </r>
  <r>
    <n v="2859"/>
    <s v="Grover Theatre Company (GTC)"/>
    <s v="A theatre company that will create works to inspire young people and get everyone involved."/>
    <n v="2000"/>
    <n v="35"/>
    <x v="2"/>
    <s v="AU"/>
    <s v="AUD"/>
    <n v="1444984904"/>
    <n v="1439800904"/>
    <b v="0"/>
    <n v="1"/>
    <b v="0"/>
    <s v="theater/plays"/>
    <n v="1.7500000000000002E-2"/>
    <n v="35"/>
    <x v="1"/>
    <s v="plays"/>
    <x v="2859"/>
    <m/>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m/>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m/>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m/>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m/>
  </r>
  <r>
    <n v="2864"/>
    <s v="'Haunting Julia' by Alan Ayckbourn"/>
    <s v="Accessible, original theatre for all!"/>
    <n v="2500"/>
    <n v="40"/>
    <x v="2"/>
    <s v="GB"/>
    <s v="GBP"/>
    <n v="1437139080"/>
    <n v="1434552207"/>
    <b v="0"/>
    <n v="3"/>
    <b v="0"/>
    <s v="theater/plays"/>
    <n v="1.6E-2"/>
    <n v="13.333333333333334"/>
    <x v="1"/>
    <s v="plays"/>
    <x v="2864"/>
    <m/>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m/>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m/>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m/>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m/>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m/>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m/>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m/>
  </r>
  <r>
    <n v="2872"/>
    <s v="Loud Arts"/>
    <s v="Local Theatre group in Loudoun County, Virginia. Looking for funds to start producing shows!"/>
    <n v="3000"/>
    <n v="0"/>
    <x v="2"/>
    <s v="US"/>
    <s v="USD"/>
    <n v="1434768438"/>
    <n v="1429584438"/>
    <b v="0"/>
    <n v="0"/>
    <b v="0"/>
    <s v="theater/plays"/>
    <n v="0"/>
    <n v="0"/>
    <x v="1"/>
    <s v="plays"/>
    <x v="2872"/>
    <m/>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m/>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m/>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m/>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m/>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m/>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m/>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m/>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m/>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m/>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m/>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m/>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m/>
  </r>
  <r>
    <n v="2885"/>
    <s v="The Wedding"/>
    <s v="An historic and proud work of Polish nationalistic literature performed on stage."/>
    <n v="400"/>
    <n v="130"/>
    <x v="2"/>
    <s v="US"/>
    <s v="USD"/>
    <n v="1426294201"/>
    <n v="1423705801"/>
    <b v="0"/>
    <n v="5"/>
    <b v="0"/>
    <s v="theater/plays"/>
    <n v="0.32500000000000001"/>
    <n v="26"/>
    <x v="1"/>
    <s v="plays"/>
    <x v="2885"/>
    <m/>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m/>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m/>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m/>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m/>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m/>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m/>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m/>
  </r>
  <r>
    <n v="2893"/>
    <s v="REDISCOVERING KIA THE PLAY"/>
    <s v="Fundraising for REDISCOVERING KIA THE PLAY"/>
    <n v="5000"/>
    <n v="25"/>
    <x v="2"/>
    <s v="US"/>
    <s v="USD"/>
    <n v="1420768800"/>
    <n v="1415644395"/>
    <b v="0"/>
    <n v="2"/>
    <b v="0"/>
    <s v="theater/plays"/>
    <n v="5.0000000000000001E-3"/>
    <n v="12.5"/>
    <x v="1"/>
    <s v="plays"/>
    <x v="2893"/>
    <m/>
  </r>
  <r>
    <n v="2894"/>
    <s v="How Could You Do This To Me (The Stage Play)"/>
    <s v="This Is A Story About A Woman A Man And A Woman"/>
    <n v="50000"/>
    <n v="0"/>
    <x v="2"/>
    <s v="US"/>
    <s v="USD"/>
    <n v="1428100815"/>
    <n v="1422920415"/>
    <b v="0"/>
    <n v="0"/>
    <b v="0"/>
    <s v="theater/plays"/>
    <n v="0"/>
    <n v="0"/>
    <x v="1"/>
    <s v="plays"/>
    <x v="2894"/>
    <m/>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m/>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m/>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m/>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m/>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m/>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m/>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m/>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m/>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m/>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m/>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m/>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m/>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m/>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m/>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m/>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m/>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m/>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m/>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m/>
  </r>
  <r>
    <n v="2914"/>
    <s v="Hercules the Panto"/>
    <s v="Hercules must complete four challenges in order to meet the father he never knew"/>
    <n v="25000"/>
    <n v="1"/>
    <x v="2"/>
    <s v="GB"/>
    <s v="GBP"/>
    <n v="1426365994"/>
    <n v="1421185594"/>
    <b v="0"/>
    <n v="1"/>
    <b v="0"/>
    <s v="theater/plays"/>
    <n v="4.0000000000000003E-5"/>
    <n v="1"/>
    <x v="1"/>
    <s v="plays"/>
    <x v="2914"/>
    <m/>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m/>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m/>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m/>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m/>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m/>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m/>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m/>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m/>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m/>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m/>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m/>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m/>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m/>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m/>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m/>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m/>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m/>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m/>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m/>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m/>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m/>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m/>
  </r>
  <r>
    <n v="2937"/>
    <s v="UCAS"/>
    <s v="UCAS is a new British musical premiering at the Edinburgh Fringe Festival 2014."/>
    <n v="1500"/>
    <n v="2000"/>
    <x v="0"/>
    <s v="GB"/>
    <s v="GBP"/>
    <n v="1405249113"/>
    <n v="1402657113"/>
    <b v="0"/>
    <n v="55"/>
    <b v="1"/>
    <s v="theater/musical"/>
    <n v="1.3333333333333333"/>
    <n v="36.363636363636367"/>
    <x v="1"/>
    <s v="musical"/>
    <x v="2937"/>
    <m/>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m/>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m/>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m/>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m/>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m/>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m/>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m/>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m/>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m/>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m/>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m/>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m/>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m/>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m/>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m/>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m/>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m/>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m/>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m/>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m/>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m/>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m/>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m/>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m/>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m/>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m/>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m/>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m/>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m/>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m/>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m/>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m/>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m/>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m/>
  </r>
  <r>
    <n v="2972"/>
    <s v="A Bad Plan"/>
    <s v="A group of artists. A mythical art piece. A harrowing quest. And some margaritas."/>
    <n v="2000"/>
    <n v="2107"/>
    <x v="0"/>
    <s v="US"/>
    <s v="USD"/>
    <n v="1480899600"/>
    <n v="1479609520"/>
    <b v="0"/>
    <n v="17"/>
    <b v="1"/>
    <s v="theater/plays"/>
    <n v="1.0535000000000001"/>
    <n v="123.94117647058823"/>
    <x v="1"/>
    <s v="plays"/>
    <x v="2972"/>
    <m/>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m/>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m/>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m/>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m/>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m/>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m/>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m/>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m/>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m/>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m/>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m/>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m/>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m/>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m/>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m/>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m/>
  </r>
  <r>
    <n v="2989"/>
    <s v="Let's Light Up The Gem!"/>
    <s v="Bring the movies back to Bethel, Maine."/>
    <n v="20000"/>
    <n v="35307"/>
    <x v="0"/>
    <s v="US"/>
    <s v="USD"/>
    <n v="1450673940"/>
    <n v="1448756962"/>
    <b v="0"/>
    <n v="364"/>
    <b v="1"/>
    <s v="theater/spaces"/>
    <n v="1.76535"/>
    <n v="96.997252747252745"/>
    <x v="1"/>
    <s v="spaces"/>
    <x v="2989"/>
    <m/>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m/>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m/>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m/>
  </r>
  <r>
    <n v="2993"/>
    <s v="TRUE WEST: Think, Dog! Productions"/>
    <s v="Help us build the Kitchen from Hell!"/>
    <n v="1000"/>
    <n v="1003"/>
    <x v="0"/>
    <s v="US"/>
    <s v="USD"/>
    <n v="1455998867"/>
    <n v="1453406867"/>
    <b v="0"/>
    <n v="22"/>
    <b v="1"/>
    <s v="theater/spaces"/>
    <n v="1.0029999999999999"/>
    <n v="45.590909090909093"/>
    <x v="1"/>
    <s v="spaces"/>
    <x v="2993"/>
    <m/>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m/>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m/>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m/>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m/>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m/>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m/>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m/>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m/>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m/>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m/>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m/>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m/>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m/>
  </r>
  <r>
    <n v="3007"/>
    <s v="Bethlem"/>
    <s v="Consuite for 2015 CoreCon.  An adventure into insanity."/>
    <n v="600"/>
    <n v="1080"/>
    <x v="0"/>
    <s v="US"/>
    <s v="USD"/>
    <n v="1429938683"/>
    <n v="1428124283"/>
    <b v="0"/>
    <n v="20"/>
    <b v="1"/>
    <s v="theater/spaces"/>
    <n v="1.8"/>
    <n v="54"/>
    <x v="1"/>
    <s v="spaces"/>
    <x v="3007"/>
    <m/>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m/>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m/>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m/>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m/>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m/>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m/>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m/>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m/>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m/>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m/>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m/>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m/>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m/>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m/>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m/>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m/>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m/>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m/>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m/>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m/>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m/>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m/>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m/>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m/>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m/>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m/>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m/>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m/>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m/>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m/>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m/>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m/>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m/>
  </r>
  <r>
    <n v="3041"/>
    <s v="Lend a Hand in Our Home"/>
    <s v="Privet! Hello! Bon Jour! We are the Arlekin Players Theatre and we need a home."/>
    <n v="8300"/>
    <n v="9170"/>
    <x v="0"/>
    <s v="US"/>
    <s v="USD"/>
    <n v="1453323048"/>
    <n v="1450731048"/>
    <b v="0"/>
    <n v="95"/>
    <b v="1"/>
    <s v="theater/spaces"/>
    <n v="1.1048192771084338"/>
    <n v="96.526315789473685"/>
    <x v="1"/>
    <s v="spaces"/>
    <x v="3041"/>
    <m/>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m/>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m/>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m/>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m/>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m/>
  </r>
  <r>
    <n v="3047"/>
    <s v="Acting V Senior Showcase"/>
    <s v="Hi! We're the Graduating Seniors Acting V Seniors at Temple University! Welcome to our Kick starter Page!"/>
    <n v="500"/>
    <n v="745"/>
    <x v="0"/>
    <s v="US"/>
    <s v="USD"/>
    <n v="1461762960"/>
    <n v="1457999054"/>
    <b v="0"/>
    <n v="20"/>
    <b v="1"/>
    <s v="theater/spaces"/>
    <n v="1.49"/>
    <n v="37.25"/>
    <x v="1"/>
    <s v="spaces"/>
    <x v="3047"/>
    <m/>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m/>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m/>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m/>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m/>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m/>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m/>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m/>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m/>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m/>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m/>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m/>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m/>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m/>
  </r>
  <r>
    <n v="3061"/>
    <s v="Help Save Parkway Cinemas!"/>
    <s v="Save a historic Local theater."/>
    <n v="1000000"/>
    <n v="0"/>
    <x v="2"/>
    <s v="US"/>
    <s v="USD"/>
    <n v="1407955748"/>
    <n v="1405363748"/>
    <b v="0"/>
    <n v="0"/>
    <b v="0"/>
    <s v="theater/spaces"/>
    <n v="0"/>
    <n v="0"/>
    <x v="1"/>
    <s v="spaces"/>
    <x v="3061"/>
    <m/>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m/>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m/>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m/>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m/>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m/>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m/>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m/>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m/>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m/>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m/>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m/>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m/>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m/>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m/>
  </r>
  <r>
    <n v="3076"/>
    <s v="10,000 Hours"/>
    <s v="Helping female comedians get in their 10,000 Hours of practice!"/>
    <n v="10000"/>
    <n v="1506"/>
    <x v="2"/>
    <s v="US"/>
    <s v="USD"/>
    <n v="1444405123"/>
    <n v="1439221123"/>
    <b v="0"/>
    <n v="50"/>
    <b v="0"/>
    <s v="theater/spaces"/>
    <n v="0.15060000000000001"/>
    <n v="30.12"/>
    <x v="1"/>
    <s v="spaces"/>
    <x v="3076"/>
    <m/>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m/>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m/>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m/>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m/>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m/>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m/>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m/>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m/>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m/>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m/>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m/>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m/>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m/>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m/>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m/>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m/>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m/>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m/>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m/>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m/>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m/>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m/>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m/>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m/>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m/>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m/>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m/>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m/>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m/>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m/>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m/>
  </r>
  <r>
    <n v="3108"/>
    <s v="Funding a home for our Children's Theater"/>
    <s v="We need a permanent home for the theater!"/>
    <n v="50000"/>
    <n v="26"/>
    <x v="2"/>
    <s v="US"/>
    <s v="USD"/>
    <n v="1430234394"/>
    <n v="1425053994"/>
    <b v="0"/>
    <n v="2"/>
    <b v="0"/>
    <s v="theater/spaces"/>
    <n v="5.1999999999999995E-4"/>
    <n v="13"/>
    <x v="1"/>
    <s v="spaces"/>
    <x v="3108"/>
    <m/>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m/>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m/>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m/>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m/>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m/>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m/>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m/>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m/>
  </r>
  <r>
    <n v="3117"/>
    <s v="Cowes and The Sea"/>
    <s v="Performing Arts workshops, for young people aged 5 -16, exploring how the sea has shaped Cowes as a settlement."/>
    <n v="1000"/>
    <n v="1"/>
    <x v="2"/>
    <s v="GB"/>
    <s v="GBP"/>
    <n v="1464354720"/>
    <n v="1463648360"/>
    <b v="0"/>
    <n v="1"/>
    <b v="0"/>
    <s v="theater/spaces"/>
    <n v="1E-3"/>
    <n v="1"/>
    <x v="1"/>
    <s v="spaces"/>
    <x v="3117"/>
    <m/>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m/>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m/>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m/>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m/>
  </r>
  <r>
    <n v="3122"/>
    <s v="be back soon (Canceled)"/>
    <s v="cancelled until further notice"/>
    <n v="199"/>
    <n v="116"/>
    <x v="1"/>
    <s v="US"/>
    <s v="USD"/>
    <n v="1478733732"/>
    <n v="1478298132"/>
    <b v="0"/>
    <n v="2"/>
    <b v="0"/>
    <s v="theater/spaces"/>
    <n v="0.58291457286432158"/>
    <n v="58"/>
    <x v="1"/>
    <s v="spaces"/>
    <x v="3122"/>
    <m/>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m/>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m/>
  </r>
  <r>
    <n v="3125"/>
    <s v="N/A (Canceled)"/>
    <s v="N/A"/>
    <n v="1500000"/>
    <n v="0"/>
    <x v="1"/>
    <s v="US"/>
    <s v="USD"/>
    <n v="1452142672"/>
    <n v="1449550672"/>
    <b v="0"/>
    <n v="0"/>
    <b v="0"/>
    <s v="theater/spaces"/>
    <n v="0"/>
    <n v="0"/>
    <x v="1"/>
    <s v="spaces"/>
    <x v="3125"/>
    <m/>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m/>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m/>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m/>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m/>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m/>
  </r>
  <r>
    <n v="3131"/>
    <s v="SNAKE EYES"/>
    <s v="A Staged Reading of &quot;Snake Eyes,&quot; a new play by Alex Rafala"/>
    <n v="4100"/>
    <n v="645"/>
    <x v="3"/>
    <s v="US"/>
    <s v="USD"/>
    <n v="1491656045"/>
    <n v="1489067645"/>
    <b v="0"/>
    <n v="12"/>
    <b v="0"/>
    <s v="theater/plays"/>
    <n v="0.15731707317073171"/>
    <n v="53.75"/>
    <x v="1"/>
    <s v="plays"/>
    <x v="3131"/>
    <m/>
  </r>
  <r>
    <n v="3132"/>
    <s v="A Bite of a Snake Play"/>
    <s v="Smells Like Money, Drips Like Honey, Taste Like Mocha, Better Run AWAY"/>
    <n v="30000"/>
    <n v="10"/>
    <x v="3"/>
    <s v="US"/>
    <s v="USD"/>
    <n v="1492759460"/>
    <n v="1487579060"/>
    <b v="0"/>
    <n v="1"/>
    <b v="0"/>
    <s v="theater/plays"/>
    <n v="3.3333333333333332E-4"/>
    <n v="10"/>
    <x v="1"/>
    <s v="plays"/>
    <x v="3132"/>
    <m/>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m/>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m/>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m/>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m/>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m/>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m/>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m/>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m/>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m/>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m/>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m/>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m/>
  </r>
  <r>
    <n v="3145"/>
    <s v="Arlington's 1st Dinner Theatre"/>
    <s v="Dominion Theatre Company is the first community dinner theatre  to be established in Arlington TX."/>
    <n v="25000"/>
    <n v="0"/>
    <x v="3"/>
    <s v="US"/>
    <s v="USD"/>
    <n v="1490659134"/>
    <n v="1485478734"/>
    <b v="0"/>
    <n v="0"/>
    <b v="0"/>
    <s v="theater/plays"/>
    <n v="0"/>
    <n v="0"/>
    <x v="1"/>
    <s v="plays"/>
    <x v="3145"/>
    <m/>
  </r>
  <r>
    <n v="3146"/>
    <s v="SoÃ±Ã© una ciudad amurallada"/>
    <s v="Somos... Podemos... Amamos... Nuestra muralla, nuestra utopÃ­a. Que el amor sea el lÃ­mite"/>
    <n v="50000"/>
    <n v="5250"/>
    <x v="3"/>
    <s v="MX"/>
    <s v="MXN"/>
    <n v="1492356166"/>
    <n v="1488471766"/>
    <b v="0"/>
    <n v="12"/>
    <b v="0"/>
    <s v="theater/plays"/>
    <n v="0.105"/>
    <n v="437.5"/>
    <x v="1"/>
    <s v="plays"/>
    <x v="3146"/>
    <m/>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m/>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m/>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m/>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m/>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m/>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m/>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m/>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m/>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m/>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m/>
  </r>
  <r>
    <n v="3157"/>
    <s v="Summer FourPlay"/>
    <s v="Four Directors.  Four One Acts.  Four Genres.  For You."/>
    <n v="4000"/>
    <n v="4040"/>
    <x v="0"/>
    <s v="US"/>
    <s v="USD"/>
    <n v="1405746000"/>
    <n v="1404932105"/>
    <b v="1"/>
    <n v="41"/>
    <b v="1"/>
    <s v="theater/plays"/>
    <n v="1.01"/>
    <n v="98.536585365853654"/>
    <x v="1"/>
    <s v="plays"/>
    <x v="3157"/>
    <m/>
  </r>
  <r>
    <n v="3158"/>
    <s v="Nursery Crimes"/>
    <s v="A 40s crime-noir play using nursery rhyme characters."/>
    <n v="5000"/>
    <n v="5700"/>
    <x v="0"/>
    <s v="US"/>
    <s v="USD"/>
    <n v="1374523752"/>
    <n v="1371931752"/>
    <b v="1"/>
    <n v="69"/>
    <b v="1"/>
    <s v="theater/plays"/>
    <n v="1.1399999999999999"/>
    <n v="82.608695652173907"/>
    <x v="1"/>
    <s v="plays"/>
    <x v="3158"/>
    <m/>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m/>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m/>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m/>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m/>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m/>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m/>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m/>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m/>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m/>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m/>
  </r>
  <r>
    <n v="3169"/>
    <s v="The Window"/>
    <s v="We're bringing The Window to the Cherry Lane Theater in January 2014."/>
    <n v="8000"/>
    <n v="8241"/>
    <x v="0"/>
    <s v="US"/>
    <s v="USD"/>
    <n v="1386910740"/>
    <n v="1384364561"/>
    <b v="1"/>
    <n v="82"/>
    <b v="1"/>
    <s v="theater/plays"/>
    <n v="1.030125"/>
    <n v="100.5"/>
    <x v="1"/>
    <s v="plays"/>
    <x v="3169"/>
    <m/>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m/>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m/>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m/>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m/>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m/>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m/>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m/>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m/>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m/>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m/>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m/>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m/>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m/>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m/>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m/>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m/>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m/>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m/>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m/>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m/>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m/>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m/>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m/>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m/>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m/>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m/>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m/>
  </r>
  <r>
    <n v="3197"/>
    <s v="Mirror, mirror on the wall"/>
    <s v="This years most important stage project for young artists in our region. www.ungespor.no"/>
    <n v="10000"/>
    <n v="1145"/>
    <x v="2"/>
    <s v="NO"/>
    <s v="NOK"/>
    <n v="1423050618"/>
    <n v="1420458618"/>
    <b v="0"/>
    <n v="4"/>
    <b v="0"/>
    <s v="theater/musical"/>
    <n v="0.1145"/>
    <n v="286.25"/>
    <x v="1"/>
    <s v="musical"/>
    <x v="3197"/>
    <m/>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m/>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m/>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m/>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m/>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m/>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m/>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m/>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m/>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m/>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m/>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m/>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m/>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m/>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m/>
  </r>
  <r>
    <n v="3212"/>
    <s v="Campo Maldito"/>
    <s v="Help us bring our production of Campo Maldito to New York AND San Francisco!"/>
    <n v="4000"/>
    <n v="5050"/>
    <x v="0"/>
    <s v="US"/>
    <s v="USD"/>
    <n v="1407524751"/>
    <n v="1404932751"/>
    <b v="1"/>
    <n v="94"/>
    <b v="1"/>
    <s v="theater/plays"/>
    <n v="1.2625"/>
    <n v="53.723404255319146"/>
    <x v="1"/>
    <s v="plays"/>
    <x v="3212"/>
    <m/>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m/>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m/>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m/>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m/>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m/>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m/>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m/>
  </r>
  <r>
    <n v="3220"/>
    <s v="Burners"/>
    <s v="A sci-fi thriller for the stage opening March 10 in Los Angeles."/>
    <n v="15000"/>
    <n v="15126"/>
    <x v="0"/>
    <s v="US"/>
    <s v="USD"/>
    <n v="1489352400"/>
    <n v="1486411204"/>
    <b v="1"/>
    <n v="59"/>
    <b v="1"/>
    <s v="theater/plays"/>
    <n v="1.0084"/>
    <n v="256.37288135593218"/>
    <x v="1"/>
    <s v="plays"/>
    <x v="3220"/>
    <m/>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m/>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m/>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m/>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m/>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m/>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m/>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m/>
  </r>
  <r>
    <n v="3228"/>
    <s v="Hear Me Roar: A Season of Powerful Women"/>
    <s v="A Season of Powerful Women. A Season of Defiance."/>
    <n v="7000"/>
    <n v="7164"/>
    <x v="0"/>
    <s v="US"/>
    <s v="USD"/>
    <n v="1450328340"/>
    <n v="1447606884"/>
    <b v="1"/>
    <n v="37"/>
    <b v="1"/>
    <s v="theater/plays"/>
    <n v="1.0234285714285714"/>
    <n v="193.62162162162161"/>
    <x v="1"/>
    <s v="plays"/>
    <x v="3228"/>
    <m/>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m/>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m/>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m/>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m/>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m/>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m/>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m/>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m/>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m/>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m/>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m/>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m/>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m/>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m/>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m/>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m/>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m/>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m/>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m/>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m/>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m/>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m/>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m/>
  </r>
  <r>
    <n v="3252"/>
    <s v="Modern Love"/>
    <s v="How do we navigate the boundaries between friendship, sexual intimacy and obsessive desire?"/>
    <n v="2250"/>
    <n v="2876"/>
    <x v="0"/>
    <s v="GB"/>
    <s v="GBP"/>
    <n v="1473247240"/>
    <n v="1470655240"/>
    <b v="1"/>
    <n v="50"/>
    <b v="1"/>
    <s v="theater/plays"/>
    <n v="1.2782222222222221"/>
    <n v="57.52"/>
    <x v="1"/>
    <s v="plays"/>
    <x v="3252"/>
    <m/>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m/>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m/>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m/>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m/>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m/>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m/>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m/>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m/>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m/>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m/>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m/>
  </r>
  <r>
    <n v="3264"/>
    <s v="Kapow-i GoGo at The PIT"/>
    <s v="The three part comedic saga of Kapow-i GoGo, who saves the world.  Again.  And again."/>
    <n v="2500"/>
    <n v="2575"/>
    <x v="0"/>
    <s v="US"/>
    <s v="USD"/>
    <n v="1422482400"/>
    <n v="1421089938"/>
    <b v="1"/>
    <n v="49"/>
    <b v="1"/>
    <s v="theater/plays"/>
    <n v="1.03"/>
    <n v="52.551020408163268"/>
    <x v="1"/>
    <s v="plays"/>
    <x v="3264"/>
    <m/>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m/>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m/>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m/>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m/>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m/>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m/>
  </r>
  <r>
    <n v="3271"/>
    <s v="Saxon Court at Southwark Playhouse"/>
    <s v="A razor sharp satire to darken your Christmas."/>
    <n v="1500"/>
    <n v="1950"/>
    <x v="0"/>
    <s v="GB"/>
    <s v="GBP"/>
    <n v="1414927775"/>
    <n v="1412332175"/>
    <b v="1"/>
    <n v="51"/>
    <b v="1"/>
    <s v="theater/plays"/>
    <n v="1.3"/>
    <n v="38.235294117647058"/>
    <x v="1"/>
    <s v="plays"/>
    <x v="3271"/>
    <m/>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m/>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m/>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m/>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m/>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m/>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m/>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m/>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m/>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m/>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m/>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m/>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m/>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m/>
  </r>
  <r>
    <n v="3285"/>
    <s v="By Morning"/>
    <s v="A new play by Matthew Gasda"/>
    <n v="4999"/>
    <n v="5604"/>
    <x v="0"/>
    <s v="US"/>
    <s v="USD"/>
    <n v="1488258000"/>
    <n v="1485556626"/>
    <b v="0"/>
    <n v="81"/>
    <b v="1"/>
    <s v="theater/plays"/>
    <n v="1.1210242048409682"/>
    <n v="69.18518518518519"/>
    <x v="1"/>
    <s v="plays"/>
    <x v="3285"/>
    <m/>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m/>
  </r>
  <r>
    <n v="3287"/>
    <s v="Three Things: Stories About Life"/>
    <s v="An inspirational one-man play about crisis, community, and the search for wholeness."/>
    <n v="2500"/>
    <n v="2500"/>
    <x v="0"/>
    <s v="CA"/>
    <s v="CAD"/>
    <n v="1448733628"/>
    <n v="1446573628"/>
    <b v="0"/>
    <n v="34"/>
    <b v="1"/>
    <s v="theater/plays"/>
    <n v="1"/>
    <n v="73.529411764705884"/>
    <x v="1"/>
    <s v="plays"/>
    <x v="3287"/>
    <m/>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m/>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m/>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m/>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m/>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m/>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m/>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m/>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m/>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m/>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m/>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m/>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m/>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m/>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m/>
  </r>
  <r>
    <n v="3302"/>
    <s v="El muro de BorÃ­s KiÃ©n"/>
    <s v="FilosofÃ­a de los anÃ³nimos"/>
    <n v="8400"/>
    <n v="8685"/>
    <x v="0"/>
    <s v="ES"/>
    <s v="EUR"/>
    <n v="1481099176"/>
    <n v="1478507176"/>
    <b v="0"/>
    <n v="50"/>
    <b v="1"/>
    <s v="theater/plays"/>
    <n v="1.0339285714285715"/>
    <n v="173.7"/>
    <x v="1"/>
    <s v="plays"/>
    <x v="3302"/>
    <m/>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m/>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m/>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m/>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m/>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m/>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m/>
  </r>
  <r>
    <n v="3309"/>
    <s v="Collision Course"/>
    <s v="Two unlikely friends, a garage, tinned beans &amp; the end of the world."/>
    <n v="350"/>
    <n v="558"/>
    <x v="0"/>
    <s v="GB"/>
    <s v="GBP"/>
    <n v="1476632178"/>
    <n v="1473953778"/>
    <b v="0"/>
    <n v="31"/>
    <b v="1"/>
    <s v="theater/plays"/>
    <n v="1.5942857142857143"/>
    <n v="18"/>
    <x v="1"/>
    <s v="plays"/>
    <x v="3309"/>
    <m/>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m/>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m/>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m/>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m/>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m/>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m/>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m/>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m/>
  </r>
  <r>
    <n v="3318"/>
    <s v="ROOMIES - Atlantic Canada Tour 2016-17"/>
    <s v="Help us strengthen and inspire disability arts in Atlantic Canada"/>
    <n v="2000"/>
    <n v="2512"/>
    <x v="0"/>
    <s v="CA"/>
    <s v="CAD"/>
    <n v="1460341800"/>
    <n v="1456902893"/>
    <b v="0"/>
    <n v="32"/>
    <b v="1"/>
    <s v="theater/plays"/>
    <n v="1.256"/>
    <n v="78.5"/>
    <x v="1"/>
    <s v="plays"/>
    <x v="3318"/>
    <m/>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m/>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m/>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m/>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m/>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m/>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m/>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m/>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m/>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m/>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m/>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m/>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m/>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m/>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m/>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m/>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m/>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m/>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m/>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m/>
  </r>
  <r>
    <n v="3338"/>
    <s v="The Last Days of Judas Iscariot"/>
    <s v="Join Estelle Parsons in support of Theater That Looks and Sounds Like America"/>
    <n v="15000"/>
    <n v="15327"/>
    <x v="0"/>
    <s v="US"/>
    <s v="USD"/>
    <n v="1487944080"/>
    <n v="1486129680"/>
    <b v="0"/>
    <n v="112"/>
    <b v="1"/>
    <s v="theater/plays"/>
    <n v="1.0218"/>
    <n v="136.84821428571428"/>
    <x v="1"/>
    <s v="plays"/>
    <x v="3338"/>
    <m/>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m/>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m/>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m/>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m/>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m/>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m/>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m/>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m/>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m/>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m/>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m/>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m/>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m/>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m/>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m/>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m/>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m/>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m/>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m/>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m/>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m/>
  </r>
  <r>
    <n v="3360"/>
    <s v="Pretty Butch"/>
    <s v="World Premiere, an M1 Singapore Fringe Festival 2017 commission."/>
    <n v="9000"/>
    <n v="9124"/>
    <x v="0"/>
    <s v="SG"/>
    <s v="SGD"/>
    <n v="1481731140"/>
    <n v="1479866343"/>
    <b v="0"/>
    <n v="72"/>
    <b v="1"/>
    <s v="theater/plays"/>
    <n v="1.0137777777777779"/>
    <n v="126.72222222222223"/>
    <x v="1"/>
    <s v="plays"/>
    <x v="3360"/>
    <m/>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m/>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m/>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m/>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m/>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m/>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m/>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m/>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m/>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m/>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m/>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m/>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m/>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m/>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m/>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m/>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m/>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m/>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m/>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m/>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m/>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m/>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m/>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m/>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m/>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m/>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m/>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m/>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m/>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m/>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m/>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m/>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m/>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m/>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m/>
  </r>
  <r>
    <n v="3395"/>
    <s v="MIRAMAR"/>
    <s v="Miramar is a a darkly funny play exploring what it is we call â€˜homeâ€™."/>
    <n v="500"/>
    <n v="920"/>
    <x v="0"/>
    <s v="GB"/>
    <s v="GBP"/>
    <n v="1433009400"/>
    <n v="1431795944"/>
    <b v="0"/>
    <n v="38"/>
    <b v="1"/>
    <s v="theater/plays"/>
    <n v="1.84"/>
    <n v="24.210526315789473"/>
    <x v="1"/>
    <s v="plays"/>
    <x v="3395"/>
    <m/>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m/>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m/>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m/>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m/>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m/>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m/>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m/>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m/>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m/>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m/>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m/>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m/>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m/>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m/>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m/>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m/>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m/>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m/>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m/>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m/>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m/>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m/>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m/>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m/>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m/>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m/>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m/>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m/>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m/>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m/>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m/>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m/>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m/>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m/>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m/>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m/>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m/>
  </r>
  <r>
    <n v="3433"/>
    <s v="The Dybbuk"/>
    <s v="death&amp;pretzels presents their first Chicago based project:_x000a_The Dybbuk by S. Ansky"/>
    <n v="9500"/>
    <n v="9525"/>
    <x v="0"/>
    <s v="US"/>
    <s v="USD"/>
    <n v="1402974000"/>
    <n v="1400290255"/>
    <b v="0"/>
    <n v="71"/>
    <b v="1"/>
    <s v="theater/plays"/>
    <n v="1.0026315789473683"/>
    <n v="134.1549295774648"/>
    <x v="1"/>
    <s v="plays"/>
    <x v="3433"/>
    <m/>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m/>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m/>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m/>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m/>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m/>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m/>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m/>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m/>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m/>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m/>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m/>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m/>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m/>
  </r>
  <r>
    <n v="3447"/>
    <s v="The Vagabond Halfback"/>
    <s v="&quot;He was a poet, a vagrant, a philosopher, a lady's man and a hard drinker&quot;"/>
    <n v="1000"/>
    <n v="1078"/>
    <x v="0"/>
    <s v="US"/>
    <s v="USD"/>
    <n v="1458332412"/>
    <n v="1454448012"/>
    <b v="0"/>
    <n v="14"/>
    <b v="1"/>
    <s v="theater/plays"/>
    <n v="1.0780000000000001"/>
    <n v="77"/>
    <x v="1"/>
    <s v="plays"/>
    <x v="3447"/>
    <m/>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m/>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m/>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m/>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m/>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m/>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m/>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m/>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m/>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m/>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m/>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m/>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m/>
  </r>
  <r>
    <n v="3460"/>
    <s v="Pushers"/>
    <s v="'Pushers' is an exciting new play and the first project for brand new theatre company, Ain't Got No Home Productions."/>
    <n v="500"/>
    <n v="950"/>
    <x v="0"/>
    <s v="GB"/>
    <s v="GBP"/>
    <n v="1408106352"/>
    <n v="1406896752"/>
    <b v="0"/>
    <n v="19"/>
    <b v="1"/>
    <s v="theater/plays"/>
    <n v="1.9"/>
    <n v="50"/>
    <x v="1"/>
    <s v="plays"/>
    <x v="3460"/>
    <m/>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m/>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m/>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m/>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m/>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m/>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m/>
  </r>
  <r>
    <n v="3467"/>
    <s v="Venus in Fur, Los Angeles."/>
    <s v="Venus in Fur, By David Ives."/>
    <n v="3000"/>
    <n v="3030"/>
    <x v="0"/>
    <s v="US"/>
    <s v="USD"/>
    <n v="1426864032"/>
    <n v="1424275632"/>
    <b v="0"/>
    <n v="47"/>
    <b v="1"/>
    <s v="theater/plays"/>
    <n v="1.01"/>
    <n v="64.468085106382972"/>
    <x v="1"/>
    <s v="plays"/>
    <x v="3467"/>
    <m/>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m/>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m/>
  </r>
  <r>
    <n v="3470"/>
    <s v="She Kills Monsters"/>
    <s v="The New Artist's Circle is a theatre company dedicated to bringing the arts to young people."/>
    <n v="250"/>
    <n v="375"/>
    <x v="0"/>
    <s v="US"/>
    <s v="USD"/>
    <n v="1468618680"/>
    <n v="1465345902"/>
    <b v="0"/>
    <n v="9"/>
    <b v="1"/>
    <s v="theater/plays"/>
    <n v="1.5"/>
    <n v="41.666666666666664"/>
    <x v="1"/>
    <s v="plays"/>
    <x v="3470"/>
    <m/>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m/>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m/>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m/>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m/>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m/>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m/>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m/>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m/>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m/>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m/>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m/>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m/>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m/>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m/>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m/>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m/>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m/>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m/>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m/>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m/>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m/>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m/>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m/>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m/>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m/>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m/>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m/>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m/>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m/>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m/>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m/>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m/>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m/>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m/>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m/>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m/>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m/>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m/>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m/>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m/>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m/>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m/>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m/>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m/>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m/>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m/>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m/>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m/>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m/>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m/>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m/>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m/>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m/>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m/>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m/>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m/>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m/>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m/>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m/>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m/>
  </r>
  <r>
    <n v="3531"/>
    <s v="The Reinvention of Lily Johnson"/>
    <s v="A political comedy for a crazy election year"/>
    <n v="1000"/>
    <n v="1280"/>
    <x v="0"/>
    <s v="US"/>
    <s v="USD"/>
    <n v="1467301334"/>
    <n v="1464709334"/>
    <b v="0"/>
    <n v="26"/>
    <b v="1"/>
    <s v="theater/plays"/>
    <n v="1.28"/>
    <n v="49.230769230769234"/>
    <x v="1"/>
    <s v="plays"/>
    <x v="3531"/>
    <m/>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m/>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m/>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m/>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m/>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m/>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m/>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m/>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m/>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m/>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m/>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m/>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m/>
  </r>
  <r>
    <n v="3544"/>
    <s v="Gruoch, or Lady Macbeth"/>
    <s v="Death &amp; Pretzels presents the world premiere of Paul Pasulka's Gruoch, or Lady Macbeth"/>
    <n v="2500"/>
    <n v="2500"/>
    <x v="0"/>
    <s v="US"/>
    <s v="USD"/>
    <n v="1425758257"/>
    <n v="1423166257"/>
    <b v="0"/>
    <n v="24"/>
    <b v="1"/>
    <s v="theater/plays"/>
    <n v="1"/>
    <n v="104.16666666666667"/>
    <x v="1"/>
    <s v="plays"/>
    <x v="3544"/>
    <m/>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m/>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m/>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m/>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m/>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m/>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m/>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m/>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m/>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m/>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m/>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m/>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m/>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m/>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m/>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m/>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m/>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m/>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m/>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m/>
  </r>
  <r>
    <n v="3564"/>
    <s v="The Pillowman Aberdeen"/>
    <s v="Multi Award-Winng play THE PILLOWMAN coming to the Arts Centre Theatre, Aberdeen"/>
    <n v="1000"/>
    <n v="1005"/>
    <x v="0"/>
    <s v="GB"/>
    <s v="GBP"/>
    <n v="1444060800"/>
    <n v="1440082649"/>
    <b v="0"/>
    <n v="17"/>
    <b v="1"/>
    <s v="theater/plays"/>
    <n v="1.0049999999999999"/>
    <n v="59.117647058823529"/>
    <x v="1"/>
    <s v="plays"/>
    <x v="3564"/>
    <m/>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m/>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m/>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m/>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m/>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m/>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m/>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m/>
  </r>
  <r>
    <n v="3572"/>
    <s v="Monster"/>
    <s v="A darkly comic one woman show by Abram Rooney as part of The Camden Fringe 2015."/>
    <n v="500"/>
    <n v="500"/>
    <x v="0"/>
    <s v="GB"/>
    <s v="GBP"/>
    <n v="1434894082"/>
    <n v="1432302082"/>
    <b v="0"/>
    <n v="9"/>
    <b v="1"/>
    <s v="theater/plays"/>
    <n v="1"/>
    <n v="55.555555555555557"/>
    <x v="1"/>
    <s v="plays"/>
    <x v="3572"/>
    <m/>
  </r>
  <r>
    <n v="3573"/>
    <s v="Licensed To Ill"/>
    <s v="London based theatre makers collaborating to create a new show about the history of HipHop."/>
    <n v="3000"/>
    <n v="3084"/>
    <x v="0"/>
    <s v="GB"/>
    <s v="GBP"/>
    <n v="1415440846"/>
    <n v="1412845246"/>
    <b v="0"/>
    <n v="78"/>
    <b v="1"/>
    <s v="theater/plays"/>
    <n v="1.028"/>
    <n v="39.53846153846154"/>
    <x v="1"/>
    <s v="plays"/>
    <x v="3573"/>
    <m/>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m/>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m/>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m/>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m/>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m/>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m/>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m/>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m/>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m/>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m/>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m/>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m/>
  </r>
  <r>
    <n v="3586"/>
    <s v="Actors &amp; Musicians who are Blind or Autistic"/>
    <s v="See Theatre In A New Light"/>
    <n v="7500"/>
    <n v="8207"/>
    <x v="0"/>
    <s v="US"/>
    <s v="USD"/>
    <n v="1474649070"/>
    <n v="1469465070"/>
    <b v="0"/>
    <n v="54"/>
    <b v="1"/>
    <s v="theater/plays"/>
    <n v="1.0942666666666667"/>
    <n v="151.9814814814815"/>
    <x v="1"/>
    <s v="plays"/>
    <x v="3586"/>
    <m/>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m/>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m/>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m/>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m/>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m/>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m/>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m/>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m/>
  </r>
  <r>
    <n v="3595"/>
    <s v="The Flu Season"/>
    <s v="A new theatre company staging Will Eno's The Flu Season in Seattle"/>
    <n v="2600"/>
    <n v="3081"/>
    <x v="0"/>
    <s v="US"/>
    <s v="USD"/>
    <n v="1426229940"/>
    <n v="1423959123"/>
    <b v="0"/>
    <n v="62"/>
    <b v="1"/>
    <s v="theater/plays"/>
    <n v="1.1850000000000001"/>
    <n v="49.693548387096776"/>
    <x v="1"/>
    <s v="plays"/>
    <x v="3595"/>
    <m/>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m/>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m/>
  </r>
  <r>
    <n v="3598"/>
    <s v="Cinderella"/>
    <s v="River City Theatre Company needs your support as we embark on our thirteenth production, CINDERELLA!"/>
    <n v="1000"/>
    <n v="1101"/>
    <x v="0"/>
    <s v="US"/>
    <s v="USD"/>
    <n v="1409720340"/>
    <n v="1408129822"/>
    <b v="0"/>
    <n v="27"/>
    <b v="1"/>
    <s v="theater/plays"/>
    <n v="1.101"/>
    <n v="40.777777777777779"/>
    <x v="1"/>
    <s v="plays"/>
    <x v="3598"/>
    <m/>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m/>
  </r>
  <r>
    <n v="3600"/>
    <s v="Pariah"/>
    <s v="The First Play From The Man Who Brought You The Black James Bond!"/>
    <n v="10"/>
    <n v="13"/>
    <x v="0"/>
    <s v="US"/>
    <s v="USD"/>
    <n v="1476390164"/>
    <n v="1473970964"/>
    <b v="0"/>
    <n v="4"/>
    <b v="1"/>
    <s v="theater/plays"/>
    <n v="1.3"/>
    <n v="3.25"/>
    <x v="1"/>
    <s v="plays"/>
    <x v="3600"/>
    <m/>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m/>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m/>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m/>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m/>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m/>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m/>
  </r>
  <r>
    <n v="3607"/>
    <s v="E15 at The Pleasance and CPT"/>
    <s v="'E15' is a verbatim project that looks at the story of the Focus E15 Campaign"/>
    <n v="550"/>
    <n v="580"/>
    <x v="0"/>
    <s v="GB"/>
    <s v="GBP"/>
    <n v="1450137600"/>
    <n v="1448924882"/>
    <b v="0"/>
    <n v="20"/>
    <b v="1"/>
    <s v="theater/plays"/>
    <n v="1.0545454545454545"/>
    <n v="29"/>
    <x v="1"/>
    <s v="plays"/>
    <x v="3607"/>
    <m/>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m/>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m/>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m/>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m/>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m/>
  </r>
  <r>
    <n v="3613"/>
    <s v="HIS NAME IS ARTHUR HOLMBERG"/>
    <s v="a woman walks into a bar except she looks like a man and no one's serving drinks. one night only"/>
    <n v="1250"/>
    <n v="1250"/>
    <x v="0"/>
    <s v="US"/>
    <s v="USD"/>
    <n v="1403964574"/>
    <n v="1401372574"/>
    <b v="0"/>
    <n v="20"/>
    <b v="1"/>
    <s v="theater/plays"/>
    <n v="1"/>
    <n v="62.5"/>
    <x v="1"/>
    <s v="plays"/>
    <x v="3613"/>
    <m/>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m/>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m/>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m/>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m/>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m/>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m/>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m/>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m/>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m/>
  </r>
  <r>
    <n v="3623"/>
    <s v="Since I've Been Here"/>
    <s v="An original play exploring the complications of romantic relationships in all forms."/>
    <n v="2500"/>
    <n v="3000"/>
    <x v="0"/>
    <s v="US"/>
    <s v="USD"/>
    <n v="1406358000"/>
    <n v="1404841270"/>
    <b v="0"/>
    <n v="34"/>
    <b v="1"/>
    <s v="theater/plays"/>
    <n v="1.2"/>
    <n v="88.235294117647058"/>
    <x v="1"/>
    <s v="plays"/>
    <x v="3623"/>
    <m/>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m/>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m/>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m/>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m/>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m/>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m/>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m/>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m/>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m/>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m/>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m/>
  </r>
  <r>
    <n v="3635"/>
    <s v="Mary's Son"/>
    <s v="Mary's Son is a pop opera about Jesus and the hope he brings to all people."/>
    <n v="3500"/>
    <n v="1276"/>
    <x v="2"/>
    <s v="US"/>
    <s v="USD"/>
    <n v="1461186676"/>
    <n v="1458594676"/>
    <b v="0"/>
    <n v="10"/>
    <b v="0"/>
    <s v="theater/musical"/>
    <n v="0.36457142857142855"/>
    <n v="127.6"/>
    <x v="1"/>
    <s v="musical"/>
    <x v="3635"/>
    <m/>
  </r>
  <r>
    <n v="3636"/>
    <s v="The Brother's of B-Block"/>
    <s v="The Brotherâ€™s of B-block is a musical play. A new take on &quot;OZ&quot; _x000a_The Wizard of OZ meets HBO's OZ."/>
    <n v="150000"/>
    <n v="0"/>
    <x v="2"/>
    <s v="US"/>
    <s v="USD"/>
    <n v="1442248829"/>
    <n v="1439224829"/>
    <b v="0"/>
    <n v="0"/>
    <b v="0"/>
    <s v="theater/musical"/>
    <n v="0"/>
    <n v="0"/>
    <x v="1"/>
    <s v="musical"/>
    <x v="3636"/>
    <m/>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m/>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m/>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m/>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m/>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m/>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m/>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m/>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m/>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m/>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m/>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m/>
  </r>
  <r>
    <n v="3648"/>
    <s v="Moth Theater Lives"/>
    <s v="Help Moth Live! Support Moth and its artist collective to achieve its 2014/15 season."/>
    <n v="40000"/>
    <n v="40153"/>
    <x v="0"/>
    <s v="US"/>
    <s v="USD"/>
    <n v="1412492445"/>
    <n v="1409900445"/>
    <b v="0"/>
    <n v="73"/>
    <b v="1"/>
    <s v="theater/plays"/>
    <n v="1.003825"/>
    <n v="550.04109589041093"/>
    <x v="1"/>
    <s v="plays"/>
    <x v="3648"/>
    <m/>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m/>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m/>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m/>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m/>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m/>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m/>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m/>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m/>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m/>
  </r>
  <r>
    <n v="3658"/>
    <s v="Mr. Marmalade"/>
    <s v="Life is hard when your own imaginary friend can't make time for you."/>
    <n v="1500"/>
    <n v="1510"/>
    <x v="0"/>
    <s v="US"/>
    <s v="USD"/>
    <n v="1404273540"/>
    <n v="1400272580"/>
    <b v="0"/>
    <n v="20"/>
    <b v="1"/>
    <s v="theater/plays"/>
    <n v="1.0066666666666666"/>
    <n v="75.5"/>
    <x v="1"/>
    <s v="plays"/>
    <x v="3658"/>
    <m/>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m/>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m/>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m/>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m/>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m/>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m/>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m/>
  </r>
  <r>
    <n v="3666"/>
    <s v="Israel LÃ³pez @ Ojai Playwrights Conference"/>
    <s v="Artistic Internship @ Ojai Playwrights Conference"/>
    <n v="1200"/>
    <n v="1200"/>
    <x v="0"/>
    <s v="US"/>
    <s v="USD"/>
    <n v="1406185200"/>
    <n v="1404337382"/>
    <b v="0"/>
    <n v="38"/>
    <b v="1"/>
    <s v="theater/plays"/>
    <n v="1"/>
    <n v="31.578947368421051"/>
    <x v="1"/>
    <s v="plays"/>
    <x v="3666"/>
    <m/>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m/>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m/>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m/>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m/>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m/>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m/>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m/>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m/>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m/>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m/>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m/>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m/>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m/>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m/>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m/>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m/>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m/>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m/>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m/>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m/>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m/>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m/>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m/>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m/>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m/>
  </r>
  <r>
    <n v="3692"/>
    <s v="An Evening With Durang"/>
    <s v="Help us independently produce two great comedies by Christopher Durang."/>
    <n v="1000"/>
    <n v="1260"/>
    <x v="0"/>
    <s v="US"/>
    <s v="USD"/>
    <n v="1411084800"/>
    <n v="1410304179"/>
    <b v="0"/>
    <n v="17"/>
    <b v="1"/>
    <s v="theater/plays"/>
    <n v="1.26"/>
    <n v="74.117647058823536"/>
    <x v="1"/>
    <s v="plays"/>
    <x v="3692"/>
    <m/>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m/>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m/>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m/>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m/>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m/>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m/>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m/>
  </r>
  <r>
    <n v="3700"/>
    <s v="Generations (Senior Project)"/>
    <s v="Help me produce the play I have written for my senior project!"/>
    <n v="500"/>
    <n v="606"/>
    <x v="0"/>
    <s v="US"/>
    <s v="USD"/>
    <n v="1412092800"/>
    <n v="1409493800"/>
    <b v="0"/>
    <n v="18"/>
    <b v="1"/>
    <s v="theater/plays"/>
    <n v="1.212"/>
    <n v="33.666666666666664"/>
    <x v="1"/>
    <s v="plays"/>
    <x v="3700"/>
    <m/>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m/>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m/>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m/>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m/>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m/>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m/>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m/>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m/>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m/>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m/>
  </r>
  <r>
    <n v="3711"/>
    <s v="The Youth Shakespeare Project 2014"/>
    <s v="Two teachers and twenty kids bring one of Shakespeare's plays to life!"/>
    <n v="500"/>
    <n v="570"/>
    <x v="0"/>
    <s v="US"/>
    <s v="USD"/>
    <n v="1402848000"/>
    <n v="1400606573"/>
    <b v="0"/>
    <n v="21"/>
    <b v="1"/>
    <s v="theater/plays"/>
    <n v="1.1399999999999999"/>
    <n v="27.142857142857142"/>
    <x v="1"/>
    <s v="plays"/>
    <x v="3711"/>
    <m/>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m/>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m/>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m/>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m/>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m/>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m/>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m/>
  </r>
  <r>
    <n v="3719"/>
    <s v="Corium"/>
    <s v="A new piece of physical theatre about love, regret and longing."/>
    <n v="200"/>
    <n v="420"/>
    <x v="0"/>
    <s v="GB"/>
    <s v="GBP"/>
    <n v="1434994266"/>
    <n v="1432402266"/>
    <b v="0"/>
    <n v="4"/>
    <b v="1"/>
    <s v="theater/plays"/>
    <n v="2.1"/>
    <n v="105"/>
    <x v="1"/>
    <s v="plays"/>
    <x v="3719"/>
    <m/>
  </r>
  <r>
    <n v="3720"/>
    <s v="Lakotas and the American Theatre"/>
    <s v="Breaking the American Indian stereotype in the American Theatre."/>
    <n v="3300"/>
    <n v="3449"/>
    <x v="0"/>
    <s v="US"/>
    <s v="USD"/>
    <n v="1435881006"/>
    <n v="1433980206"/>
    <b v="0"/>
    <n v="40"/>
    <b v="1"/>
    <s v="theater/plays"/>
    <n v="1.0451515151515152"/>
    <n v="86.224999999999994"/>
    <x v="1"/>
    <s v="plays"/>
    <x v="3720"/>
    <m/>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m/>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m/>
  </r>
  <r>
    <n v="3723"/>
    <s v="Beauty and the Beast"/>
    <s v="Saltmine Theatre Company present Beauty and the Beast:"/>
    <n v="4500"/>
    <n v="4592"/>
    <x v="0"/>
    <s v="GB"/>
    <s v="GBP"/>
    <n v="1417374262"/>
    <n v="1414778662"/>
    <b v="0"/>
    <n v="63"/>
    <b v="1"/>
    <s v="theater/plays"/>
    <n v="1.0204444444444445"/>
    <n v="72.888888888888886"/>
    <x v="1"/>
    <s v="plays"/>
    <x v="3723"/>
    <m/>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m/>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m/>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m/>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m/>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m/>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m/>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m/>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m/>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m/>
  </r>
  <r>
    <n v="3733"/>
    <s v="laughter in the hood"/>
    <s v="want to donate tickets to residents who live in the community that cant afford the 35.00 price of ticket"/>
    <n v="1500"/>
    <n v="0"/>
    <x v="2"/>
    <s v="US"/>
    <s v="USD"/>
    <n v="1429396200"/>
    <n v="1428539708"/>
    <b v="0"/>
    <n v="0"/>
    <b v="0"/>
    <s v="theater/plays"/>
    <n v="0"/>
    <n v="0"/>
    <x v="1"/>
    <s v="plays"/>
    <x v="3733"/>
    <m/>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m/>
  </r>
  <r>
    <n v="3735"/>
    <s v="Women Beware Women"/>
    <s v="Young Actor's taking on a Jacobean tragedy. Family, betrayal, love, lust, sex and death."/>
    <n v="150"/>
    <n v="20"/>
    <x v="2"/>
    <s v="GB"/>
    <s v="GBP"/>
    <n v="1432831089"/>
    <n v="1430239089"/>
    <b v="0"/>
    <n v="2"/>
    <b v="0"/>
    <s v="theater/plays"/>
    <n v="0.13333333333333333"/>
    <n v="10"/>
    <x v="1"/>
    <s v="plays"/>
    <x v="3735"/>
    <m/>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m/>
  </r>
  <r>
    <n v="3737"/>
    <s v="Measure For Measure"/>
    <s v="The ASU Theatre and Shakespeare Club presents Measure For Measure directed by Jordyn Ochser."/>
    <n v="700"/>
    <n v="150"/>
    <x v="2"/>
    <s v="US"/>
    <s v="USD"/>
    <n v="1447311540"/>
    <n v="1445358903"/>
    <b v="0"/>
    <n v="4"/>
    <b v="0"/>
    <s v="theater/plays"/>
    <n v="0.21428571428571427"/>
    <n v="37.5"/>
    <x v="1"/>
    <s v="plays"/>
    <x v="3737"/>
    <m/>
  </r>
  <r>
    <n v="3738"/>
    <s v="'GULF' - a new play by PIVOT THEATRE"/>
    <s v="A filmic, fast-paced exploration of trust, making its debut at Camden People's Theatre this July."/>
    <n v="1500"/>
    <n v="270"/>
    <x v="2"/>
    <s v="GB"/>
    <s v="GBP"/>
    <n v="1405461600"/>
    <n v="1403562705"/>
    <b v="0"/>
    <n v="6"/>
    <b v="0"/>
    <s v="theater/plays"/>
    <n v="0.18"/>
    <n v="45"/>
    <x v="1"/>
    <s v="plays"/>
    <x v="3738"/>
    <m/>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m/>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m/>
  </r>
  <r>
    <n v="3741"/>
    <s v="Open House Theater"/>
    <s v="A small community with a love for theater would like to continue. Help the children of this community continue."/>
    <n v="20000"/>
    <n v="0"/>
    <x v="2"/>
    <s v="US"/>
    <s v="USD"/>
    <n v="1450389950"/>
    <n v="1447797950"/>
    <b v="0"/>
    <n v="0"/>
    <b v="0"/>
    <s v="theater/plays"/>
    <n v="0"/>
    <n v="0"/>
    <x v="1"/>
    <s v="plays"/>
    <x v="3741"/>
    <m/>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m/>
  </r>
  <r>
    <n v="3743"/>
    <s v="Down the Mississippi"/>
    <s v="I'm taking the Adventures of Huckleberry Finn puppet show down the Mississippi River!"/>
    <n v="2200"/>
    <n v="0"/>
    <x v="2"/>
    <s v="US"/>
    <s v="USD"/>
    <n v="1404406964"/>
    <n v="1401814964"/>
    <b v="0"/>
    <n v="0"/>
    <b v="0"/>
    <s v="theater/plays"/>
    <n v="0"/>
    <n v="0"/>
    <x v="1"/>
    <s v="plays"/>
    <x v="3743"/>
    <m/>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m/>
  </r>
  <r>
    <n v="3745"/>
    <s v="Tyke Theatre Web Show"/>
    <s v="Tyke wants to expand her puppet theater show to weekly online web shows and is looking for backers."/>
    <n v="100"/>
    <n v="10"/>
    <x v="2"/>
    <s v="US"/>
    <s v="USD"/>
    <n v="1407689102"/>
    <n v="1405097102"/>
    <b v="0"/>
    <n v="1"/>
    <b v="0"/>
    <s v="theater/plays"/>
    <n v="0.1"/>
    <n v="10"/>
    <x v="1"/>
    <s v="plays"/>
    <x v="3745"/>
    <m/>
  </r>
  <r>
    <n v="3746"/>
    <s v="Stage Play Production - &quot;I Love You to Death&quot;"/>
    <s v="Generational curses CAN be broken...right?"/>
    <n v="8500"/>
    <n v="202"/>
    <x v="2"/>
    <s v="US"/>
    <s v="USD"/>
    <n v="1475918439"/>
    <n v="1473326439"/>
    <b v="0"/>
    <n v="1"/>
    <b v="0"/>
    <s v="theater/plays"/>
    <n v="2.3764705882352941E-2"/>
    <n v="202"/>
    <x v="1"/>
    <s v="plays"/>
    <x v="3746"/>
    <m/>
  </r>
  <r>
    <n v="3747"/>
    <s v="Counting Stars"/>
    <s v="The world premiere of an astonishing new play by acclaimed writer Atiha Sen Gupta."/>
    <n v="2500"/>
    <n v="25"/>
    <x v="2"/>
    <s v="GB"/>
    <s v="GBP"/>
    <n v="1436137140"/>
    <n v="1433833896"/>
    <b v="0"/>
    <n v="1"/>
    <b v="0"/>
    <s v="theater/plays"/>
    <n v="0.01"/>
    <n v="25"/>
    <x v="1"/>
    <s v="plays"/>
    <x v="3747"/>
    <m/>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m/>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m/>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m/>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m/>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m/>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m/>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m/>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m/>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m/>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m/>
  </r>
  <r>
    <n v="3758"/>
    <s v="Luigi's Ladies"/>
    <s v="LUIGI'S LADIES: an original one-woman musical comedy"/>
    <n v="1500"/>
    <n v="1535"/>
    <x v="0"/>
    <s v="US"/>
    <s v="USD"/>
    <n v="1400475600"/>
    <n v="1397819938"/>
    <b v="0"/>
    <n v="26"/>
    <b v="1"/>
    <s v="theater/musical"/>
    <n v="1.0233333333333334"/>
    <n v="59.03846153846154"/>
    <x v="1"/>
    <s v="musical"/>
    <x v="3758"/>
    <m/>
  </r>
  <r>
    <n v="3759"/>
    <s v="Pared Down Productions"/>
    <s v="A production company specializing in small-scale musicals"/>
    <n v="4000"/>
    <n v="4409.7700000000004"/>
    <x v="0"/>
    <s v="US"/>
    <s v="USD"/>
    <n v="1440556553"/>
    <n v="1435372553"/>
    <b v="0"/>
    <n v="88"/>
    <b v="1"/>
    <s v="theater/musical"/>
    <n v="1.1024425000000002"/>
    <n v="50.111022727272733"/>
    <x v="1"/>
    <s v="musical"/>
    <x v="3759"/>
    <m/>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m/>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m/>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m/>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m/>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m/>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m/>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m/>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m/>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m/>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m/>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m/>
  </r>
  <r>
    <n v="3771"/>
    <s v="COME OUT SWINGIN'!"/>
    <s v="I would like to make a demo recording of six songs from COME OUT SWINGIN'!"/>
    <n v="1000"/>
    <n v="1460"/>
    <x v="0"/>
    <s v="US"/>
    <s v="USD"/>
    <n v="1463529600"/>
    <n v="1462307652"/>
    <b v="0"/>
    <n v="38"/>
    <b v="1"/>
    <s v="theater/musical"/>
    <n v="1.46"/>
    <n v="38.421052631578945"/>
    <x v="1"/>
    <s v="musical"/>
    <x v="3771"/>
    <m/>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m/>
  </r>
  <r>
    <n v="3773"/>
    <s v="Dundee: A Hip-Hopera"/>
    <s v="A dramatic hip-hopera, inspired from monologues written by the performers."/>
    <n v="5000"/>
    <n v="5410"/>
    <x v="0"/>
    <s v="US"/>
    <s v="USD"/>
    <n v="1479175680"/>
    <n v="1476317247"/>
    <b v="0"/>
    <n v="57"/>
    <b v="1"/>
    <s v="theater/musical"/>
    <n v="1.0820000000000001"/>
    <n v="94.912280701754383"/>
    <x v="1"/>
    <s v="musical"/>
    <x v="3773"/>
    <m/>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m/>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m/>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m/>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m/>
  </r>
  <r>
    <n v="3778"/>
    <s v="Give a Puppet a Hand"/>
    <s v="Sponsor an AVENUE Q puppet for The Barn Players April 2015 production."/>
    <n v="2400"/>
    <n v="2521"/>
    <x v="0"/>
    <s v="US"/>
    <s v="USD"/>
    <n v="1423942780"/>
    <n v="1418758780"/>
    <b v="0"/>
    <n v="36"/>
    <b v="1"/>
    <s v="theater/musical"/>
    <n v="1.0504166666666668"/>
    <n v="70.027777777777771"/>
    <x v="1"/>
    <s v="musical"/>
    <x v="3778"/>
    <m/>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m/>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m/>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m/>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m/>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m/>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m/>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m/>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m/>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m/>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m/>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m/>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m/>
  </r>
  <r>
    <n v="3791"/>
    <s v="Spin! at The Cumming Playhouse"/>
    <s v="Spin! is an original musical comedy-drama presented by Blue Palm Productions."/>
    <n v="1500"/>
    <n v="0"/>
    <x v="2"/>
    <s v="US"/>
    <s v="USD"/>
    <n v="1404664592"/>
    <n v="1399480592"/>
    <b v="0"/>
    <n v="0"/>
    <b v="0"/>
    <s v="theater/musical"/>
    <n v="0"/>
    <n v="0"/>
    <x v="1"/>
    <s v="musical"/>
    <x v="3791"/>
    <m/>
  </r>
  <r>
    <n v="3792"/>
    <s v="BorikÃ©n: The Show"/>
    <s v="A cultural and historic journey through Puerto Rico's music and dance!"/>
    <n v="12500"/>
    <n v="35"/>
    <x v="2"/>
    <s v="US"/>
    <s v="USD"/>
    <n v="1436957022"/>
    <n v="1434365022"/>
    <b v="0"/>
    <n v="2"/>
    <b v="0"/>
    <s v="theater/musical"/>
    <n v="2.8E-3"/>
    <n v="17.5"/>
    <x v="1"/>
    <s v="musical"/>
    <x v="3792"/>
    <m/>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m/>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m/>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m/>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m/>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m/>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m/>
  </r>
  <r>
    <n v="3799"/>
    <s v="A Story Once Told"/>
    <s v="An original musical on it's way to the stage in Minneapolis, MN. Feel free to ask any questions."/>
    <n v="10000"/>
    <n v="402"/>
    <x v="2"/>
    <s v="US"/>
    <s v="USD"/>
    <n v="1457734843"/>
    <n v="1455142843"/>
    <b v="0"/>
    <n v="4"/>
    <b v="0"/>
    <s v="theater/musical"/>
    <n v="4.02E-2"/>
    <n v="100.5"/>
    <x v="1"/>
    <s v="musical"/>
    <x v="3799"/>
    <m/>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m/>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m/>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m/>
  </r>
  <r>
    <n v="3803"/>
    <s v="Benjamin Button the Musical Concept Album"/>
    <s v="A fully orchestrated concept album of Benjamin Button the Musical!"/>
    <n v="12000"/>
    <n v="2358"/>
    <x v="2"/>
    <s v="US"/>
    <s v="USD"/>
    <n v="1457133568"/>
    <n v="1454541568"/>
    <b v="0"/>
    <n v="40"/>
    <b v="0"/>
    <s v="theater/musical"/>
    <n v="0.19650000000000001"/>
    <n v="58.95"/>
    <x v="1"/>
    <s v="musical"/>
    <x v="3803"/>
    <m/>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m/>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m/>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m/>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m/>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m/>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m/>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m/>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m/>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m/>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m/>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m/>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m/>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m/>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m/>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m/>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m/>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m/>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m/>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m/>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m/>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m/>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m/>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m/>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m/>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m/>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m/>
  </r>
  <r>
    <n v="3830"/>
    <s v="Run Away"/>
    <s v="The Aeon Theatre company is producing another original play by Parker Hale at the Manhattan Reportory Theatre"/>
    <n v="100"/>
    <n v="225"/>
    <x v="0"/>
    <s v="US"/>
    <s v="USD"/>
    <n v="1464371211"/>
    <n v="1463161611"/>
    <b v="0"/>
    <n v="3"/>
    <b v="1"/>
    <s v="theater/plays"/>
    <n v="2.25"/>
    <n v="75"/>
    <x v="1"/>
    <s v="plays"/>
    <x v="3830"/>
    <m/>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m/>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m/>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m/>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m/>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m/>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m/>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m/>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m/>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m/>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m/>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m/>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m/>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m/>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m/>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m/>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m/>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m/>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m/>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m/>
  </r>
  <r>
    <n v="3850"/>
    <s v="The Vagina Monologues 2015"/>
    <s v="V-Day is a global activist movement to end violence against women and girls."/>
    <n v="1000"/>
    <n v="38"/>
    <x v="2"/>
    <s v="US"/>
    <s v="USD"/>
    <n v="1420081143"/>
    <n v="1417489143"/>
    <b v="1"/>
    <n v="4"/>
    <b v="0"/>
    <s v="theater/plays"/>
    <n v="3.7999999999999999E-2"/>
    <n v="9.5"/>
    <x v="1"/>
    <s v="plays"/>
    <x v="3850"/>
    <m/>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m/>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m/>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m/>
  </r>
  <r>
    <n v="3854"/>
    <s v="The Case Of Soghomon Tehlirian"/>
    <s v="A play dedicated to the 100th anniversary of the Armenian Genocide."/>
    <n v="11000"/>
    <n v="1788"/>
    <x v="2"/>
    <s v="US"/>
    <s v="USD"/>
    <n v="1431206058"/>
    <n v="1428614058"/>
    <b v="0"/>
    <n v="20"/>
    <b v="0"/>
    <s v="theater/plays"/>
    <n v="0.16254545454545455"/>
    <n v="89.4"/>
    <x v="1"/>
    <s v="plays"/>
    <x v="3854"/>
    <m/>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m/>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m/>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m/>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m/>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m/>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m/>
  </r>
  <r>
    <n v="3861"/>
    <s v="READY OR NOT HERE I COME"/>
    <s v="THE COMING OF THE LORD!"/>
    <n v="2000"/>
    <n v="100"/>
    <x v="2"/>
    <s v="US"/>
    <s v="USD"/>
    <n v="1415828820"/>
    <n v="1412258977"/>
    <b v="0"/>
    <n v="1"/>
    <b v="0"/>
    <s v="theater/plays"/>
    <n v="0.05"/>
    <n v="100"/>
    <x v="1"/>
    <s v="plays"/>
    <x v="3861"/>
    <m/>
  </r>
  <r>
    <n v="3862"/>
    <s v="The Container Play"/>
    <s v="The hit immersive theatre experience of England comes to Corpus Christi!"/>
    <n v="7500"/>
    <n v="1"/>
    <x v="2"/>
    <s v="US"/>
    <s v="USD"/>
    <n v="1473699540"/>
    <n v="1472451356"/>
    <b v="0"/>
    <n v="1"/>
    <b v="0"/>
    <s v="theater/plays"/>
    <n v="1.3333333333333334E-4"/>
    <n v="1"/>
    <x v="1"/>
    <s v="plays"/>
    <x v="3862"/>
    <m/>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m/>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m/>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m/>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m/>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m/>
  </r>
  <r>
    <n v="3868"/>
    <s v="1000 words (Canceled)"/>
    <s v="New collection of music by Scott Evan Davis!"/>
    <n v="5000"/>
    <n v="10"/>
    <x v="1"/>
    <s v="GB"/>
    <s v="GBP"/>
    <n v="1410191405"/>
    <n v="1408031405"/>
    <b v="0"/>
    <n v="1"/>
    <b v="0"/>
    <s v="theater/musical"/>
    <n v="2E-3"/>
    <n v="10"/>
    <x v="1"/>
    <s v="musical"/>
    <x v="3868"/>
    <m/>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m/>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m/>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m/>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m/>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m/>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m/>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m/>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m/>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m/>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m/>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m/>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m/>
  </r>
  <r>
    <n v="3881"/>
    <s v="My Real Mother's Name is... (Canceled)"/>
    <s v="A musical journey coming to the Blue Venue at the 2017 Orlando Fringe Festival!"/>
    <n v="500"/>
    <n v="25"/>
    <x v="1"/>
    <s v="US"/>
    <s v="USD"/>
    <n v="1487550399"/>
    <n v="1484958399"/>
    <b v="0"/>
    <n v="1"/>
    <b v="0"/>
    <s v="theater/musical"/>
    <n v="0.05"/>
    <n v="25"/>
    <x v="1"/>
    <s v="musical"/>
    <x v="3881"/>
    <m/>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m/>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m/>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m/>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m/>
  </r>
  <r>
    <n v="3886"/>
    <s v="a (Canceled)"/>
    <n v="1"/>
    <n v="10000"/>
    <n v="0"/>
    <x v="1"/>
    <s v="AU"/>
    <s v="AUD"/>
    <n v="1418275702"/>
    <n v="1415683702"/>
    <b v="0"/>
    <n v="0"/>
    <b v="0"/>
    <s v="theater/musical"/>
    <n v="0"/>
    <n v="0"/>
    <x v="1"/>
    <s v="musical"/>
    <x v="3886"/>
    <m/>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m/>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m/>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m/>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m/>
  </r>
  <r>
    <n v="3891"/>
    <s v="Out of the Box: A Mime Story"/>
    <s v="A comedy about a mime who dreams of becoming a stand up comedian."/>
    <n v="800"/>
    <n v="260"/>
    <x v="2"/>
    <s v="US"/>
    <s v="USD"/>
    <n v="1427086740"/>
    <n v="1424488244"/>
    <b v="0"/>
    <n v="7"/>
    <b v="0"/>
    <s v="theater/plays"/>
    <n v="0.32500000000000001"/>
    <n v="37.142857142857146"/>
    <x v="1"/>
    <s v="plays"/>
    <x v="3891"/>
    <m/>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m/>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m/>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m/>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m/>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m/>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m/>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m/>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m/>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m/>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m/>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m/>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m/>
  </r>
  <r>
    <n v="3904"/>
    <s v="Black America from Prophets to Pimps"/>
    <s v="A play that will cover 4000 years of black history."/>
    <n v="10000"/>
    <n v="3"/>
    <x v="2"/>
    <s v="US"/>
    <s v="USD"/>
    <n v="1429074240"/>
    <n v="1427866200"/>
    <b v="0"/>
    <n v="2"/>
    <b v="0"/>
    <s v="theater/plays"/>
    <n v="2.9999999999999997E-4"/>
    <n v="1.5"/>
    <x v="1"/>
    <s v="plays"/>
    <x v="3904"/>
    <m/>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m/>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m/>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m/>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m/>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m/>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m/>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m/>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m/>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m/>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m/>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m/>
  </r>
  <r>
    <n v="3916"/>
    <s v="Final exam"/>
    <s v="We're a small group of University students who need a little help making our final exam production the best product possible."/>
    <n v="2000"/>
    <n v="0"/>
    <x v="2"/>
    <s v="DK"/>
    <s v="DKK"/>
    <n v="1464952752"/>
    <n v="1462360752"/>
    <b v="0"/>
    <n v="0"/>
    <b v="0"/>
    <s v="theater/plays"/>
    <n v="0"/>
    <n v="0"/>
    <x v="1"/>
    <s v="plays"/>
    <x v="3916"/>
    <m/>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m/>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m/>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m/>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m/>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m/>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m/>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m/>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m/>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m/>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m/>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m/>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m/>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m/>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m/>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m/>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m/>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m/>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m/>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m/>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m/>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m/>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m/>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m/>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m/>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m/>
  </r>
  <r>
    <n v="3942"/>
    <s v="Epic Proportions"/>
    <s v="In the 30's, two brothers, Benny and Phil, who go to the Arizona desert to be extras in a huge Biblical epic. Riotous comedy!"/>
    <n v="1200"/>
    <n v="0"/>
    <x v="2"/>
    <s v="US"/>
    <s v="USD"/>
    <n v="1434490914"/>
    <n v="1429306914"/>
    <b v="0"/>
    <n v="0"/>
    <b v="0"/>
    <s v="theater/plays"/>
    <n v="0"/>
    <n v="0"/>
    <x v="1"/>
    <s v="plays"/>
    <x v="3942"/>
    <m/>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m/>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m/>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m/>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m/>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m/>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m/>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m/>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m/>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m/>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m/>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m/>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m/>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m/>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m/>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m/>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m/>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m/>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m/>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m/>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m/>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m/>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m/>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m/>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m/>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m/>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m/>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m/>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m/>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m/>
  </r>
  <r>
    <n v="3972"/>
    <s v="Valkyrie Theatre Company"/>
    <s v="We're a horror based theatre company in Oklahoma City beginning our first season of shows."/>
    <n v="1000"/>
    <n v="211"/>
    <x v="2"/>
    <s v="US"/>
    <s v="USD"/>
    <n v="1423186634"/>
    <n v="1418002634"/>
    <b v="0"/>
    <n v="8"/>
    <b v="0"/>
    <s v="theater/plays"/>
    <n v="0.21099999999999999"/>
    <n v="26.375"/>
    <x v="1"/>
    <s v="plays"/>
    <x v="3972"/>
    <m/>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m/>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m/>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m/>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m/>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m/>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m/>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m/>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m/>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m/>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m/>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m/>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m/>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m/>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m/>
  </r>
  <r>
    <n v="3987"/>
    <s v="Write Now 5"/>
    <s v="Write Now 5 is a new writing festival in south east London promoting new work from emerging playwrights."/>
    <n v="400"/>
    <n v="151"/>
    <x v="2"/>
    <s v="GB"/>
    <s v="GBP"/>
    <n v="1400278290"/>
    <n v="1399414290"/>
    <b v="0"/>
    <n v="13"/>
    <b v="0"/>
    <s v="theater/plays"/>
    <n v="0.3775"/>
    <n v="11.615384615384615"/>
    <x v="1"/>
    <s v="plays"/>
    <x v="3987"/>
    <m/>
  </r>
  <r>
    <n v="3988"/>
    <s v="Folk-Tales: What Stories Do Your Folks Tell?"/>
    <s v="An evening of of stories based both in myth and truth."/>
    <n v="1500"/>
    <n v="32"/>
    <x v="2"/>
    <s v="US"/>
    <s v="USD"/>
    <n v="1440813413"/>
    <n v="1439517413"/>
    <b v="0"/>
    <n v="4"/>
    <b v="0"/>
    <s v="theater/plays"/>
    <n v="2.1333333333333333E-2"/>
    <n v="8"/>
    <x v="1"/>
    <s v="plays"/>
    <x v="3988"/>
    <m/>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m/>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m/>
  </r>
  <r>
    <n v="3991"/>
    <s v="NTACTheatre - North Texas Actor's Collaborative Theatre"/>
    <s v="North Texas first actor-driven theatre company needs your help"/>
    <n v="500"/>
    <n v="100"/>
    <x v="2"/>
    <s v="US"/>
    <s v="USD"/>
    <n v="1433086082"/>
    <n v="1430494082"/>
    <b v="0"/>
    <n v="1"/>
    <b v="0"/>
    <s v="theater/plays"/>
    <n v="0.2"/>
    <n v="100"/>
    <x v="1"/>
    <s v="plays"/>
    <x v="3991"/>
    <m/>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m/>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m/>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m/>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m/>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m/>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m/>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m/>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m/>
  </r>
  <r>
    <n v="4000"/>
    <s v="The Escorts"/>
    <s v="An Enticing Trip into the World of Assisted Dying"/>
    <n v="8000"/>
    <n v="10"/>
    <x v="2"/>
    <s v="US"/>
    <s v="USD"/>
    <n v="1462631358"/>
    <n v="1457450958"/>
    <b v="0"/>
    <n v="1"/>
    <b v="0"/>
    <s v="theater/plays"/>
    <n v="1.25E-3"/>
    <n v="10"/>
    <x v="1"/>
    <s v="plays"/>
    <x v="4000"/>
    <m/>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m/>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m/>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m/>
  </r>
  <r>
    <n v="4004"/>
    <s v="South Florida Tours"/>
    <s v="Help Launch The Queen Into South Florida!"/>
    <n v="500"/>
    <n v="1"/>
    <x v="2"/>
    <s v="US"/>
    <s v="USD"/>
    <n v="1412740457"/>
    <n v="1410148457"/>
    <b v="0"/>
    <n v="1"/>
    <b v="0"/>
    <s v="theater/plays"/>
    <n v="2E-3"/>
    <n v="1"/>
    <x v="1"/>
    <s v="plays"/>
    <x v="4004"/>
    <m/>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m/>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m/>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m/>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m/>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m/>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m/>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m/>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m/>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m/>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m/>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m/>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m/>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m/>
  </r>
  <r>
    <n v="4018"/>
    <s v="Time Please Fringe"/>
    <s v="Funding for a production of Time Please at the Brighton Fringe 2017... and beyond."/>
    <n v="1500"/>
    <n v="130"/>
    <x v="2"/>
    <s v="GB"/>
    <s v="GBP"/>
    <n v="1475877108"/>
    <n v="1473285108"/>
    <b v="0"/>
    <n v="4"/>
    <b v="0"/>
    <s v="theater/plays"/>
    <n v="8.666666666666667E-2"/>
    <n v="32.5"/>
    <x v="1"/>
    <s v="plays"/>
    <x v="4018"/>
    <m/>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m/>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m/>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m/>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m/>
  </r>
  <r>
    <n v="4023"/>
    <s v="Forgive &amp; Forget"/>
    <s v="An original gospel stage play that explores the pain and hurt caused by those who struggle to forgive others!"/>
    <n v="7000"/>
    <n v="0"/>
    <x v="2"/>
    <s v="US"/>
    <s v="USD"/>
    <n v="1458860363"/>
    <n v="1454975963"/>
    <b v="0"/>
    <n v="0"/>
    <b v="0"/>
    <s v="theater/plays"/>
    <n v="0"/>
    <n v="0"/>
    <x v="1"/>
    <s v="plays"/>
    <x v="4023"/>
    <m/>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m/>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m/>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m/>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m/>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m/>
  </r>
  <r>
    <n v="4029"/>
    <s v="Next 2 the Stage"/>
    <s v="A theater complex that educates as we entertain.  We will provide shows that inspire and theater classes that motivate."/>
    <n v="20000"/>
    <n v="0"/>
    <x v="2"/>
    <s v="US"/>
    <s v="USD"/>
    <n v="1450053370"/>
    <n v="1447461370"/>
    <b v="0"/>
    <n v="0"/>
    <b v="0"/>
    <s v="theater/plays"/>
    <n v="0"/>
    <n v="0"/>
    <x v="1"/>
    <s v="plays"/>
    <x v="4029"/>
    <m/>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m/>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m/>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m/>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m/>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m/>
  </r>
  <r>
    <n v="4035"/>
    <s v="The Lost Boy"/>
    <s v="&quot;Stories are where you go to look for the truth of your own life.&quot; (Frank Delaney)"/>
    <n v="10000"/>
    <n v="3685"/>
    <x v="2"/>
    <s v="US"/>
    <s v="USD"/>
    <n v="1413925887"/>
    <n v="1411333887"/>
    <b v="0"/>
    <n v="25"/>
    <b v="0"/>
    <s v="theater/plays"/>
    <n v="0.36849999999999999"/>
    <n v="147.4"/>
    <x v="1"/>
    <s v="plays"/>
    <x v="4035"/>
    <m/>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m/>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m/>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m/>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m/>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m/>
  </r>
  <r>
    <n v="4041"/>
    <s v="In the Land of Gold"/>
    <s v="A bold, colouful, vibrant play centred around the last remaining monarchy of Africa."/>
    <n v="5000"/>
    <n v="21"/>
    <x v="2"/>
    <s v="GB"/>
    <s v="GBP"/>
    <n v="1473160954"/>
    <n v="1467976954"/>
    <b v="0"/>
    <n v="2"/>
    <b v="0"/>
    <s v="theater/plays"/>
    <n v="4.1999999999999997E-3"/>
    <n v="10.5"/>
    <x v="1"/>
    <s v="plays"/>
    <x v="4041"/>
    <m/>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m/>
  </r>
  <r>
    <n v="4043"/>
    <s v="Not making potato salad here!"/>
    <s v="This could be my last play, need to bring my son out to see it before it's over.  Need to fly him here from BC"/>
    <n v="300"/>
    <n v="0"/>
    <x v="2"/>
    <s v="CA"/>
    <s v="CAD"/>
    <n v="1416524325"/>
    <n v="1415228325"/>
    <b v="0"/>
    <n v="0"/>
    <b v="0"/>
    <s v="theater/plays"/>
    <n v="0"/>
    <n v="0"/>
    <x v="1"/>
    <s v="plays"/>
    <x v="4043"/>
    <m/>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m/>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m/>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m/>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m/>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m/>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m/>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m/>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m/>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m/>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m/>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m/>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m/>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m/>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m/>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m/>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m/>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m/>
  </r>
  <r>
    <n v="4061"/>
    <s v="PRODUCE the Stage Play SKYLAR'S SYNDROME by Gavin Kayner"/>
    <s v="SKYLAR'S SYNDROME is a tremendous psychodrama by master playwright Gavin Kayner!"/>
    <n v="525"/>
    <n v="0"/>
    <x v="2"/>
    <s v="US"/>
    <s v="USD"/>
    <n v="1461205423"/>
    <n v="1456025023"/>
    <b v="0"/>
    <n v="0"/>
    <b v="0"/>
    <s v="theater/plays"/>
    <n v="0"/>
    <n v="0"/>
    <x v="1"/>
    <s v="plays"/>
    <x v="4061"/>
    <m/>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m/>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m/>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m/>
  </r>
  <r>
    <n v="4065"/>
    <s v="A Midsummer's Night's Dream"/>
    <s v="A classical/ fantasy version of midsummers done by professionally trained actors in Tulsa!"/>
    <n v="4000"/>
    <n v="27"/>
    <x v="2"/>
    <s v="US"/>
    <s v="USD"/>
    <n v="1407883811"/>
    <n v="1405291811"/>
    <b v="0"/>
    <n v="4"/>
    <b v="0"/>
    <s v="theater/plays"/>
    <n v="6.7499999999999999E-3"/>
    <n v="6.75"/>
    <x v="1"/>
    <s v="plays"/>
    <x v="4065"/>
    <m/>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m/>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m/>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m/>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m/>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m/>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m/>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m/>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m/>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m/>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m/>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m/>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m/>
  </r>
  <r>
    <n v="4078"/>
    <s v="Theatre Memoire"/>
    <s v="Theatre Memoire are a High Wycombe based theatre company. Performing plays about multi-culturalism and interconectedness."/>
    <n v="250"/>
    <n v="0"/>
    <x v="2"/>
    <s v="GB"/>
    <s v="GBP"/>
    <n v="1485543242"/>
    <n v="1482951242"/>
    <b v="0"/>
    <n v="0"/>
    <b v="0"/>
    <s v="theater/plays"/>
    <n v="0"/>
    <n v="0"/>
    <x v="1"/>
    <s v="plays"/>
    <x v="4078"/>
    <m/>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m/>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m/>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m/>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m/>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m/>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m/>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m/>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m/>
  </r>
  <r>
    <n v="4087"/>
    <s v="Stage Production &quot;The Nail Shop&quot;"/>
    <s v="Comedy Stage Play"/>
    <n v="9600"/>
    <n v="0"/>
    <x v="2"/>
    <s v="US"/>
    <s v="USD"/>
    <n v="1468777786"/>
    <n v="1466185786"/>
    <b v="0"/>
    <n v="0"/>
    <b v="0"/>
    <s v="theater/plays"/>
    <n v="0"/>
    <n v="0"/>
    <x v="1"/>
    <s v="plays"/>
    <x v="4087"/>
    <m/>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m/>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m/>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m/>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m/>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m/>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m/>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m/>
  </r>
  <r>
    <n v="4095"/>
    <s v="LOPE ENAMORADO"/>
    <s v="Proyecto teatral dirigido por MartÃ­n Acosta que habla y reflexiona sobre el amor y su naturaleza."/>
    <n v="30000"/>
    <n v="800"/>
    <x v="2"/>
    <s v="MX"/>
    <s v="MXN"/>
    <n v="1482108350"/>
    <n v="1479516350"/>
    <b v="0"/>
    <n v="1"/>
    <b v="0"/>
    <s v="theater/plays"/>
    <n v="2.6666666666666668E-2"/>
    <n v="800"/>
    <x v="1"/>
    <s v="plays"/>
    <x v="4095"/>
    <m/>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m/>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m/>
  </r>
  <r>
    <n v="4098"/>
    <s v="Life is simple"/>
    <s v="Community Youth play, written by and performed by the youth about finding joy in the simple things in life"/>
    <n v="75000"/>
    <n v="0"/>
    <x v="2"/>
    <s v="US"/>
    <s v="USD"/>
    <n v="1465060797"/>
    <n v="1462468797"/>
    <b v="0"/>
    <n v="0"/>
    <b v="0"/>
    <s v="theater/plays"/>
    <n v="0"/>
    <n v="0"/>
    <x v="1"/>
    <s v="plays"/>
    <x v="4098"/>
    <m/>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m/>
  </r>
  <r>
    <n v="4100"/>
    <s v="America is at the Mall: A Play in Three Acts"/>
    <s v="How does war change a family?  A peek into one family's kitchen as their soldier fights in Iraq."/>
    <n v="270"/>
    <n v="0"/>
    <x v="2"/>
    <s v="US"/>
    <s v="USD"/>
    <n v="1414205990"/>
    <n v="1413341990"/>
    <b v="0"/>
    <n v="0"/>
    <b v="0"/>
    <s v="theater/plays"/>
    <n v="0"/>
    <n v="0"/>
    <x v="1"/>
    <s v="plays"/>
    <x v="4100"/>
    <m/>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m/>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m/>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m/>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m/>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m/>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m/>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m/>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m/>
  </r>
  <r>
    <n v="4109"/>
    <s v="Jack the Lad"/>
    <s v="Jack the Lad - a new play that explores how far the boundaries of friendship will stretch when morality and loyalties clash."/>
    <n v="500"/>
    <n v="0"/>
    <x v="2"/>
    <s v="GB"/>
    <s v="GBP"/>
    <n v="1448805404"/>
    <n v="1446209804"/>
    <b v="0"/>
    <n v="0"/>
    <b v="0"/>
    <s v="theater/plays"/>
    <n v="0"/>
    <n v="0"/>
    <x v="1"/>
    <s v="plays"/>
    <x v="4109"/>
    <m/>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m/>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m/>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m/>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F7C3A0-EF85-460C-AD20-6B7F52CCEDE0}"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D9BB1E-1605-4DF1-A94E-FAAD604724BC}" name="PivotTable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pivotArea type="data" outline="0" fieldPosition="0">
        <references count="3">
          <reference field="4294967294" count="1" selected="0">
            <x v="0"/>
          </reference>
          <reference field="5" count="1" selected="0">
            <x v="2"/>
          </reference>
          <reference field="17"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28F8AF-C5D8-4F8F-BFC1-02A4705636E2}" name="PivotTable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numFmtId="166" showAll="0">
      <items count="7">
        <item sd="0" x="0"/>
        <item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item="5"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D1" zoomScale="70" zoomScaleNormal="70" workbookViewId="0">
      <pane ySplit="1" topLeftCell="A4099" activePane="bottomLeft" state="frozen"/>
      <selection activeCell="E1" sqref="E1"/>
      <selection pane="bottomLeft" activeCell="L162" activeCellId="1" sqref="F162:F4115 L162:L4115"/>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4.6640625" bestFit="1" customWidth="1"/>
    <col min="16" max="16" width="16.5546875" bestFit="1" customWidth="1"/>
    <col min="17" max="17" width="11.88671875" bestFit="1" customWidth="1"/>
    <col min="18" max="18" width="12.44140625" bestFit="1" customWidth="1"/>
    <col min="19" max="19" width="22.77734375" bestFit="1" customWidth="1"/>
    <col min="20" max="20" width="21.332031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2" hidden="1"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IF($L2&gt;0,$E2/$L2,0)</f>
        <v>63.917582417582416</v>
      </c>
      <c r="Q2" t="str">
        <f>LEFT(N2,FIND("/",$N2)-1)</f>
        <v>film &amp; video</v>
      </c>
      <c r="R2" t="str">
        <f>RIGHT($N2,LEN($N2)-FIND("/",$N2))</f>
        <v>television</v>
      </c>
      <c r="S2" s="10">
        <f>(((J2/60/60/24)+DATE(1970,1,1)))</f>
        <v>42177.007071759261</v>
      </c>
      <c r="T2" s="10">
        <f>(((I2/60/60/24)+DATE(1970,1,1)))</f>
        <v>42208.125</v>
      </c>
    </row>
    <row r="3" spans="1:20" ht="28.8" hidden="1"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IF($L3&gt;0,$E3/$L3,0)</f>
        <v>185.48101265822785</v>
      </c>
      <c r="Q3" t="str">
        <f t="shared" ref="Q3:Q66" si="2">LEFT(N3,FIND("/",$N3)-1)</f>
        <v>film &amp; video</v>
      </c>
      <c r="R3" t="str">
        <f t="shared" ref="R3:R66" si="3">RIGHT($N3,LEN($N3)-FIND("/",$N3))</f>
        <v>television</v>
      </c>
      <c r="S3" s="10">
        <f t="shared" ref="S3:S66" si="4">(((J3/60/60/24)+DATE(1970,1,1)))</f>
        <v>42766.600497685184</v>
      </c>
      <c r="T3" s="10">
        <f t="shared" ref="T3:T66" si="5">(((I3/60/60/24)+DATE(1970,1,1)))</f>
        <v>42796.600497685184</v>
      </c>
    </row>
    <row r="4" spans="1:20" ht="43.2" hidden="1"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row>
    <row r="5" spans="1:20" ht="28.8" hidden="1"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57.6" hidden="1"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3.2" hidden="1"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42563.932951388888</v>
      </c>
      <c r="T7" s="10">
        <f t="shared" si="5"/>
        <v>42580.232638888891</v>
      </c>
    </row>
    <row r="8" spans="1:20" ht="43.2" hidden="1"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row>
    <row r="9" spans="1:20" ht="57.6" hidden="1"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28.8" hidden="1"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row>
    <row r="11" spans="1:20" ht="43.2" hidden="1"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42447.103518518517</v>
      </c>
      <c r="T11" s="10">
        <f t="shared" si="5"/>
        <v>42477.103518518517</v>
      </c>
    </row>
    <row r="12" spans="1:20" ht="43.2" hidden="1"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57.6" hidden="1"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42572.778495370367</v>
      </c>
      <c r="T13" s="10">
        <f t="shared" si="5"/>
        <v>42604.125</v>
      </c>
    </row>
    <row r="14" spans="1:20" ht="57.6" hidden="1"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41791.713252314818</v>
      </c>
      <c r="T14" s="10">
        <f t="shared" si="5"/>
        <v>41836.125</v>
      </c>
    </row>
    <row r="15" spans="1:20" ht="43.2" hidden="1"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28.8" hidden="1"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3.2" hidden="1"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43.2" hidden="1"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43.2" hidden="1"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3.2" hidden="1"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41869.542314814818</v>
      </c>
      <c r="T20" s="10">
        <f t="shared" si="5"/>
        <v>41899.542314814818</v>
      </c>
    </row>
    <row r="21" spans="1:20" ht="43.2" hidden="1"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42175.816365740742</v>
      </c>
      <c r="T21" s="10">
        <f t="shared" si="5"/>
        <v>42205.816365740742</v>
      </c>
    </row>
    <row r="22" spans="1:20" ht="43.2" hidden="1"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row>
    <row r="23" spans="1:20" ht="43.2" hidden="1"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28.8" hidden="1"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row>
    <row r="25" spans="1:20" ht="43.2" hidden="1"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42097.778946759259</v>
      </c>
      <c r="T25" s="10">
        <f t="shared" si="5"/>
        <v>42124.638888888891</v>
      </c>
    </row>
    <row r="26" spans="1:20" ht="28.8" hidden="1"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43.2" hidden="1"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42318.025011574078</v>
      </c>
      <c r="T27" s="10">
        <f t="shared" si="5"/>
        <v>42378.025011574078</v>
      </c>
    </row>
    <row r="28" spans="1:20" ht="43.2" hidden="1"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41828.515555555554</v>
      </c>
      <c r="T28" s="10">
        <f t="shared" si="5"/>
        <v>41868.515555555554</v>
      </c>
    </row>
    <row r="29" spans="1:20" ht="43.2" hidden="1"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28.8" hidden="1"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43.2" hidden="1"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3.2" hidden="1"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row>
    <row r="33" spans="1:20" ht="43.2" hidden="1"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42376.79206018518</v>
      </c>
      <c r="T33" s="10">
        <f t="shared" si="5"/>
        <v>42394.79206018518</v>
      </c>
    </row>
    <row r="34" spans="1:20" ht="57.6" hidden="1"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43.2" hidden="1"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42286.660891203705</v>
      </c>
      <c r="T35" s="10">
        <f t="shared" si="5"/>
        <v>42316.702557870376</v>
      </c>
    </row>
    <row r="36" spans="1:20" ht="43.2" hidden="1"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43.2" hidden="1"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row>
    <row r="38" spans="1:20" ht="28.8" hidden="1"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row>
    <row r="39" spans="1:20" ht="43.2" hidden="1"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3.2" hidden="1"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row>
    <row r="41" spans="1:20" ht="57.6" hidden="1"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41754.047083333331</v>
      </c>
      <c r="T41" s="10">
        <f t="shared" si="5"/>
        <v>41784.957638888889</v>
      </c>
    </row>
    <row r="42" spans="1:20" ht="43.2" hidden="1"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row>
    <row r="43" spans="1:20" ht="43.2" hidden="1"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41887.568912037037</v>
      </c>
      <c r="T43" s="10">
        <f t="shared" si="5"/>
        <v>41917.568912037037</v>
      </c>
    </row>
    <row r="44" spans="1:20" ht="43.2" hidden="1"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43.2" hidden="1"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41802.790347222224</v>
      </c>
      <c r="T45" s="10">
        <f t="shared" si="5"/>
        <v>41833</v>
      </c>
    </row>
    <row r="46" spans="1:20" ht="57.6" hidden="1"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41874.098807870374</v>
      </c>
      <c r="T46" s="10">
        <f t="shared" si="5"/>
        <v>41919.098807870374</v>
      </c>
    </row>
    <row r="47" spans="1:20" ht="43.2" hidden="1"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42457.623923611114</v>
      </c>
      <c r="T47" s="10">
        <f t="shared" si="5"/>
        <v>42487.623923611114</v>
      </c>
    </row>
    <row r="48" spans="1:20" ht="43.2" hidden="1"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57.6" hidden="1"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41932.819525462961</v>
      </c>
      <c r="T49" s="10">
        <f t="shared" si="5"/>
        <v>41992.861192129625</v>
      </c>
    </row>
    <row r="50" spans="1:20" ht="43.2" hidden="1"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row>
    <row r="51" spans="1:20" hidden="1"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42271.176446759258</v>
      </c>
      <c r="T51" s="10">
        <f t="shared" si="5"/>
        <v>42301.176446759258</v>
      </c>
    </row>
    <row r="52" spans="1:20" ht="43.2" hidden="1"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41995.752986111111</v>
      </c>
      <c r="T52" s="10">
        <f t="shared" si="5"/>
        <v>42034.708333333328</v>
      </c>
    </row>
    <row r="53" spans="1:20" ht="43.2" hidden="1"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42196.928668981483</v>
      </c>
      <c r="T53" s="10">
        <f t="shared" si="5"/>
        <v>42226.928668981483</v>
      </c>
    </row>
    <row r="54" spans="1:20" ht="43.2" hidden="1"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41807.701921296299</v>
      </c>
      <c r="T54" s="10">
        <f t="shared" si="5"/>
        <v>41837.701921296299</v>
      </c>
    </row>
    <row r="55" spans="1:20" ht="28.8" hidden="1"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57.6" hidden="1"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row>
    <row r="57" spans="1:20" ht="43.2" hidden="1"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42496.968935185185</v>
      </c>
      <c r="T57" s="10">
        <f t="shared" si="5"/>
        <v>42517.968935185185</v>
      </c>
    </row>
    <row r="58" spans="1:20" ht="28.8" hidden="1"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43.2" hidden="1"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43.2" hidden="1"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41932.745046296295</v>
      </c>
      <c r="T60" s="10">
        <f t="shared" si="5"/>
        <v>41962.786712962959</v>
      </c>
    </row>
    <row r="61" spans="1:20" ht="43.2" hidden="1"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row>
    <row r="62" spans="1:20" ht="43.2" hidden="1"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row>
    <row r="63" spans="1:20" ht="43.2" hidden="1"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43.2" hidden="1"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3.2" hidden="1"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43.2" hidden="1"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41433.01829861111</v>
      </c>
      <c r="T66" s="10">
        <f t="shared" si="5"/>
        <v>41463.01829861111</v>
      </c>
    </row>
    <row r="67" spans="1:20" ht="43.2" hidden="1"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IF($L67&gt;0,$E67/$L67,0)</f>
        <v>132.05263157894737</v>
      </c>
      <c r="Q67" t="str">
        <f t="shared" ref="Q67:Q130" si="8">LEFT(N67,FIND("/",$N67)-1)</f>
        <v>film &amp; video</v>
      </c>
      <c r="R67" t="str">
        <f t="shared" ref="R67:R130" si="9">RIGHT($N67,LEN($N67)-FIND("/",$N67))</f>
        <v>shorts</v>
      </c>
      <c r="S67" s="10">
        <f t="shared" ref="S67:S130" si="10">(((J67/60/60/24)+DATE(1970,1,1)))</f>
        <v>41835.821226851855</v>
      </c>
      <c r="T67" s="10">
        <f t="shared" ref="T67:T130" si="11">(((I67/60/60/24)+DATE(1970,1,1)))</f>
        <v>41862.249305555553</v>
      </c>
    </row>
    <row r="68" spans="1:20" ht="28.8" hidden="1"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42539.849768518514</v>
      </c>
      <c r="T68" s="10">
        <f t="shared" si="11"/>
        <v>42569.849768518514</v>
      </c>
    </row>
    <row r="69" spans="1:20" ht="43.2" hidden="1"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41075.583379629628</v>
      </c>
      <c r="T69" s="10">
        <f t="shared" si="11"/>
        <v>41105.583379629628</v>
      </c>
    </row>
    <row r="70" spans="1:20" ht="57.6" hidden="1"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43.2" hidden="1"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40786.187789351854</v>
      </c>
      <c r="T71" s="10">
        <f t="shared" si="11"/>
        <v>40818.290972222225</v>
      </c>
    </row>
    <row r="72" spans="1:20" ht="43.2" hidden="1"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40730.896354166667</v>
      </c>
      <c r="T72" s="10">
        <f t="shared" si="11"/>
        <v>40790.896354166667</v>
      </c>
    </row>
    <row r="73" spans="1:20" ht="43.2" hidden="1"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40997.271493055552</v>
      </c>
      <c r="T73" s="10">
        <f t="shared" si="11"/>
        <v>41057.271493055552</v>
      </c>
    </row>
    <row r="74" spans="1:20" ht="43.2" hidden="1"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41208.010196759256</v>
      </c>
      <c r="T74" s="10">
        <f t="shared" si="11"/>
        <v>41228</v>
      </c>
    </row>
    <row r="75" spans="1:20" ht="43.2" hidden="1"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40587.75675925926</v>
      </c>
      <c r="T75" s="10">
        <f t="shared" si="11"/>
        <v>40666.165972222225</v>
      </c>
    </row>
    <row r="76" spans="1:20" ht="43.2" hidden="1"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3.2" hidden="1"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41357.209166666667</v>
      </c>
      <c r="T77" s="10">
        <f t="shared" si="11"/>
        <v>41387.209166666667</v>
      </c>
    </row>
    <row r="78" spans="1:20" ht="43.2" hidden="1"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3.2" hidden="1"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40997.144872685189</v>
      </c>
      <c r="T79" s="10">
        <f t="shared" si="11"/>
        <v>41050.124305555553</v>
      </c>
    </row>
    <row r="80" spans="1:20" ht="86.4" hidden="1"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42604.730567129634</v>
      </c>
      <c r="T80" s="10">
        <f t="shared" si="11"/>
        <v>42614.730567129634</v>
      </c>
    </row>
    <row r="81" spans="1:20" ht="43.2" hidden="1"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41724.776539351849</v>
      </c>
      <c r="T81" s="10">
        <f t="shared" si="11"/>
        <v>41754.776539351849</v>
      </c>
    </row>
    <row r="82" spans="1:20" ht="43.2" hidden="1"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41583.083981481483</v>
      </c>
      <c r="T82" s="10">
        <f t="shared" si="11"/>
        <v>41618.083981481483</v>
      </c>
    </row>
    <row r="83" spans="1:20" ht="43.2" hidden="1"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41100.158877314818</v>
      </c>
      <c r="T83" s="10">
        <f t="shared" si="11"/>
        <v>41104.126388888886</v>
      </c>
    </row>
    <row r="84" spans="1:20" ht="43.2" hidden="1"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43.2" hidden="1"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3.2" hidden="1"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40648.757939814815</v>
      </c>
      <c r="T86" s="10">
        <f t="shared" si="11"/>
        <v>40678.757939814815</v>
      </c>
    </row>
    <row r="87" spans="1:20" ht="43.2" hidden="1"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57.6" hidden="1"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3.2" hidden="1"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40322.53938657407</v>
      </c>
      <c r="T89" s="10">
        <f t="shared" si="11"/>
        <v>40332.070138888892</v>
      </c>
    </row>
    <row r="90" spans="1:20" ht="43.2" hidden="1"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41786.65892361111</v>
      </c>
      <c r="T90" s="10">
        <f t="shared" si="11"/>
        <v>41812.65892361111</v>
      </c>
    </row>
    <row r="91" spans="1:20" ht="43.2" hidden="1"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41402.752222222225</v>
      </c>
      <c r="T91" s="10">
        <f t="shared" si="11"/>
        <v>41427.752222222225</v>
      </c>
    </row>
    <row r="92" spans="1:20" ht="28.8" hidden="1"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40706.297442129631</v>
      </c>
      <c r="T92" s="10">
        <f t="shared" si="11"/>
        <v>40736.297442129631</v>
      </c>
    </row>
    <row r="93" spans="1:20" ht="43.2" hidden="1"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40619.402361111112</v>
      </c>
      <c r="T93" s="10">
        <f t="shared" si="11"/>
        <v>40680.402361111112</v>
      </c>
    </row>
    <row r="94" spans="1:20" ht="43.2" hidden="1"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42721.198877314819</v>
      </c>
      <c r="T94" s="10">
        <f t="shared" si="11"/>
        <v>42767.333333333328</v>
      </c>
    </row>
    <row r="95" spans="1:20" ht="57.6" hidden="1"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41065.858067129629</v>
      </c>
      <c r="T95" s="10">
        <f t="shared" si="11"/>
        <v>41093.875</v>
      </c>
    </row>
    <row r="96" spans="1:20" ht="43.2" hidden="1"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41716.717847222222</v>
      </c>
      <c r="T96" s="10">
        <f t="shared" si="11"/>
        <v>41736.717847222222</v>
      </c>
    </row>
    <row r="97" spans="1:20" ht="43.2" hidden="1"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40935.005104166667</v>
      </c>
      <c r="T97" s="10">
        <f t="shared" si="11"/>
        <v>40965.005104166667</v>
      </c>
    </row>
    <row r="98" spans="1:20" ht="57.6" hidden="1"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40324.662511574075</v>
      </c>
      <c r="T98" s="10">
        <f t="shared" si="11"/>
        <v>40391.125</v>
      </c>
    </row>
    <row r="99" spans="1:20" ht="43.2" hidden="1"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40706.135208333333</v>
      </c>
      <c r="T99" s="10">
        <f t="shared" si="11"/>
        <v>40736.135208333333</v>
      </c>
    </row>
    <row r="100" spans="1:20" ht="43.2" hidden="1"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41214.79483796296</v>
      </c>
      <c r="T100" s="10">
        <f t="shared" si="11"/>
        <v>41250.979166666664</v>
      </c>
    </row>
    <row r="101" spans="1:20" ht="28.8" hidden="1"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41631.902766203704</v>
      </c>
      <c r="T101" s="10">
        <f t="shared" si="11"/>
        <v>41661.902766203704</v>
      </c>
    </row>
    <row r="102" spans="1:20" ht="43.2" hidden="1"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41197.753310185188</v>
      </c>
      <c r="T102" s="10">
        <f t="shared" si="11"/>
        <v>41217.794976851852</v>
      </c>
    </row>
    <row r="103" spans="1:20" ht="43.2" hidden="1"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41274.776736111111</v>
      </c>
      <c r="T103" s="10">
        <f t="shared" si="11"/>
        <v>41298.776736111111</v>
      </c>
    </row>
    <row r="104" spans="1:20" ht="43.2" hidden="1"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43.2" hidden="1"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41682.805902777778</v>
      </c>
      <c r="T105" s="10">
        <f t="shared" si="11"/>
        <v>41705.805902777778</v>
      </c>
    </row>
    <row r="106" spans="1:20" ht="28.8" hidden="1"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40612.695208333331</v>
      </c>
      <c r="T106" s="10">
        <f t="shared" si="11"/>
        <v>40636.041666666664</v>
      </c>
    </row>
    <row r="107" spans="1:20" ht="43.2" hidden="1"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42485.724768518514</v>
      </c>
      <c r="T107" s="10">
        <f t="shared" si="11"/>
        <v>42504</v>
      </c>
    </row>
    <row r="108" spans="1:20" hidden="1"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43.2" hidden="1"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40635.982488425929</v>
      </c>
      <c r="T109" s="10">
        <f t="shared" si="11"/>
        <v>40657.982488425929</v>
      </c>
    </row>
    <row r="110" spans="1:20" ht="43.2" hidden="1"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41365.613078703704</v>
      </c>
      <c r="T110" s="10">
        <f t="shared" si="11"/>
        <v>41425.613078703704</v>
      </c>
    </row>
    <row r="111" spans="1:20" ht="43.2" hidden="1"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40570.025810185187</v>
      </c>
      <c r="T111" s="10">
        <f t="shared" si="11"/>
        <v>40600.025810185187</v>
      </c>
    </row>
    <row r="112" spans="1:20" ht="43.2" hidden="1"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3.2" hidden="1"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43.2" hidden="1"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41718.043032407404</v>
      </c>
      <c r="T114" s="10">
        <f t="shared" si="11"/>
        <v>41742.083333333336</v>
      </c>
    </row>
    <row r="115" spans="1:20" ht="28.8" hidden="1"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40753.758425925924</v>
      </c>
      <c r="T115" s="10">
        <f t="shared" si="11"/>
        <v>40761.625</v>
      </c>
    </row>
    <row r="116" spans="1:20" ht="43.2" hidden="1"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hidden="1"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40918.738935185182</v>
      </c>
      <c r="T117" s="10">
        <f t="shared" si="11"/>
        <v>40943.738935185182</v>
      </c>
    </row>
    <row r="118" spans="1:20" ht="43.2" hidden="1"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57.6" hidden="1"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28.8" hidden="1"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40723.053657407407</v>
      </c>
      <c r="T120" s="10">
        <f t="shared" si="11"/>
        <v>40753.053657407407</v>
      </c>
    </row>
    <row r="121" spans="1:20" ht="43.2" hidden="1"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57.6" hidden="1"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42616.049849537041</v>
      </c>
      <c r="T122" s="10">
        <f t="shared" si="11"/>
        <v>42646.049849537041</v>
      </c>
    </row>
    <row r="123" spans="1:20" ht="57.6" hidden="1"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42096.704976851848</v>
      </c>
      <c r="T123" s="10">
        <f t="shared" si="11"/>
        <v>42112.427777777775</v>
      </c>
    </row>
    <row r="124" spans="1:20" ht="28.8" hidden="1"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0">
        <f t="shared" si="10"/>
        <v>42593.431793981479</v>
      </c>
      <c r="T124" s="10">
        <f t="shared" si="11"/>
        <v>42653.431793981479</v>
      </c>
    </row>
    <row r="125" spans="1:20" ht="43.2" hidden="1"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41904.781990740739</v>
      </c>
      <c r="T125" s="10">
        <f t="shared" si="11"/>
        <v>41940.916666666664</v>
      </c>
    </row>
    <row r="126" spans="1:20" ht="43.2" hidden="1"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0">
        <f t="shared" si="10"/>
        <v>42114.928726851853</v>
      </c>
      <c r="T126" s="10">
        <f t="shared" si="11"/>
        <v>42139.928726851853</v>
      </c>
    </row>
    <row r="127" spans="1:20" ht="43.2" hidden="1"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42709.993981481486</v>
      </c>
      <c r="T127" s="10">
        <f t="shared" si="11"/>
        <v>42769.993981481486</v>
      </c>
    </row>
    <row r="128" spans="1:20" ht="43.2" hidden="1"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42135.589548611111</v>
      </c>
      <c r="T128" s="10">
        <f t="shared" si="11"/>
        <v>42166.083333333328</v>
      </c>
    </row>
    <row r="129" spans="1:20" ht="43.2" hidden="1"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42067.62431712963</v>
      </c>
      <c r="T129" s="10">
        <f t="shared" si="11"/>
        <v>42097.582650462966</v>
      </c>
    </row>
    <row r="130" spans="1:20" ht="28.8" hidden="1"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42628.22792824074</v>
      </c>
      <c r="T130" s="10">
        <f t="shared" si="11"/>
        <v>42663.22792824074</v>
      </c>
    </row>
    <row r="131" spans="1:20" ht="57.6" hidden="1"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f t="shared" ref="P131:P194" si="13">IF($L131&gt;0,$E131/$L131,0)</f>
        <v>0</v>
      </c>
      <c r="Q131" t="str">
        <f t="shared" ref="Q131:Q194" si="14">LEFT(N131,FIND("/",$N131)-1)</f>
        <v>film &amp; video</v>
      </c>
      <c r="R131" t="str">
        <f t="shared" ref="R131:R194" si="15">RIGHT($N131,LEN($N131)-FIND("/",$N131))</f>
        <v>science fiction</v>
      </c>
      <c r="S131" s="10">
        <f t="shared" ref="S131:S194" si="16">(((J131/60/60/24)+DATE(1970,1,1)))</f>
        <v>41882.937303240738</v>
      </c>
      <c r="T131" s="10">
        <f t="shared" ref="T131:T194" si="17">(((I131/60/60/24)+DATE(1970,1,1)))</f>
        <v>41942.937303240738</v>
      </c>
    </row>
    <row r="132" spans="1:20" ht="43.2" hidden="1"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0">
        <f t="shared" si="16"/>
        <v>41778.915416666663</v>
      </c>
      <c r="T132" s="10">
        <f t="shared" si="17"/>
        <v>41806.844444444447</v>
      </c>
    </row>
    <row r="133" spans="1:20" hidden="1"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0">
        <f t="shared" si="16"/>
        <v>42541.837511574078</v>
      </c>
      <c r="T133" s="10">
        <f t="shared" si="17"/>
        <v>42557</v>
      </c>
    </row>
    <row r="134" spans="1:20" ht="43.2" hidden="1"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41905.812581018516</v>
      </c>
      <c r="T134" s="10">
        <f t="shared" si="17"/>
        <v>41950.854247685187</v>
      </c>
    </row>
    <row r="135" spans="1:20" ht="28.8" hidden="1"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0">
        <f t="shared" si="16"/>
        <v>42491.80768518518</v>
      </c>
      <c r="T135" s="10">
        <f t="shared" si="17"/>
        <v>42521.729861111111</v>
      </c>
    </row>
    <row r="136" spans="1:20" ht="28.8" hidden="1"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0">
        <f t="shared" si="16"/>
        <v>42221.909930555557</v>
      </c>
      <c r="T136" s="10">
        <f t="shared" si="17"/>
        <v>42251.708333333328</v>
      </c>
    </row>
    <row r="137" spans="1:20" ht="43.2" hidden="1"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41788.381909722222</v>
      </c>
      <c r="T137" s="10">
        <f t="shared" si="17"/>
        <v>41821.791666666664</v>
      </c>
    </row>
    <row r="138" spans="1:20" ht="57.6" hidden="1"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0">
        <f t="shared" si="16"/>
        <v>42096.410115740742</v>
      </c>
      <c r="T138" s="10">
        <f t="shared" si="17"/>
        <v>42140.427777777775</v>
      </c>
    </row>
    <row r="139" spans="1:20" ht="43.2" hidden="1"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0">
        <f t="shared" si="16"/>
        <v>42239.573993055557</v>
      </c>
      <c r="T139" s="10">
        <f t="shared" si="17"/>
        <v>42289.573993055557</v>
      </c>
    </row>
    <row r="140" spans="1:20" ht="43.2" hidden="1"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42186.257418981477</v>
      </c>
      <c r="T140" s="10">
        <f t="shared" si="17"/>
        <v>42217.207638888889</v>
      </c>
    </row>
    <row r="141" spans="1:20" ht="43.2" hidden="1"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42187.920972222222</v>
      </c>
      <c r="T141" s="10">
        <f t="shared" si="17"/>
        <v>42197.920972222222</v>
      </c>
    </row>
    <row r="142" spans="1:20" ht="43.2" hidden="1"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0">
        <f t="shared" si="16"/>
        <v>42053.198287037041</v>
      </c>
      <c r="T142" s="10">
        <f t="shared" si="17"/>
        <v>42083.15662037037</v>
      </c>
    </row>
    <row r="143" spans="1:20" ht="43.2" hidden="1"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42110.153043981481</v>
      </c>
      <c r="T143" s="10">
        <f t="shared" si="17"/>
        <v>42155.153043981481</v>
      </c>
    </row>
    <row r="144" spans="1:20" ht="43.2" hidden="1"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41938.893263888887</v>
      </c>
      <c r="T144" s="10">
        <f t="shared" si="17"/>
        <v>41959.934930555552</v>
      </c>
    </row>
    <row r="145" spans="1:20" ht="43.2" hidden="1"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0">
        <f t="shared" si="16"/>
        <v>42559.064143518524</v>
      </c>
      <c r="T145" s="10">
        <f t="shared" si="17"/>
        <v>42616.246527777781</v>
      </c>
    </row>
    <row r="146" spans="1:20" ht="43.2" hidden="1"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42047.762407407412</v>
      </c>
      <c r="T146" s="10">
        <f t="shared" si="17"/>
        <v>42107.72074074074</v>
      </c>
    </row>
    <row r="147" spans="1:20" ht="43.2" hidden="1"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42200.542268518519</v>
      </c>
      <c r="T147" s="10">
        <f t="shared" si="17"/>
        <v>42227.542268518519</v>
      </c>
    </row>
    <row r="148" spans="1:20" ht="43.2" hidden="1"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42693.016180555554</v>
      </c>
      <c r="T148" s="10">
        <f t="shared" si="17"/>
        <v>42753.016180555554</v>
      </c>
    </row>
    <row r="149" spans="1:20" ht="28.8" hidden="1"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0">
        <f t="shared" si="16"/>
        <v>41969.767824074079</v>
      </c>
      <c r="T149" s="10">
        <f t="shared" si="17"/>
        <v>42012.762499999997</v>
      </c>
    </row>
    <row r="150" spans="1:20" ht="43.2" hidden="1"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42397.281666666662</v>
      </c>
      <c r="T150" s="10">
        <f t="shared" si="17"/>
        <v>42427.281666666662</v>
      </c>
    </row>
    <row r="151" spans="1:20" ht="43.2" hidden="1"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41968.172106481477</v>
      </c>
      <c r="T151" s="10">
        <f t="shared" si="17"/>
        <v>41998.333333333328</v>
      </c>
    </row>
    <row r="152" spans="1:20" ht="43.2" hidden="1"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43.2" hidden="1"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42113.550821759258</v>
      </c>
      <c r="T153" s="10">
        <f t="shared" si="17"/>
        <v>42173.550821759258</v>
      </c>
    </row>
    <row r="154" spans="1:20" ht="28.8" hidden="1"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41875.077546296299</v>
      </c>
      <c r="T154" s="10">
        <f t="shared" si="17"/>
        <v>41905.077546296299</v>
      </c>
    </row>
    <row r="155" spans="1:20" ht="43.2" hidden="1"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41933.586157407408</v>
      </c>
      <c r="T155" s="10">
        <f t="shared" si="17"/>
        <v>41975.627824074079</v>
      </c>
    </row>
    <row r="156" spans="1:20" ht="43.2" hidden="1"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42115.547395833331</v>
      </c>
      <c r="T156" s="10">
        <f t="shared" si="17"/>
        <v>42158.547395833331</v>
      </c>
    </row>
    <row r="157" spans="1:20" ht="57.6" hidden="1"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42168.559432870374</v>
      </c>
      <c r="T157" s="10">
        <f t="shared" si="17"/>
        <v>42208.559432870374</v>
      </c>
    </row>
    <row r="158" spans="1:20" ht="57.6" hidden="1"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41794.124953703707</v>
      </c>
      <c r="T158" s="10">
        <f t="shared" si="17"/>
        <v>41854.124953703707</v>
      </c>
    </row>
    <row r="159" spans="1:20" ht="43.2" hidden="1"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42396.911712962959</v>
      </c>
      <c r="T159" s="10">
        <f t="shared" si="17"/>
        <v>42426.911712962959</v>
      </c>
    </row>
    <row r="160" spans="1:20" ht="43.2" hidden="1"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0">
        <f t="shared" si="16"/>
        <v>41904.07671296296</v>
      </c>
      <c r="T160" s="10">
        <f t="shared" si="17"/>
        <v>41934.07671296296</v>
      </c>
    </row>
    <row r="161" spans="1:20" ht="43.2" hidden="1"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42514.434548611112</v>
      </c>
      <c r="T161" s="10">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0">
        <f t="shared" si="16"/>
        <v>42171.913090277783</v>
      </c>
      <c r="T162" s="10">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41792.687442129631</v>
      </c>
      <c r="T163" s="10">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41835.126805555556</v>
      </c>
      <c r="T164" s="10">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0">
        <f t="shared" si="16"/>
        <v>42243.961273148147</v>
      </c>
      <c r="T165" s="10">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41841.762743055559</v>
      </c>
      <c r="T166" s="10">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0">
        <f t="shared" si="16"/>
        <v>42351.658842592587</v>
      </c>
      <c r="T167" s="10">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42721.075949074075</v>
      </c>
      <c r="T168" s="10">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42160.927488425921</v>
      </c>
      <c r="T169" s="10">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42052.83530092593</v>
      </c>
      <c r="T170" s="10">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41900.505312499998</v>
      </c>
      <c r="T171" s="10">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42216.977812500001</v>
      </c>
      <c r="T172" s="10">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42534.180717592593</v>
      </c>
      <c r="T173" s="10">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0">
        <f t="shared" si="16"/>
        <v>42047.394942129627</v>
      </c>
      <c r="T174" s="10">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0">
        <f t="shared" si="16"/>
        <v>42033.573009259257</v>
      </c>
      <c r="T175" s="10">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0">
        <f t="shared" si="16"/>
        <v>42072.758981481486</v>
      </c>
      <c r="T176" s="10">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41855.777905092589</v>
      </c>
      <c r="T177" s="10">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0">
        <f t="shared" si="16"/>
        <v>42191.824062500003</v>
      </c>
      <c r="T178" s="10">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42070.047754629632</v>
      </c>
      <c r="T179" s="10">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0">
        <f t="shared" si="16"/>
        <v>42304.955381944441</v>
      </c>
      <c r="T180" s="10">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42403.080497685187</v>
      </c>
      <c r="T181" s="10">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42067.991238425922</v>
      </c>
      <c r="T182" s="10">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42147.741840277777</v>
      </c>
      <c r="T183" s="10">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0">
        <f t="shared" si="16"/>
        <v>42712.011944444443</v>
      </c>
      <c r="T184" s="10">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41939.810300925928</v>
      </c>
      <c r="T185" s="10">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41825.791226851856</v>
      </c>
      <c r="T186" s="10">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42570.91133101852</v>
      </c>
      <c r="T187" s="10">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0">
        <f t="shared" si="16"/>
        <v>42767.812893518523</v>
      </c>
      <c r="T188" s="10">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42182.234456018516</v>
      </c>
      <c r="T189" s="10">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0">
        <f t="shared" si="16"/>
        <v>41857.18304398148</v>
      </c>
      <c r="T190" s="10">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42556.690706018519</v>
      </c>
      <c r="T191" s="10">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42527.650995370372</v>
      </c>
      <c r="T192" s="10">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42239.441412037035</v>
      </c>
      <c r="T193" s="10">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41899.792037037041</v>
      </c>
      <c r="T194" s="10">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f t="shared" ref="P195:P258" si="19">IF($L195&gt;0,$E195/$L195,0)</f>
        <v>0</v>
      </c>
      <c r="Q195" t="str">
        <f t="shared" ref="Q195:Q258" si="20">LEFT(N195,FIND("/",$N195)-1)</f>
        <v>film &amp; video</v>
      </c>
      <c r="R195" t="str">
        <f t="shared" ref="R195:R258" si="21">RIGHT($N195,LEN($N195)-FIND("/",$N195))</f>
        <v>drama</v>
      </c>
      <c r="S195" s="10">
        <f t="shared" ref="S195:S258" si="22">(((J195/60/60/24)+DATE(1970,1,1)))</f>
        <v>41911.934791666667</v>
      </c>
      <c r="T195" s="10">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42375.996886574074</v>
      </c>
      <c r="T196" s="10">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0">
        <f t="shared" si="22"/>
        <v>42135.67050925926</v>
      </c>
      <c r="T197" s="10">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42259.542800925927</v>
      </c>
      <c r="T198" s="10">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42741.848379629635</v>
      </c>
      <c r="T199" s="10">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41887.383356481485</v>
      </c>
      <c r="T200" s="10">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0">
        <f t="shared" si="22"/>
        <v>42584.123865740738</v>
      </c>
      <c r="T201" s="10">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41867.083368055559</v>
      </c>
      <c r="T202" s="10">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42023.818622685183</v>
      </c>
      <c r="T203" s="10">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0">
        <f t="shared" si="22"/>
        <v>42255.927824074075</v>
      </c>
      <c r="T204" s="10">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41973.847962962958</v>
      </c>
      <c r="T205" s="10">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42556.583368055552</v>
      </c>
      <c r="T206" s="10">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42248.632199074069</v>
      </c>
      <c r="T207" s="10">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0">
        <f t="shared" si="22"/>
        <v>42567.004432870366</v>
      </c>
      <c r="T208" s="10">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41978.197199074071</v>
      </c>
      <c r="T209" s="10">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0">
        <f t="shared" si="22"/>
        <v>41959.369988425926</v>
      </c>
      <c r="T210" s="10">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0">
        <f t="shared" si="22"/>
        <v>42165.922858796301</v>
      </c>
      <c r="T211" s="10">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42249.064722222218</v>
      </c>
      <c r="T212" s="10">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42236.159918981488</v>
      </c>
      <c r="T213" s="10">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42416.881018518514</v>
      </c>
      <c r="T214" s="10">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42202.594293981485</v>
      </c>
      <c r="T215" s="10">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42009.64061342593</v>
      </c>
      <c r="T216" s="10">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42375.230115740742</v>
      </c>
      <c r="T217" s="10">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42066.958761574075</v>
      </c>
      <c r="T218" s="10">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41970.64061342593</v>
      </c>
      <c r="T219" s="10">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42079.628344907411</v>
      </c>
      <c r="T220" s="10">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42429.326678240745</v>
      </c>
      <c r="T221" s="10">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42195.643865740742</v>
      </c>
      <c r="T222" s="10">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0">
        <f t="shared" si="22"/>
        <v>42031.837546296301</v>
      </c>
      <c r="T223" s="10">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42031.769884259258</v>
      </c>
      <c r="T224" s="10">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0">
        <f t="shared" si="22"/>
        <v>42482.048032407409</v>
      </c>
      <c r="T225" s="10">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0">
        <f t="shared" si="22"/>
        <v>42135.235254629632</v>
      </c>
      <c r="T226" s="10">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0">
        <f t="shared" si="22"/>
        <v>42438.961273148147</v>
      </c>
      <c r="T227" s="10">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42106.666018518517</v>
      </c>
      <c r="T228" s="10">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0">
        <f t="shared" si="22"/>
        <v>42164.893993055557</v>
      </c>
      <c r="T229" s="10">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0">
        <f t="shared" si="22"/>
        <v>42096.686400462961</v>
      </c>
      <c r="T230" s="10">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0">
        <f t="shared" si="22"/>
        <v>42383.933993055558</v>
      </c>
      <c r="T231" s="10">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42129.777210648142</v>
      </c>
      <c r="T232" s="10">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0">
        <f t="shared" si="22"/>
        <v>42341.958923611113</v>
      </c>
      <c r="T233" s="10">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42032.82576388889</v>
      </c>
      <c r="T234" s="10">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0">
        <f t="shared" si="22"/>
        <v>42612.911712962959</v>
      </c>
      <c r="T235" s="10">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42136.035405092596</v>
      </c>
      <c r="T236" s="10">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0">
        <f t="shared" si="22"/>
        <v>42164.908530092594</v>
      </c>
      <c r="T237" s="10">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0">
        <f t="shared" si="22"/>
        <v>42321.08447916666</v>
      </c>
      <c r="T238" s="10">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42377.577187499999</v>
      </c>
      <c r="T239" s="10">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0">
        <f t="shared" si="22"/>
        <v>42713.962499999994</v>
      </c>
      <c r="T240" s="10">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42297.110300925924</v>
      </c>
      <c r="T241" s="10">
        <f t="shared" si="23"/>
        <v>42316.5</v>
      </c>
    </row>
    <row r="242" spans="1:20" ht="57.6" hidden="1"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43.2" hidden="1"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3.2" hidden="1"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40862.492939814816</v>
      </c>
      <c r="T244" s="10">
        <f t="shared" si="23"/>
        <v>40897.492939814816</v>
      </c>
    </row>
    <row r="245" spans="1:20" ht="43.2" hidden="1"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41662.047500000001</v>
      </c>
      <c r="T245" s="10">
        <f t="shared" si="23"/>
        <v>41692.047500000001</v>
      </c>
    </row>
    <row r="246" spans="1:20" ht="57.6" hidden="1"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43.2" hidden="1"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41107.053067129629</v>
      </c>
      <c r="T247" s="10">
        <f t="shared" si="23"/>
        <v>41137.053067129629</v>
      </c>
    </row>
    <row r="248" spans="1:20" ht="43.2" hidden="1"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40480.363483796296</v>
      </c>
      <c r="T248" s="10">
        <f t="shared" si="23"/>
        <v>40530.405150462961</v>
      </c>
    </row>
    <row r="249" spans="1:20" ht="57.6" hidden="1"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43.2" hidden="1"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57.6" hidden="1"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43.2" hidden="1"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3.2" hidden="1"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3.2" hidden="1"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40266.662708333337</v>
      </c>
      <c r="T254" s="10">
        <f t="shared" si="23"/>
        <v>40330.165972222225</v>
      </c>
    </row>
    <row r="255" spans="1:20" ht="57.6" hidden="1"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40924.650868055556</v>
      </c>
      <c r="T255" s="10">
        <f t="shared" si="23"/>
        <v>40954.650868055556</v>
      </c>
    </row>
    <row r="256" spans="1:20" ht="43.2" hidden="1"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42263.952662037031</v>
      </c>
      <c r="T256" s="10">
        <f t="shared" si="23"/>
        <v>42294.083333333328</v>
      </c>
    </row>
    <row r="257" spans="1:20" ht="28.8" hidden="1"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43.2" hidden="1"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41319.769293981481</v>
      </c>
      <c r="T258" s="10">
        <f t="shared" si="23"/>
        <v>41349.769293981481</v>
      </c>
    </row>
    <row r="259" spans="1:20" ht="43.2" hidden="1"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IF($L259&gt;0,$E259/$L259,0)</f>
        <v>66.70405357142856</v>
      </c>
      <c r="Q259" t="str">
        <f t="shared" ref="Q259:Q322" si="26">LEFT(N259,FIND("/",$N259)-1)</f>
        <v>film &amp; video</v>
      </c>
      <c r="R259" t="str">
        <f t="shared" ref="R259:R322" si="27">RIGHT($N259,LEN($N259)-FIND("/",$N259))</f>
        <v>documentary</v>
      </c>
      <c r="S259" s="10">
        <f t="shared" ref="S259:S322" si="28">(((J259/60/60/24)+DATE(1970,1,1)))</f>
        <v>42479.626875000002</v>
      </c>
      <c r="T259" s="10">
        <f t="shared" ref="T259:T322" si="29">(((I259/60/60/24)+DATE(1970,1,1)))</f>
        <v>42509.626875000002</v>
      </c>
    </row>
    <row r="260" spans="1:20" ht="43.2" hidden="1"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57.6" hidden="1"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42072.738067129627</v>
      </c>
      <c r="T261" s="10">
        <f t="shared" si="29"/>
        <v>42102.738067129627</v>
      </c>
    </row>
    <row r="262" spans="1:20" ht="43.2" hidden="1"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40330.755543981482</v>
      </c>
      <c r="T262" s="10">
        <f t="shared" si="29"/>
        <v>40376.415972222225</v>
      </c>
    </row>
    <row r="263" spans="1:20" ht="28.8" hidden="1"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41017.885462962964</v>
      </c>
      <c r="T263" s="10">
        <f t="shared" si="29"/>
        <v>41067.621527777781</v>
      </c>
    </row>
    <row r="264" spans="1:20" ht="28.8" hidden="1"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40555.24800925926</v>
      </c>
      <c r="T264" s="10">
        <f t="shared" si="29"/>
        <v>40600.24800925926</v>
      </c>
    </row>
    <row r="265" spans="1:20" ht="57.6" hidden="1"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41149.954791666663</v>
      </c>
      <c r="T265" s="10">
        <f t="shared" si="29"/>
        <v>41179.954791666663</v>
      </c>
    </row>
    <row r="266" spans="1:20" ht="57.6" hidden="1"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57.6" hidden="1"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57.6" hidden="1"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40205.174849537041</v>
      </c>
      <c r="T268" s="10">
        <f t="shared" si="29"/>
        <v>40291.160416666666</v>
      </c>
    </row>
    <row r="269" spans="1:20" ht="43.2" hidden="1"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41785.452534722222</v>
      </c>
      <c r="T269" s="10">
        <f t="shared" si="29"/>
        <v>41815.452534722222</v>
      </c>
    </row>
    <row r="270" spans="1:20" ht="43.2" hidden="1"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40809.15252314815</v>
      </c>
      <c r="T270" s="10">
        <f t="shared" si="29"/>
        <v>40854.194189814814</v>
      </c>
    </row>
    <row r="271" spans="1:20" ht="43.2" hidden="1"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42758.197013888886</v>
      </c>
      <c r="T271" s="10">
        <f t="shared" si="29"/>
        <v>42788.197013888886</v>
      </c>
    </row>
    <row r="272" spans="1:20" ht="43.2" hidden="1"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40637.866550925923</v>
      </c>
      <c r="T272" s="10">
        <f t="shared" si="29"/>
        <v>40688.166666666664</v>
      </c>
    </row>
    <row r="273" spans="1:20" ht="43.2" hidden="1"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41612.10024305556</v>
      </c>
      <c r="T273" s="10">
        <f t="shared" si="29"/>
        <v>41641.333333333336</v>
      </c>
    </row>
    <row r="274" spans="1:20" ht="43.2" hidden="1"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40235.900358796294</v>
      </c>
      <c r="T274" s="10">
        <f t="shared" si="29"/>
        <v>40296.78402777778</v>
      </c>
    </row>
    <row r="275" spans="1:20" ht="43.2" hidden="1"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43.2" hidden="1"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3.2" hidden="1"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43.2" hidden="1"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43.2" hidden="1"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42117.891423611116</v>
      </c>
      <c r="T279" s="10">
        <f t="shared" si="29"/>
        <v>42147.891423611116</v>
      </c>
    </row>
    <row r="280" spans="1:20" ht="28.8" hidden="1"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43.2" hidden="1"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42759.244166666671</v>
      </c>
      <c r="T281" s="10">
        <f t="shared" si="29"/>
        <v>42793.084027777775</v>
      </c>
    </row>
    <row r="282" spans="1:20" ht="43.2" hidden="1"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41744.590682870366</v>
      </c>
      <c r="T282" s="10">
        <f t="shared" si="29"/>
        <v>41789.590682870366</v>
      </c>
    </row>
    <row r="283" spans="1:20" ht="43.2" hidden="1"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3.2" hidden="1"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28.8" hidden="1"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40675.71</v>
      </c>
      <c r="T285" s="10">
        <f t="shared" si="29"/>
        <v>40695.207638888889</v>
      </c>
    </row>
    <row r="286" spans="1:20" ht="43.2" hidden="1"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3.2" hidden="1"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43.2" hidden="1"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28.8" hidden="1"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41184.277986111112</v>
      </c>
      <c r="T289" s="10">
        <f t="shared" si="29"/>
        <v>41215.166666666664</v>
      </c>
    </row>
    <row r="290" spans="1:20" ht="57.6" hidden="1"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43.2" hidden="1"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41550.456412037034</v>
      </c>
      <c r="T291" s="10">
        <f t="shared" si="29"/>
        <v>41580.456412037034</v>
      </c>
    </row>
    <row r="292" spans="1:20" ht="28.8" hidden="1"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3.2" hidden="1"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41376.769050925926</v>
      </c>
      <c r="T293" s="10">
        <f t="shared" si="29"/>
        <v>41395.000694444447</v>
      </c>
    </row>
    <row r="294" spans="1:20" ht="57.6" hidden="1"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43.2" hidden="1"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41719.667986111112</v>
      </c>
      <c r="T295" s="10">
        <f t="shared" si="29"/>
        <v>41749.667986111112</v>
      </c>
    </row>
    <row r="296" spans="1:20" ht="72" hidden="1"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40343.084421296298</v>
      </c>
      <c r="T296" s="10">
        <f t="shared" si="29"/>
        <v>40378.666666666664</v>
      </c>
    </row>
    <row r="297" spans="1:20" ht="43.2" hidden="1"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3.2" hidden="1"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41134.475497685184</v>
      </c>
      <c r="T298" s="10">
        <f t="shared" si="29"/>
        <v>41159.475497685184</v>
      </c>
    </row>
    <row r="299" spans="1:20" ht="43.2" hidden="1"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28.8" hidden="1"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41709.463518518518</v>
      </c>
      <c r="T300" s="10">
        <f t="shared" si="29"/>
        <v>41768.875</v>
      </c>
    </row>
    <row r="301" spans="1:20" ht="57.6" hidden="1"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40469.225231481483</v>
      </c>
      <c r="T301" s="10">
        <f t="shared" si="29"/>
        <v>40499.266898148147</v>
      </c>
    </row>
    <row r="302" spans="1:20" ht="43.2" hidden="1"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3.2" hidden="1"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57.6" hidden="1"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40933.856921296298</v>
      </c>
      <c r="T304" s="10">
        <f t="shared" si="29"/>
        <v>40963.856921296298</v>
      </c>
    </row>
    <row r="305" spans="1:20" ht="43.2" hidden="1"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28.8" hidden="1"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41114.094872685186</v>
      </c>
      <c r="T306" s="10">
        <f t="shared" si="29"/>
        <v>41153.083333333336</v>
      </c>
    </row>
    <row r="307" spans="1:20" ht="43.2" hidden="1"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40948.630196759259</v>
      </c>
      <c r="T307" s="10">
        <f t="shared" si="29"/>
        <v>40978.630196759259</v>
      </c>
    </row>
    <row r="308" spans="1:20" ht="28.8" hidden="1"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hidden="1"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43.2" hidden="1"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43.2" hidden="1"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41134.751550925925</v>
      </c>
      <c r="T311" s="10">
        <f t="shared" si="29"/>
        <v>41155.751550925925</v>
      </c>
    </row>
    <row r="312" spans="1:20" ht="43.2" hidden="1"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3.2" hidden="1"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40868.219814814816</v>
      </c>
      <c r="T313" s="10">
        <f t="shared" si="29"/>
        <v>40909.332638888889</v>
      </c>
    </row>
    <row r="314" spans="1:20" ht="57.6" hidden="1"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57.6" hidden="1"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43.2" hidden="1"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41304.833194444444</v>
      </c>
      <c r="T316" s="10">
        <f t="shared" si="29"/>
        <v>41334.833194444444</v>
      </c>
    </row>
    <row r="317" spans="1:20" ht="43.2" hidden="1"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28.8" hidden="1"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43.2" hidden="1"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3.2" hidden="1"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41330.038784722223</v>
      </c>
      <c r="T320" s="10">
        <f t="shared" si="29"/>
        <v>41359.997118055559</v>
      </c>
    </row>
    <row r="321" spans="1:20" ht="57.6" hidden="1"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43.2" hidden="1"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42331.551307870366</v>
      </c>
      <c r="T322" s="10">
        <f t="shared" si="29"/>
        <v>42360.958333333328</v>
      </c>
    </row>
    <row r="323" spans="1:20" ht="43.2" hidden="1"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IF($L323&gt;0,$E323/$L323,0)</f>
        <v>106.62314540059347</v>
      </c>
      <c r="Q323" t="str">
        <f t="shared" ref="Q323:Q386" si="32">LEFT(N323,FIND("/",$N323)-1)</f>
        <v>film &amp; video</v>
      </c>
      <c r="R323" t="str">
        <f t="shared" ref="R323:R386" si="33">RIGHT($N323,LEN($N323)-FIND("/",$N323))</f>
        <v>documentary</v>
      </c>
      <c r="S323" s="10">
        <f t="shared" ref="S323:S386" si="34">(((J323/60/60/24)+DATE(1970,1,1)))</f>
        <v>42647.446597222224</v>
      </c>
      <c r="T323" s="10">
        <f t="shared" ref="T323:T386" si="35">(((I323/60/60/24)+DATE(1970,1,1)))</f>
        <v>42682.488263888896</v>
      </c>
    </row>
    <row r="324" spans="1:20" ht="43.2" hidden="1"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42473.57</v>
      </c>
      <c r="T324" s="10">
        <f t="shared" si="35"/>
        <v>42503.57</v>
      </c>
    </row>
    <row r="325" spans="1:20" ht="43.2" hidden="1"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42697.32136574074</v>
      </c>
      <c r="T325" s="10">
        <f t="shared" si="35"/>
        <v>42725.332638888889</v>
      </c>
    </row>
    <row r="326" spans="1:20" ht="43.2" hidden="1"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3.2" hidden="1"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3.2" hidden="1"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42775.314884259264</v>
      </c>
      <c r="T328" s="10">
        <f t="shared" si="35"/>
        <v>42808.956250000003</v>
      </c>
    </row>
    <row r="329" spans="1:20" ht="43.2" hidden="1"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42058.235289351855</v>
      </c>
      <c r="T329" s="10">
        <f t="shared" si="35"/>
        <v>42085.333333333328</v>
      </c>
    </row>
    <row r="330" spans="1:20" ht="43.2" hidden="1"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42278.946620370371</v>
      </c>
      <c r="T330" s="10">
        <f t="shared" si="35"/>
        <v>42309.166666666672</v>
      </c>
    </row>
    <row r="331" spans="1:20" ht="43.2" hidden="1"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42291.46674768519</v>
      </c>
      <c r="T331" s="10">
        <f t="shared" si="35"/>
        <v>42315.166666666672</v>
      </c>
    </row>
    <row r="332" spans="1:20" ht="43.2" hidden="1"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3.2" hidden="1"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43.2" hidden="1"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43.2" hidden="1"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42437.636469907404</v>
      </c>
      <c r="T335" s="10">
        <f t="shared" si="35"/>
        <v>42467.59480324074</v>
      </c>
    </row>
    <row r="336" spans="1:20" ht="57.6" hidden="1"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43.2" hidden="1"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3.2" hidden="1"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42291.596273148149</v>
      </c>
      <c r="T338" s="10">
        <f t="shared" si="35"/>
        <v>42321.637939814813</v>
      </c>
    </row>
    <row r="339" spans="1:20" ht="43.2" hidden="1"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43.2" hidden="1"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42559.755671296298</v>
      </c>
      <c r="T340" s="10">
        <f t="shared" si="35"/>
        <v>42616.041666666672</v>
      </c>
    </row>
    <row r="341" spans="1:20" ht="43.2" hidden="1"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3.2" hidden="1"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43.2" hidden="1"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28.8" hidden="1"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42459.780844907407</v>
      </c>
      <c r="T344" s="10">
        <f t="shared" si="35"/>
        <v>42489.780844907407</v>
      </c>
    </row>
    <row r="345" spans="1:20" ht="43.2" hidden="1"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41926.73778935185</v>
      </c>
      <c r="T345" s="10">
        <f t="shared" si="35"/>
        <v>41957.125</v>
      </c>
    </row>
    <row r="346" spans="1:20" ht="43.2" hidden="1"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3.2" hidden="1"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43.2" hidden="1"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42261.500243055561</v>
      </c>
      <c r="T348" s="10">
        <f t="shared" si="35"/>
        <v>42291.500243055561</v>
      </c>
    </row>
    <row r="349" spans="1:20" ht="43.2" hidden="1"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43.2" hidden="1"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43.2" hidden="1"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3.2" hidden="1"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42586.066076388888</v>
      </c>
      <c r="T352" s="10">
        <f t="shared" si="35"/>
        <v>42624.165972222225</v>
      </c>
    </row>
    <row r="353" spans="1:20" ht="43.2" hidden="1"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43.2" hidden="1"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43.2" hidden="1"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43.2" hidden="1"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43.2" hidden="1"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41943.293912037036</v>
      </c>
      <c r="T357" s="10">
        <f t="shared" si="35"/>
        <v>41974.3355787037</v>
      </c>
    </row>
    <row r="358" spans="1:20" ht="43.2" hidden="1"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43.2" hidden="1"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3.2" hidden="1"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42507.860196759255</v>
      </c>
      <c r="T360" s="10">
        <f t="shared" si="35"/>
        <v>42536.625</v>
      </c>
    </row>
    <row r="361" spans="1:20" ht="43.2" hidden="1"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43.2" hidden="1"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42163.897916666669</v>
      </c>
      <c r="T362" s="10">
        <f t="shared" si="35"/>
        <v>42208.132638888885</v>
      </c>
    </row>
    <row r="363" spans="1:20" ht="43.2" hidden="1"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57.6" hidden="1"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41837.210543981484</v>
      </c>
      <c r="T364" s="10">
        <f t="shared" si="35"/>
        <v>41859</v>
      </c>
    </row>
    <row r="365" spans="1:20" ht="57.6" hidden="1"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43.2" hidden="1"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41780.859629629631</v>
      </c>
      <c r="T366" s="10">
        <f t="shared" si="35"/>
        <v>41811.165972222225</v>
      </c>
    </row>
    <row r="367" spans="1:20" ht="43.2" hidden="1"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3.2" hidden="1"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41019.793032407404</v>
      </c>
      <c r="T368" s="10">
        <f t="shared" si="35"/>
        <v>41049.793032407404</v>
      </c>
    </row>
    <row r="369" spans="1:20" ht="43.2" hidden="1"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43.2" hidden="1"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42043.605578703704</v>
      </c>
      <c r="T370" s="10">
        <f t="shared" si="35"/>
        <v>42078.563912037032</v>
      </c>
    </row>
    <row r="371" spans="1:20" ht="43.2" hidden="1"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43.2" hidden="1"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43.2" hidden="1"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28.8" hidden="1"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3.2" hidden="1"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43.2" hidden="1"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43.2" hidden="1"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41657.985081018516</v>
      </c>
      <c r="T377" s="10">
        <f t="shared" si="35"/>
        <v>41699.720833333333</v>
      </c>
    </row>
    <row r="378" spans="1:20" ht="43.2" hidden="1"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42576.452731481477</v>
      </c>
      <c r="T378" s="10">
        <f t="shared" si="35"/>
        <v>42607.452731481477</v>
      </c>
    </row>
    <row r="379" spans="1:20" ht="43.2" hidden="1"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57.6" hidden="1"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42370.571851851855</v>
      </c>
      <c r="T380" s="10">
        <f t="shared" si="35"/>
        <v>42394.994444444441</v>
      </c>
    </row>
    <row r="381" spans="1:20" ht="43.2" hidden="1"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57.6" hidden="1"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3.2" hidden="1"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57.6" hidden="1"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43.2" hidden="1"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41755.117581018516</v>
      </c>
      <c r="T385" s="10">
        <f t="shared" si="35"/>
        <v>41778.117581018516</v>
      </c>
    </row>
    <row r="386" spans="1:20" ht="43.2" hidden="1"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41980.781793981485</v>
      </c>
      <c r="T386" s="10">
        <f t="shared" si="35"/>
        <v>42010.781793981485</v>
      </c>
    </row>
    <row r="387" spans="1:20" ht="43.2" hidden="1"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IF($L387&gt;0,$E387/$L387,0)</f>
        <v>111.79535864978902</v>
      </c>
      <c r="Q387" t="str">
        <f t="shared" ref="Q387:Q450" si="38">LEFT(N387,FIND("/",$N387)-1)</f>
        <v>film &amp; video</v>
      </c>
      <c r="R387" t="str">
        <f t="shared" ref="R387:R450" si="39">RIGHT($N387,LEN($N387)-FIND("/",$N387))</f>
        <v>documentary</v>
      </c>
      <c r="S387" s="10">
        <f t="shared" ref="S387:S450" si="40">(((J387/60/60/24)+DATE(1970,1,1)))</f>
        <v>41934.584502314814</v>
      </c>
      <c r="T387" s="10">
        <f t="shared" ref="T387:T450" si="41">(((I387/60/60/24)+DATE(1970,1,1)))</f>
        <v>41964.626168981486</v>
      </c>
    </row>
    <row r="388" spans="1:20" ht="43.2" hidden="1"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57.6" hidden="1"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3.2" hidden="1"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57.6" hidden="1"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41674.063078703701</v>
      </c>
      <c r="T391" s="10">
        <f t="shared" si="41"/>
        <v>41705.957638888889</v>
      </c>
    </row>
    <row r="392" spans="1:20" ht="43.2" hidden="1"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42112.036712962959</v>
      </c>
      <c r="T392" s="10">
        <f t="shared" si="41"/>
        <v>42132.036712962959</v>
      </c>
    </row>
    <row r="393" spans="1:20" ht="43.2" hidden="1"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43.2" hidden="1"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43.2" hidden="1"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43.2" hidden="1"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3.2" hidden="1"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3.2" hidden="1"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57.6" hidden="1"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3.2" hidden="1"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42078.793124999997</v>
      </c>
      <c r="T400" s="10">
        <f t="shared" si="41"/>
        <v>42123.793124999997</v>
      </c>
    </row>
    <row r="401" spans="1:20" ht="43.2" hidden="1"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3.2" hidden="1"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43.2" hidden="1"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40732.842245370368</v>
      </c>
      <c r="T403" s="10">
        <f t="shared" si="41"/>
        <v>40762.842245370368</v>
      </c>
    </row>
    <row r="404" spans="1:20" ht="43.2" hidden="1"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42292.539548611108</v>
      </c>
      <c r="T404" s="10">
        <f t="shared" si="41"/>
        <v>42313.58121527778</v>
      </c>
    </row>
    <row r="405" spans="1:20" ht="43.2" hidden="1"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40718.310659722221</v>
      </c>
      <c r="T405" s="10">
        <f t="shared" si="41"/>
        <v>40765.297222222223</v>
      </c>
    </row>
    <row r="406" spans="1:20" ht="43.2" hidden="1"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28.8" hidden="1"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41674.08494212963</v>
      </c>
      <c r="T407" s="10">
        <f t="shared" si="41"/>
        <v>41704.08494212963</v>
      </c>
    </row>
    <row r="408" spans="1:20" ht="43.2" hidden="1"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40638.162465277775</v>
      </c>
      <c r="T408" s="10">
        <f t="shared" si="41"/>
        <v>40672.249305555553</v>
      </c>
    </row>
    <row r="409" spans="1:20" ht="43.2" hidden="1"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3.2" hidden="1"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3.2" hidden="1"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3.2" hidden="1"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42113.981446759266</v>
      </c>
      <c r="T412" s="10">
        <f t="shared" si="41"/>
        <v>42173.981446759266</v>
      </c>
    </row>
    <row r="413" spans="1:20" ht="43.2" hidden="1"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43.2" hidden="1"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3.2" hidden="1"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41079.877442129626</v>
      </c>
      <c r="T415" s="10">
        <f t="shared" si="41"/>
        <v>41109.877442129626</v>
      </c>
    </row>
    <row r="416" spans="1:20" ht="43.2" hidden="1"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57.6" hidden="1"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41904.851875</v>
      </c>
      <c r="T417" s="10">
        <f t="shared" si="41"/>
        <v>41929.5</v>
      </c>
    </row>
    <row r="418" spans="1:20" ht="43.2" hidden="1"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41648.396192129629</v>
      </c>
      <c r="T418" s="10">
        <f t="shared" si="41"/>
        <v>41678.396192129629</v>
      </c>
    </row>
    <row r="419" spans="1:20" ht="43.2" hidden="1"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43.2" hidden="1"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3.2" hidden="1"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41682.23646990741</v>
      </c>
      <c r="T422" s="10">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42177.491388888884</v>
      </c>
      <c r="T423" s="10">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41863.260381944441</v>
      </c>
      <c r="T424" s="10">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41400.92627314815</v>
      </c>
      <c r="T425" s="10">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40934.376145833332</v>
      </c>
      <c r="T426" s="10">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42275.861157407402</v>
      </c>
      <c r="T427" s="10">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42400.711967592593</v>
      </c>
      <c r="T428" s="10">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0">
        <f t="shared" si="40"/>
        <v>42285.909027777772</v>
      </c>
      <c r="T429" s="10">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41778.766724537039</v>
      </c>
      <c r="T430" s="10">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0">
        <f t="shared" si="40"/>
        <v>40070.901412037041</v>
      </c>
      <c r="T431" s="10">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41513.107256944444</v>
      </c>
      <c r="T432" s="10">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42526.871331018512</v>
      </c>
      <c r="T433" s="10">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42238.726631944446</v>
      </c>
      <c r="T434" s="10">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0">
        <f t="shared" si="40"/>
        <v>42228.629884259266</v>
      </c>
      <c r="T435" s="10">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41576.834513888891</v>
      </c>
      <c r="T436" s="10">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41500.747453703705</v>
      </c>
      <c r="T437" s="10">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0">
        <f t="shared" si="40"/>
        <v>41456.36241898148</v>
      </c>
      <c r="T438" s="10">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0">
        <f t="shared" si="40"/>
        <v>42591.31858796296</v>
      </c>
      <c r="T439" s="10">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42296.261087962965</v>
      </c>
      <c r="T440" s="10">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0">
        <f t="shared" si="40"/>
        <v>41919.761782407404</v>
      </c>
      <c r="T441" s="10">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42423.985567129625</v>
      </c>
      <c r="T442" s="10">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0">
        <f t="shared" si="40"/>
        <v>41550.793935185182</v>
      </c>
      <c r="T443" s="10">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42024.888692129629</v>
      </c>
      <c r="T444" s="10">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41650.015057870369</v>
      </c>
      <c r="T445" s="10">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40894.906956018516</v>
      </c>
      <c r="T446" s="10">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42130.335358796292</v>
      </c>
      <c r="T447" s="10">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42037.083564814813</v>
      </c>
      <c r="T448" s="10">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41331.555127314816</v>
      </c>
      <c r="T449" s="10">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41753.758043981477</v>
      </c>
      <c r="T450" s="10">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IF($L451&gt;0,$E451/$L451,0)</f>
        <v>9</v>
      </c>
      <c r="Q451" t="str">
        <f t="shared" ref="Q451:Q514" si="44">LEFT(N451,FIND("/",$N451)-1)</f>
        <v>film &amp; video</v>
      </c>
      <c r="R451" t="str">
        <f t="shared" ref="R451:R514" si="45">RIGHT($N451,LEN($N451)-FIND("/",$N451))</f>
        <v>animation</v>
      </c>
      <c r="S451" s="10">
        <f t="shared" ref="S451:S514" si="46">(((J451/60/60/24)+DATE(1970,1,1)))</f>
        <v>41534.568113425928</v>
      </c>
      <c r="T451" s="10">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41654.946759259255</v>
      </c>
      <c r="T452" s="10">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0">
        <f t="shared" si="46"/>
        <v>41634.715173611112</v>
      </c>
      <c r="T453" s="10">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42107.703877314809</v>
      </c>
      <c r="T454" s="10">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42038.824988425928</v>
      </c>
      <c r="T455" s="10">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41938.717256944445</v>
      </c>
      <c r="T456" s="10">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40971.002569444441</v>
      </c>
      <c r="T457" s="10">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41547.694456018515</v>
      </c>
      <c r="T458" s="10">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0">
        <f t="shared" si="46"/>
        <v>41837.767500000002</v>
      </c>
      <c r="T459" s="10">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41378.69976851852</v>
      </c>
      <c r="T460" s="10">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40800.6403587963</v>
      </c>
      <c r="T461" s="10">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41759.542534722219</v>
      </c>
      <c r="T462" s="10">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0">
        <f t="shared" si="46"/>
        <v>41407.84684027778</v>
      </c>
      <c r="T463" s="10">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0">
        <f t="shared" si="46"/>
        <v>40705.126631944448</v>
      </c>
      <c r="T464" s="10">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40750.710104166668</v>
      </c>
      <c r="T465" s="10">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42488.848784722228</v>
      </c>
      <c r="T466" s="10">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41801.120069444441</v>
      </c>
      <c r="T467" s="10">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41129.942870370374</v>
      </c>
      <c r="T468" s="10">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41135.679791666669</v>
      </c>
      <c r="T469" s="10">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0">
        <f t="shared" si="46"/>
        <v>41041.167627314811</v>
      </c>
      <c r="T470" s="10">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0">
        <f t="shared" si="46"/>
        <v>41827.989861111113</v>
      </c>
      <c r="T471" s="10">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41605.167696759258</v>
      </c>
      <c r="T472" s="10">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41844.922662037039</v>
      </c>
      <c r="T474" s="10">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41869.698136574072</v>
      </c>
      <c r="T475" s="10">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42753.329039351855</v>
      </c>
      <c r="T476" s="10">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0">
        <f t="shared" si="46"/>
        <v>42100.086145833338</v>
      </c>
      <c r="T477" s="10">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41757.975011574075</v>
      </c>
      <c r="T478" s="10">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0">
        <f t="shared" si="46"/>
        <v>40987.83488425926</v>
      </c>
      <c r="T479" s="10">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0">
        <f t="shared" si="46"/>
        <v>42065.910983796297</v>
      </c>
      <c r="T480" s="10">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41904.407812500001</v>
      </c>
      <c r="T481" s="10">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41465.500173611108</v>
      </c>
      <c r="T482" s="10">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41162.672326388885</v>
      </c>
      <c r="T483" s="10">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42447.896875000006</v>
      </c>
      <c r="T484" s="10">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41243.197592592594</v>
      </c>
      <c r="T485" s="10">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42272.93949074074</v>
      </c>
      <c r="T486" s="10">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41381.50577546296</v>
      </c>
      <c r="T487" s="10">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41761.94258101852</v>
      </c>
      <c r="T488" s="10">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0">
        <f t="shared" si="46"/>
        <v>42669.594837962963</v>
      </c>
      <c r="T489" s="10">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0">
        <f t="shared" si="46"/>
        <v>42714.054398148146</v>
      </c>
      <c r="T490" s="10">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40882.481666666667</v>
      </c>
      <c r="T491" s="10">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0">
        <f t="shared" si="46"/>
        <v>41113.968576388892</v>
      </c>
      <c r="T492" s="10">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0">
        <f t="shared" si="46"/>
        <v>42366.982627314821</v>
      </c>
      <c r="T493" s="10">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0">
        <f t="shared" si="46"/>
        <v>42596.03506944445</v>
      </c>
      <c r="T494" s="10">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0">
        <f t="shared" si="46"/>
        <v>42114.726134259254</v>
      </c>
      <c r="T495" s="10">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41799.830613425926</v>
      </c>
      <c r="T496" s="10">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0">
        <f t="shared" si="46"/>
        <v>42171.827604166669</v>
      </c>
      <c r="T497" s="10">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41620.93141203704</v>
      </c>
      <c r="T498" s="10">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41945.037789351853</v>
      </c>
      <c r="T499" s="10">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40858.762141203704</v>
      </c>
      <c r="T500" s="10">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40043.895462962959</v>
      </c>
      <c r="T501" s="10">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40247.886006944449</v>
      </c>
      <c r="T502" s="10">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0">
        <f t="shared" si="46"/>
        <v>40703.234386574077</v>
      </c>
      <c r="T503" s="10">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40956.553530092591</v>
      </c>
      <c r="T504" s="10">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41991.526655092588</v>
      </c>
      <c r="T505" s="10">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40949.98364583333</v>
      </c>
      <c r="T506" s="10">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42318.098217592589</v>
      </c>
      <c r="T507" s="10">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41466.552314814813</v>
      </c>
      <c r="T508" s="10">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41156.958993055552</v>
      </c>
      <c r="T509" s="10">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40995.024317129632</v>
      </c>
      <c r="T510" s="10">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42153.631597222222</v>
      </c>
      <c r="T511" s="10">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0">
        <f t="shared" si="46"/>
        <v>42400.176377314812</v>
      </c>
      <c r="T512" s="10">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41340.303032407406</v>
      </c>
      <c r="T513" s="10">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42649.742210648154</v>
      </c>
      <c r="T514" s="10">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IF($L515&gt;0,$E515/$L515,0)</f>
        <v>102.38235294117646</v>
      </c>
      <c r="Q515" t="str">
        <f t="shared" ref="Q515:Q578" si="50">LEFT(N515,FIND("/",$N515)-1)</f>
        <v>film &amp; video</v>
      </c>
      <c r="R515" t="str">
        <f t="shared" ref="R515:R578" si="51">RIGHT($N515,LEN($N515)-FIND("/",$N515))</f>
        <v>animation</v>
      </c>
      <c r="S515" s="10">
        <f t="shared" ref="S515:S578" si="52">(((J515/60/60/24)+DATE(1970,1,1)))</f>
        <v>42552.653993055559</v>
      </c>
      <c r="T515" s="10">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41830.613969907405</v>
      </c>
      <c r="T516" s="10">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42327.490752314814</v>
      </c>
      <c r="T517" s="10">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0">
        <f t="shared" si="52"/>
        <v>42091.778703703705</v>
      </c>
      <c r="T518" s="10">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42738.615289351852</v>
      </c>
      <c r="T519" s="10">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0">
        <f t="shared" si="52"/>
        <v>42223.616018518514</v>
      </c>
      <c r="T520" s="10">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41218.391446759262</v>
      </c>
      <c r="T521" s="10">
        <f t="shared" si="53"/>
        <v>41248.391446759262</v>
      </c>
    </row>
    <row r="522" spans="1:20" ht="43.2" hidden="1"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42318.702094907407</v>
      </c>
      <c r="T522" s="10">
        <f t="shared" si="53"/>
        <v>42348.702094907407</v>
      </c>
    </row>
    <row r="523" spans="1:20" ht="43.2" hidden="1"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42646.092812499999</v>
      </c>
      <c r="T523" s="10">
        <f t="shared" si="53"/>
        <v>42675.207638888889</v>
      </c>
    </row>
    <row r="524" spans="1:20" ht="43.2" hidden="1"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43.2" hidden="1"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42238.13282407407</v>
      </c>
      <c r="T525" s="10">
        <f t="shared" si="53"/>
        <v>42268.13282407407</v>
      </c>
    </row>
    <row r="526" spans="1:20" ht="43.2" hidden="1"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57.6" hidden="1"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41850.400937500002</v>
      </c>
      <c r="T527" s="10">
        <f t="shared" si="53"/>
        <v>41895.400937500002</v>
      </c>
    </row>
    <row r="528" spans="1:20" ht="43.2" hidden="1"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57.6" hidden="1"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42753.205625000002</v>
      </c>
      <c r="T529" s="10">
        <f t="shared" si="53"/>
        <v>42783.670138888891</v>
      </c>
    </row>
    <row r="530" spans="1:20" ht="28.8" hidden="1"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42155.920219907406</v>
      </c>
      <c r="T530" s="10">
        <f t="shared" si="53"/>
        <v>42176.888888888891</v>
      </c>
    </row>
    <row r="531" spans="1:20" ht="43.2" hidden="1"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42725.031180555554</v>
      </c>
      <c r="T531" s="10">
        <f t="shared" si="53"/>
        <v>42746.208333333328</v>
      </c>
    </row>
    <row r="532" spans="1:20" ht="43.2" hidden="1"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42157.591064814813</v>
      </c>
      <c r="T532" s="10">
        <f t="shared" si="53"/>
        <v>42179.083333333328</v>
      </c>
    </row>
    <row r="533" spans="1:20" ht="43.2" hidden="1"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42676.065150462964</v>
      </c>
      <c r="T533" s="10">
        <f t="shared" si="53"/>
        <v>42721.290972222225</v>
      </c>
    </row>
    <row r="534" spans="1:20" ht="43.2" hidden="1"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42473.007037037038</v>
      </c>
      <c r="T534" s="10">
        <f t="shared" si="53"/>
        <v>42503.007037037038</v>
      </c>
    </row>
    <row r="535" spans="1:20" ht="43.2" hidden="1"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42482.43478009259</v>
      </c>
      <c r="T535" s="10">
        <f t="shared" si="53"/>
        <v>42506.43478009259</v>
      </c>
    </row>
    <row r="536" spans="1:20" ht="43.2" hidden="1"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43.2" hidden="1"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57.6" hidden="1"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42179.344988425932</v>
      </c>
      <c r="T538" s="10">
        <f t="shared" si="53"/>
        <v>42219.75</v>
      </c>
    </row>
    <row r="539" spans="1:20" ht="43.2" hidden="1"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42282.768414351856</v>
      </c>
      <c r="T539" s="10">
        <f t="shared" si="53"/>
        <v>42312.810081018513</v>
      </c>
    </row>
    <row r="540" spans="1:20" ht="43.2" hidden="1"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42473.794710648144</v>
      </c>
      <c r="T540" s="10">
        <f t="shared" si="53"/>
        <v>42503.794710648144</v>
      </c>
    </row>
    <row r="541" spans="1:20" ht="43.2" hidden="1"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42535.049849537041</v>
      </c>
      <c r="T541" s="10">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42009.817199074074</v>
      </c>
      <c r="T542" s="10">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42276.046689814815</v>
      </c>
      <c r="T543" s="10">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42433.737453703703</v>
      </c>
      <c r="T544" s="10">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41914.092152777775</v>
      </c>
      <c r="T545" s="10">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42525.656944444447</v>
      </c>
      <c r="T546" s="10">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42283.592465277776</v>
      </c>
      <c r="T547" s="10">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42249.667997685188</v>
      </c>
      <c r="T548" s="10">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0">
        <f t="shared" si="52"/>
        <v>42380.696342592593</v>
      </c>
      <c r="T549" s="10">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42276.903333333335</v>
      </c>
      <c r="T550" s="10">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42163.636828703704</v>
      </c>
      <c r="T551" s="10">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42753.678761574076</v>
      </c>
      <c r="T552" s="10">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42173.275740740741</v>
      </c>
      <c r="T553" s="10">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0">
        <f t="shared" si="52"/>
        <v>42318.616851851853</v>
      </c>
      <c r="T554" s="10">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41927.71980324074</v>
      </c>
      <c r="T555" s="10">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41901.684861111113</v>
      </c>
      <c r="T556" s="10">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0">
        <f t="shared" si="52"/>
        <v>42503.353506944448</v>
      </c>
      <c r="T557" s="10">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42345.860150462962</v>
      </c>
      <c r="T558" s="10">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42676.942164351851</v>
      </c>
      <c r="T559" s="10">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0">
        <f t="shared" si="52"/>
        <v>42057.883159722223</v>
      </c>
      <c r="T560" s="10">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42321.283101851848</v>
      </c>
      <c r="T561" s="10">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41960.771354166667</v>
      </c>
      <c r="T562" s="10">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42268.658715277779</v>
      </c>
      <c r="T563" s="10">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0">
        <f t="shared" si="52"/>
        <v>42692.389062500006</v>
      </c>
      <c r="T564" s="10">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42022.069988425923</v>
      </c>
      <c r="T565" s="10">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42411.942997685182</v>
      </c>
      <c r="T566" s="10">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0">
        <f t="shared" si="52"/>
        <v>42165.785289351858</v>
      </c>
      <c r="T567" s="10">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42535.68440972222</v>
      </c>
      <c r="T568" s="10">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0">
        <f t="shared" si="52"/>
        <v>41975.842523148152</v>
      </c>
      <c r="T569" s="10">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42348.9215625</v>
      </c>
      <c r="T570" s="10">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42340.847361111111</v>
      </c>
      <c r="T571" s="10">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42388.798252314817</v>
      </c>
      <c r="T572" s="10">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42192.816238425927</v>
      </c>
      <c r="T573" s="10">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0">
        <f t="shared" si="52"/>
        <v>42282.71629629629</v>
      </c>
      <c r="T574" s="10">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41963.050127314811</v>
      </c>
      <c r="T575" s="10">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42632.443368055552</v>
      </c>
      <c r="T576" s="10">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42138.692627314813</v>
      </c>
      <c r="T577" s="10">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42031.471666666665</v>
      </c>
      <c r="T578" s="10">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IF($L579&gt;0,$E579/$L579,0)</f>
        <v>10</v>
      </c>
      <c r="Q579" t="str">
        <f t="shared" ref="Q579:Q642" si="56">LEFT(N579,FIND("/",$N579)-1)</f>
        <v>technology</v>
      </c>
      <c r="R579" t="str">
        <f t="shared" ref="R579:R642" si="57">RIGHT($N579,LEN($N579)-FIND("/",$N579))</f>
        <v>web</v>
      </c>
      <c r="S579" s="10">
        <f t="shared" ref="S579:S642" si="58">(((J579/60/60/24)+DATE(1970,1,1)))</f>
        <v>42450.589143518519</v>
      </c>
      <c r="T579" s="10">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42230.578622685185</v>
      </c>
      <c r="T580" s="10">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41968.852118055554</v>
      </c>
      <c r="T581" s="10">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42605.908182870371</v>
      </c>
      <c r="T582" s="10">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0">
        <f t="shared" si="58"/>
        <v>42188.012777777782</v>
      </c>
      <c r="T583" s="10">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0">
        <f t="shared" si="58"/>
        <v>42055.739803240736</v>
      </c>
      <c r="T584" s="10">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42052.93850694444</v>
      </c>
      <c r="T585" s="10">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42049.716620370367</v>
      </c>
      <c r="T586" s="10">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0">
        <f t="shared" si="58"/>
        <v>42283.3909375</v>
      </c>
      <c r="T587" s="10">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42020.854247685187</v>
      </c>
      <c r="T588" s="10">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42080.757326388892</v>
      </c>
      <c r="T589" s="10">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42631.769513888896</v>
      </c>
      <c r="T590" s="10">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42178.614571759259</v>
      </c>
      <c r="T591" s="10">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42377.554756944446</v>
      </c>
      <c r="T592" s="10">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42177.543171296296</v>
      </c>
      <c r="T593" s="10">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41946.232175925928</v>
      </c>
      <c r="T594" s="10">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42070.677604166667</v>
      </c>
      <c r="T595" s="10">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42446.780162037037</v>
      </c>
      <c r="T596" s="10">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42083.069884259254</v>
      </c>
      <c r="T597" s="10">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42646.896898148145</v>
      </c>
      <c r="T598" s="10">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42545.705266203702</v>
      </c>
      <c r="T599" s="10">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41948.00209490741</v>
      </c>
      <c r="T600" s="10">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42047.812523148154</v>
      </c>
      <c r="T601" s="10">
        <f t="shared" si="59"/>
        <v>42071.636111111111</v>
      </c>
    </row>
    <row r="602" spans="1:20" ht="28.8" hidden="1"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42073.798171296294</v>
      </c>
      <c r="T602" s="10">
        <f t="shared" si="59"/>
        <v>42133.798171296294</v>
      </c>
    </row>
    <row r="603" spans="1:20" ht="43.2" hidden="1"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41969.858090277776</v>
      </c>
      <c r="T603" s="10">
        <f t="shared" si="59"/>
        <v>41999.858090277776</v>
      </c>
    </row>
    <row r="604" spans="1:20" ht="43.2" hidden="1"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0">
        <f t="shared" si="58"/>
        <v>42143.79415509259</v>
      </c>
      <c r="T604" s="10">
        <f t="shared" si="59"/>
        <v>42173.79415509259</v>
      </c>
    </row>
    <row r="605" spans="1:20" ht="43.2" hidden="1"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41835.639155092591</v>
      </c>
      <c r="T605" s="10">
        <f t="shared" si="59"/>
        <v>41865.639155092591</v>
      </c>
    </row>
    <row r="606" spans="1:20" ht="43.2" hidden="1"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0">
        <f t="shared" si="58"/>
        <v>41849.035370370373</v>
      </c>
      <c r="T606" s="10">
        <f t="shared" si="59"/>
        <v>41879.035370370373</v>
      </c>
    </row>
    <row r="607" spans="1:20" ht="28.8" hidden="1"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42194.357731481476</v>
      </c>
      <c r="T607" s="10">
        <f t="shared" si="59"/>
        <v>42239.357731481476</v>
      </c>
    </row>
    <row r="608" spans="1:20" ht="57.6" hidden="1"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42102.650567129633</v>
      </c>
      <c r="T608" s="10">
        <f t="shared" si="59"/>
        <v>42148.625</v>
      </c>
    </row>
    <row r="609" spans="1:20" ht="43.2" hidden="1"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0">
        <f t="shared" si="58"/>
        <v>42300.825648148151</v>
      </c>
      <c r="T609" s="10">
        <f t="shared" si="59"/>
        <v>42330.867314814815</v>
      </c>
    </row>
    <row r="610" spans="1:20" ht="43.2" hidden="1"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42140.921064814815</v>
      </c>
      <c r="T610" s="10">
        <f t="shared" si="59"/>
        <v>42170.921064814815</v>
      </c>
    </row>
    <row r="611" spans="1:20" ht="43.2" hidden="1"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42307.034074074079</v>
      </c>
      <c r="T611" s="10">
        <f t="shared" si="59"/>
        <v>42337.075740740736</v>
      </c>
    </row>
    <row r="612" spans="1:20" ht="43.2" hidden="1"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0">
        <f t="shared" si="58"/>
        <v>42086.83085648148</v>
      </c>
      <c r="T612" s="10">
        <f t="shared" si="59"/>
        <v>42116.83085648148</v>
      </c>
    </row>
    <row r="613" spans="1:20" ht="43.2" hidden="1"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0">
        <f t="shared" si="58"/>
        <v>42328.560613425929</v>
      </c>
      <c r="T613" s="10">
        <f t="shared" si="59"/>
        <v>42388.560613425929</v>
      </c>
    </row>
    <row r="614" spans="1:20" ht="28.8" hidden="1"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0">
        <f t="shared" si="58"/>
        <v>42585.031782407401</v>
      </c>
      <c r="T614" s="10">
        <f t="shared" si="59"/>
        <v>42615.031782407401</v>
      </c>
    </row>
    <row r="615" spans="1:20" ht="43.2" hidden="1"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42247.496759259258</v>
      </c>
      <c r="T615" s="10">
        <f t="shared" si="59"/>
        <v>42278.207638888889</v>
      </c>
    </row>
    <row r="616" spans="1:20" ht="43.2" hidden="1"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0">
        <f t="shared" si="58"/>
        <v>42515.061805555553</v>
      </c>
      <c r="T616" s="10">
        <f t="shared" si="59"/>
        <v>42545.061805555553</v>
      </c>
    </row>
    <row r="617" spans="1:20" ht="43.2" hidden="1"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0">
        <f t="shared" si="58"/>
        <v>42242.122210648144</v>
      </c>
      <c r="T617" s="10">
        <f t="shared" si="59"/>
        <v>42272.122210648144</v>
      </c>
    </row>
    <row r="618" spans="1:20" ht="43.2" hidden="1"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0">
        <f t="shared" si="58"/>
        <v>42761.376238425932</v>
      </c>
      <c r="T618" s="10">
        <f t="shared" si="59"/>
        <v>42791.376238425932</v>
      </c>
    </row>
    <row r="619" spans="1:20" ht="57.6" hidden="1"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42087.343090277776</v>
      </c>
      <c r="T619" s="10">
        <f t="shared" si="59"/>
        <v>42132.343090277776</v>
      </c>
    </row>
    <row r="620" spans="1:20" ht="43.2" hidden="1"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0">
        <f t="shared" si="58"/>
        <v>42317.810219907406</v>
      </c>
      <c r="T620" s="10">
        <f t="shared" si="59"/>
        <v>42347.810219907406</v>
      </c>
    </row>
    <row r="621" spans="1:20" ht="28.8" hidden="1"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41908.650347222225</v>
      </c>
      <c r="T621" s="10">
        <f t="shared" si="59"/>
        <v>41968.692013888889</v>
      </c>
    </row>
    <row r="622" spans="1:20" ht="43.2" hidden="1"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41831.716874999998</v>
      </c>
      <c r="T622" s="10">
        <f t="shared" si="59"/>
        <v>41876.716874999998</v>
      </c>
    </row>
    <row r="623" spans="1:20" ht="43.2" hidden="1"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42528.987696759257</v>
      </c>
      <c r="T623" s="10">
        <f t="shared" si="59"/>
        <v>42558.987696759257</v>
      </c>
    </row>
    <row r="624" spans="1:20" ht="43.2" hidden="1"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42532.774745370371</v>
      </c>
      <c r="T624" s="10">
        <f t="shared" si="59"/>
        <v>42552.774745370371</v>
      </c>
    </row>
    <row r="625" spans="1:20" ht="57.6" hidden="1"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0">
        <f t="shared" si="58"/>
        <v>42122.009224537032</v>
      </c>
      <c r="T625" s="10">
        <f t="shared" si="59"/>
        <v>42152.009224537032</v>
      </c>
    </row>
    <row r="626" spans="1:20" ht="43.2" hidden="1"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0">
        <f t="shared" si="58"/>
        <v>42108.988900462966</v>
      </c>
      <c r="T626" s="10">
        <f t="shared" si="59"/>
        <v>42138.988900462966</v>
      </c>
    </row>
    <row r="627" spans="1:20" ht="43.2" hidden="1"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0">
        <f t="shared" si="58"/>
        <v>42790.895567129628</v>
      </c>
      <c r="T627" s="10">
        <f t="shared" si="59"/>
        <v>42820.853900462964</v>
      </c>
    </row>
    <row r="628" spans="1:20" ht="43.2" hidden="1"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42198.559479166666</v>
      </c>
      <c r="T628" s="10">
        <f t="shared" si="59"/>
        <v>42231.556944444441</v>
      </c>
    </row>
    <row r="629" spans="1:20" ht="43.2" hidden="1"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42384.306840277779</v>
      </c>
      <c r="T629" s="10">
        <f t="shared" si="59"/>
        <v>42443.958333333328</v>
      </c>
    </row>
    <row r="630" spans="1:20" ht="43.2" hidden="1"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0">
        <f t="shared" si="58"/>
        <v>41803.692789351851</v>
      </c>
      <c r="T630" s="10">
        <f t="shared" si="59"/>
        <v>41833.692789351851</v>
      </c>
    </row>
    <row r="631" spans="1:20" ht="43.2" hidden="1"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42474.637824074074</v>
      </c>
      <c r="T631" s="10">
        <f t="shared" si="59"/>
        <v>42504.637824074074</v>
      </c>
    </row>
    <row r="632" spans="1:20" ht="57.6" hidden="1"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42223.619456018518</v>
      </c>
      <c r="T632" s="10">
        <f t="shared" si="59"/>
        <v>42253.215277777781</v>
      </c>
    </row>
    <row r="633" spans="1:20" ht="28.8" hidden="1"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42489.772326388891</v>
      </c>
      <c r="T633" s="10">
        <f t="shared" si="59"/>
        <v>42518.772326388891</v>
      </c>
    </row>
    <row r="634" spans="1:20" ht="28.8" hidden="1"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0">
        <f t="shared" si="58"/>
        <v>42303.659317129626</v>
      </c>
      <c r="T634" s="10">
        <f t="shared" si="59"/>
        <v>42333.700983796298</v>
      </c>
    </row>
    <row r="635" spans="1:20" ht="43.2" hidden="1"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42507.29932870371</v>
      </c>
      <c r="T635" s="10">
        <f t="shared" si="59"/>
        <v>42538.958333333328</v>
      </c>
    </row>
    <row r="636" spans="1:20" ht="28.8" hidden="1"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42031.928576388891</v>
      </c>
      <c r="T636" s="10">
        <f t="shared" si="59"/>
        <v>42061.928576388891</v>
      </c>
    </row>
    <row r="637" spans="1:20" ht="28.8" hidden="1"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42076.092152777783</v>
      </c>
      <c r="T637" s="10">
        <f t="shared" si="59"/>
        <v>42106.092152777783</v>
      </c>
    </row>
    <row r="638" spans="1:20" ht="43.2" hidden="1"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42131.455439814818</v>
      </c>
      <c r="T638" s="10">
        <f t="shared" si="59"/>
        <v>42161.44930555555</v>
      </c>
    </row>
    <row r="639" spans="1:20" ht="43.2" hidden="1"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0">
        <f t="shared" si="58"/>
        <v>42762.962013888886</v>
      </c>
      <c r="T639" s="10">
        <f t="shared" si="59"/>
        <v>42791.961111111115</v>
      </c>
    </row>
    <row r="640" spans="1:20" hidden="1"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42759.593310185184</v>
      </c>
      <c r="T640" s="10">
        <f t="shared" si="59"/>
        <v>42819.55164351852</v>
      </c>
    </row>
    <row r="641" spans="1:20" ht="28.8" hidden="1"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41865.583275462966</v>
      </c>
      <c r="T641" s="10">
        <f t="shared" si="59"/>
        <v>41925.583275462966</v>
      </c>
    </row>
    <row r="642" spans="1:20" ht="43.2" hidden="1"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42683.420312500006</v>
      </c>
      <c r="T642" s="10">
        <f t="shared" si="59"/>
        <v>42698.958333333328</v>
      </c>
    </row>
    <row r="643" spans="1:20" ht="43.2" hidden="1"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IF($L643&gt;0,$E643/$L643,0)</f>
        <v>151.31746031746033</v>
      </c>
      <c r="Q643" t="str">
        <f t="shared" ref="Q643:Q706" si="62">LEFT(N643,FIND("/",$N643)-1)</f>
        <v>technology</v>
      </c>
      <c r="R643" t="str">
        <f t="shared" ref="R643:R706" si="63">RIGHT($N643,LEN($N643)-FIND("/",$N643))</f>
        <v>wearables</v>
      </c>
      <c r="S643" s="10">
        <f t="shared" ref="S643:S706" si="64">(((J643/60/60/24)+DATE(1970,1,1)))</f>
        <v>42199.57</v>
      </c>
      <c r="T643" s="10">
        <f t="shared" ref="T643:T706" si="65">(((I643/60/60/24)+DATE(1970,1,1)))</f>
        <v>42229.57</v>
      </c>
    </row>
    <row r="644" spans="1:20" ht="43.2" hidden="1"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43.2" hidden="1"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43.2" hidden="1"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28.8" hidden="1"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42564.026319444441</v>
      </c>
      <c r="T647" s="10">
        <f t="shared" si="65"/>
        <v>42594.026319444441</v>
      </c>
    </row>
    <row r="648" spans="1:20" ht="43.2" hidden="1"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41832.852627314816</v>
      </c>
      <c r="T648" s="10">
        <f t="shared" si="65"/>
        <v>41862.852627314816</v>
      </c>
    </row>
    <row r="649" spans="1:20" ht="43.2" hidden="1"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28.8" hidden="1"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43.2" hidden="1"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43.2" hidden="1"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41932.036851851852</v>
      </c>
      <c r="T652" s="10">
        <f t="shared" si="65"/>
        <v>41992.078518518523</v>
      </c>
    </row>
    <row r="653" spans="1:20" ht="43.2" hidden="1"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41956.017488425925</v>
      </c>
      <c r="T653" s="10">
        <f t="shared" si="65"/>
        <v>41986.017488425925</v>
      </c>
    </row>
    <row r="654" spans="1:20" ht="57.6" hidden="1"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42675.690393518518</v>
      </c>
      <c r="T654" s="10">
        <f t="shared" si="65"/>
        <v>42705.732060185182</v>
      </c>
    </row>
    <row r="655" spans="1:20" ht="57.6" hidden="1"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42199.618518518517</v>
      </c>
      <c r="T655" s="10">
        <f t="shared" si="65"/>
        <v>42236.618518518517</v>
      </c>
    </row>
    <row r="656" spans="1:20" ht="43.2" hidden="1"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42163.957326388889</v>
      </c>
      <c r="T656" s="10">
        <f t="shared" si="65"/>
        <v>42193.957326388889</v>
      </c>
    </row>
    <row r="657" spans="1:20" ht="43.2" hidden="1"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43.2" hidden="1"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42417.804618055554</v>
      </c>
      <c r="T658" s="10">
        <f t="shared" si="65"/>
        <v>42477.762951388882</v>
      </c>
    </row>
    <row r="659" spans="1:20" ht="43.2" hidden="1"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43.2" hidden="1"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hidden="1"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42209.593692129631</v>
      </c>
      <c r="T661" s="10">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41922.741655092592</v>
      </c>
      <c r="T662" s="10">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42636.645358796297</v>
      </c>
      <c r="T663" s="10">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41990.438043981485</v>
      </c>
      <c r="T664" s="10">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42173.843240740738</v>
      </c>
      <c r="T665" s="10">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42077.666377314818</v>
      </c>
      <c r="T666" s="10">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42688.711354166662</v>
      </c>
      <c r="T667" s="10">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41838.832152777781</v>
      </c>
      <c r="T668" s="10">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42632.373414351852</v>
      </c>
      <c r="T669" s="10">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42090.831273148149</v>
      </c>
      <c r="T670" s="10">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42527.625671296293</v>
      </c>
      <c r="T671" s="10">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42506.709722222222</v>
      </c>
      <c r="T672" s="10">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41984.692731481482</v>
      </c>
      <c r="T673" s="10">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41974.219490740739</v>
      </c>
      <c r="T674" s="10">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41838.840474537035</v>
      </c>
      <c r="T675" s="10">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41803.116053240738</v>
      </c>
      <c r="T676" s="10">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41975.930601851855</v>
      </c>
      <c r="T677" s="10">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42012.768298611118</v>
      </c>
      <c r="T678" s="10">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42504.403877314813</v>
      </c>
      <c r="T679" s="10">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42481.376597222217</v>
      </c>
      <c r="T680" s="10">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42556.695706018523</v>
      </c>
      <c r="T681" s="10">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41864.501516203702</v>
      </c>
      <c r="T682" s="10">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42639.805601851855</v>
      </c>
      <c r="T683" s="10">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42778.765300925923</v>
      </c>
      <c r="T684" s="10">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42634.900046296301</v>
      </c>
      <c r="T685" s="10">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41809.473275462966</v>
      </c>
      <c r="T686" s="10">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41971.866574074069</v>
      </c>
      <c r="T687" s="10">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0">
        <f t="shared" si="64"/>
        <v>42189.673263888893</v>
      </c>
      <c r="T688" s="10">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42711.750613425931</v>
      </c>
      <c r="T689" s="10">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42262.104780092588</v>
      </c>
      <c r="T690" s="10">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42675.66778935185</v>
      </c>
      <c r="T691" s="10">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42579.634733796294</v>
      </c>
      <c r="T692" s="10">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42158.028310185182</v>
      </c>
      <c r="T693" s="10">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42696.37572916667</v>
      </c>
      <c r="T694" s="10">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42094.808182870373</v>
      </c>
      <c r="T695" s="10">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42737.663877314815</v>
      </c>
      <c r="T696" s="10">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41913.521064814813</v>
      </c>
      <c r="T697" s="10">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41815.927106481482</v>
      </c>
      <c r="T698" s="10">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42388.523020833338</v>
      </c>
      <c r="T699" s="10">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41866.931076388886</v>
      </c>
      <c r="T700" s="10">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41563.485509259262</v>
      </c>
      <c r="T701" s="10">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42715.688437500001</v>
      </c>
      <c r="T702" s="10">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41813.662962962961</v>
      </c>
      <c r="T703" s="10">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42668.726701388892</v>
      </c>
      <c r="T704" s="10">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42711.950798611113</v>
      </c>
      <c r="T705" s="10">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42726.192916666667</v>
      </c>
      <c r="T706" s="10">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IF($L707&gt;0,$E707/$L707,0)</f>
        <v>195.4</v>
      </c>
      <c r="Q707" t="str">
        <f t="shared" ref="Q707:Q770" si="68">LEFT(N707,FIND("/",$N707)-1)</f>
        <v>technology</v>
      </c>
      <c r="R707" t="str">
        <f t="shared" ref="R707:R770" si="69">RIGHT($N707,LEN($N707)-FIND("/",$N707))</f>
        <v>wearables</v>
      </c>
      <c r="S707" s="10">
        <f t="shared" ref="S707:S770" si="70">(((J707/60/60/24)+DATE(1970,1,1)))</f>
        <v>42726.491643518515</v>
      </c>
      <c r="T707" s="10">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0">
        <f t="shared" si="70"/>
        <v>42676.995173611111</v>
      </c>
      <c r="T708" s="10">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42696.663506944446</v>
      </c>
      <c r="T709" s="10">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41835.581018518518</v>
      </c>
      <c r="T710" s="10">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41948.041192129633</v>
      </c>
      <c r="T711" s="10">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0">
        <f t="shared" si="70"/>
        <v>41837.984976851854</v>
      </c>
      <c r="T712" s="10">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42678.459120370375</v>
      </c>
      <c r="T713" s="10">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42384.680925925932</v>
      </c>
      <c r="T714" s="10">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42496.529305555552</v>
      </c>
      <c r="T715" s="10">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42734.787986111114</v>
      </c>
      <c r="T716" s="10">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42273.090740740736</v>
      </c>
      <c r="T717" s="10">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41940.658645833333</v>
      </c>
      <c r="T718" s="10">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41857.854189814818</v>
      </c>
      <c r="T719" s="10">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42752.845451388886</v>
      </c>
      <c r="T720" s="10">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42409.040231481486</v>
      </c>
      <c r="T721" s="10">
        <f t="shared" si="71"/>
        <v>42423.040231481486</v>
      </c>
    </row>
    <row r="722" spans="1:20" ht="43.2" hidden="1"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40909.649201388893</v>
      </c>
      <c r="T722" s="10">
        <f t="shared" si="71"/>
        <v>40937.649201388893</v>
      </c>
    </row>
    <row r="723" spans="1:20" ht="57.6" hidden="1"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41807.571840277778</v>
      </c>
      <c r="T723" s="10">
        <f t="shared" si="71"/>
        <v>41852.571840277778</v>
      </c>
    </row>
    <row r="724" spans="1:20" ht="43.2" hidden="1"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40977.805300925924</v>
      </c>
      <c r="T724" s="10">
        <f t="shared" si="71"/>
        <v>41007.76363425926</v>
      </c>
    </row>
    <row r="725" spans="1:20" ht="28.8" hidden="1"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43.2" hidden="1"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3.2" hidden="1"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43.2" hidden="1"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57.6" hidden="1"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41247.020243055551</v>
      </c>
      <c r="T729" s="10">
        <f t="shared" si="71"/>
        <v>41288.888888888891</v>
      </c>
    </row>
    <row r="730" spans="1:20" ht="43.2" hidden="1"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43.2" hidden="1"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41111.185891203706</v>
      </c>
      <c r="T731" s="10">
        <f t="shared" si="71"/>
        <v>41171.185891203706</v>
      </c>
    </row>
    <row r="732" spans="1:20" ht="28.8" hidden="1"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40854.745266203703</v>
      </c>
      <c r="T732" s="10">
        <f t="shared" si="71"/>
        <v>40884.745266203703</v>
      </c>
    </row>
    <row r="733" spans="1:20" ht="43.2" hidden="1"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40879.795682870368</v>
      </c>
      <c r="T733" s="10">
        <f t="shared" si="71"/>
        <v>40930.25</v>
      </c>
    </row>
    <row r="734" spans="1:20" ht="43.2" hidden="1"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41486.424317129626</v>
      </c>
      <c r="T734" s="10">
        <f t="shared" si="71"/>
        <v>41546.424317129626</v>
      </c>
    </row>
    <row r="735" spans="1:20" ht="57.6" hidden="1"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41598.420046296298</v>
      </c>
      <c r="T735" s="10">
        <f t="shared" si="71"/>
        <v>41628.420046296298</v>
      </c>
    </row>
    <row r="736" spans="1:20" ht="43.2" hidden="1"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42102.164583333331</v>
      </c>
      <c r="T736" s="10">
        <f t="shared" si="71"/>
        <v>42133.208333333328</v>
      </c>
    </row>
    <row r="737" spans="1:20" ht="43.2" hidden="1"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43.2" hidden="1"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41579.734259259261</v>
      </c>
      <c r="T738" s="10">
        <f t="shared" si="71"/>
        <v>41599.207638888889</v>
      </c>
    </row>
    <row r="739" spans="1:20" ht="43.2" hidden="1"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41667.275312500002</v>
      </c>
      <c r="T739" s="10">
        <f t="shared" si="71"/>
        <v>41684.833333333336</v>
      </c>
    </row>
    <row r="740" spans="1:20" ht="28.8" hidden="1"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43.2" hidden="1"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41829.502650462964</v>
      </c>
      <c r="T741" s="10">
        <f t="shared" si="71"/>
        <v>41862.502650462964</v>
      </c>
    </row>
    <row r="742" spans="1:20" ht="57.6" hidden="1"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42162.146782407406</v>
      </c>
      <c r="T742" s="10">
        <f t="shared" si="71"/>
        <v>42176.146782407406</v>
      </c>
    </row>
    <row r="743" spans="1:20" ht="28.8" hidden="1"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41401.648217592592</v>
      </c>
      <c r="T743" s="10">
        <f t="shared" si="71"/>
        <v>41436.648217592592</v>
      </c>
    </row>
    <row r="744" spans="1:20" ht="57.6" hidden="1"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43.2" hidden="1"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40990.709317129629</v>
      </c>
      <c r="T745" s="10">
        <f t="shared" si="71"/>
        <v>41015.875</v>
      </c>
    </row>
    <row r="746" spans="1:20" ht="43.2" hidden="1"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43.2" hidden="1"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41367.572280092594</v>
      </c>
      <c r="T747" s="10">
        <f t="shared" si="71"/>
        <v>41397.572280092594</v>
      </c>
    </row>
    <row r="748" spans="1:20" ht="28.8" hidden="1"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41157.042928240742</v>
      </c>
      <c r="T748" s="10">
        <f t="shared" si="71"/>
        <v>41175.165972222225</v>
      </c>
    </row>
    <row r="749" spans="1:20" ht="43.2" hidden="1"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3.2" hidden="1"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41831.846828703703</v>
      </c>
      <c r="T750" s="10">
        <f t="shared" si="71"/>
        <v>41861.846828703703</v>
      </c>
    </row>
    <row r="751" spans="1:20" ht="43.2" hidden="1"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42733.94131944445</v>
      </c>
      <c r="T751" s="10">
        <f t="shared" si="71"/>
        <v>42763.94131944445</v>
      </c>
    </row>
    <row r="752" spans="1:20" ht="43.2" hidden="1"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41299.878148148149</v>
      </c>
      <c r="T752" s="10">
        <f t="shared" si="71"/>
        <v>41329.878148148149</v>
      </c>
    </row>
    <row r="753" spans="1:20" ht="43.2" hidden="1"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40713.630497685182</v>
      </c>
      <c r="T753" s="10">
        <f t="shared" si="71"/>
        <v>40759.630497685182</v>
      </c>
    </row>
    <row r="754" spans="1:20" ht="57.6" hidden="1"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43.2" hidden="1"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43.2" hidden="1"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3.2" hidden="1"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41383.605057870373</v>
      </c>
      <c r="T757" s="10">
        <f t="shared" si="71"/>
        <v>41414.02847222222</v>
      </c>
    </row>
    <row r="758" spans="1:20" ht="43.2" hidden="1"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40590.766886574071</v>
      </c>
      <c r="T758" s="10">
        <f t="shared" si="71"/>
        <v>40651.725219907406</v>
      </c>
    </row>
    <row r="759" spans="1:20" ht="43.2" hidden="1"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28.8" hidden="1"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3.2" hidden="1"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41789.330312500002</v>
      </c>
      <c r="T761" s="10">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0">
        <f t="shared" si="70"/>
        <v>42670.764039351852</v>
      </c>
      <c r="T762" s="10">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41642.751458333332</v>
      </c>
      <c r="T763" s="10">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0">
        <f t="shared" si="70"/>
        <v>42690.858449074076</v>
      </c>
      <c r="T764" s="10">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41471.446851851848</v>
      </c>
      <c r="T765" s="10">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0">
        <f t="shared" si="70"/>
        <v>42227.173159722224</v>
      </c>
      <c r="T766" s="10">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41901.542638888888</v>
      </c>
      <c r="T767" s="10">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0">
        <f t="shared" si="70"/>
        <v>42021.783368055556</v>
      </c>
      <c r="T768" s="10">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42115.143634259264</v>
      </c>
      <c r="T769" s="10">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t="str">
        <f t="shared" si="68"/>
        <v>publishing</v>
      </c>
      <c r="R770" t="str">
        <f t="shared" si="69"/>
        <v>fiction</v>
      </c>
      <c r="S770" s="10">
        <f t="shared" si="70"/>
        <v>41594.207060185188</v>
      </c>
      <c r="T770" s="10">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IF($L771&gt;0,$E771/$L771,0)</f>
        <v>31.846153846153847</v>
      </c>
      <c r="Q771" t="str">
        <f t="shared" ref="Q771:Q834" si="74">LEFT(N771,FIND("/",$N771)-1)</f>
        <v>publishing</v>
      </c>
      <c r="R771" t="str">
        <f t="shared" ref="R771:R834" si="75">RIGHT($N771,LEN($N771)-FIND("/",$N771))</f>
        <v>fiction</v>
      </c>
      <c r="S771" s="10">
        <f t="shared" ref="S771:S834" si="76">(((J771/60/60/24)+DATE(1970,1,1)))</f>
        <v>41604.996458333335</v>
      </c>
      <c r="T771" s="10">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0">
        <f t="shared" si="76"/>
        <v>41289.999641203707</v>
      </c>
      <c r="T772" s="10">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42349.824097222227</v>
      </c>
      <c r="T773" s="10">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40068.056932870371</v>
      </c>
      <c r="T774" s="10">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42100.735937499994</v>
      </c>
      <c r="T775" s="10">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41663.780300925922</v>
      </c>
      <c r="T776" s="10">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40863.060127314813</v>
      </c>
      <c r="T777" s="10">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42250.685706018514</v>
      </c>
      <c r="T778" s="10">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41456.981215277774</v>
      </c>
      <c r="T779" s="10">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41729.702314814815</v>
      </c>
      <c r="T780" s="10">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40436.68408564815</v>
      </c>
      <c r="T781" s="10">
        <f t="shared" si="77"/>
        <v>40466.166666666664</v>
      </c>
    </row>
    <row r="782" spans="1:20" ht="43.2" hidden="1"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40636.673900462964</v>
      </c>
      <c r="T782" s="10">
        <f t="shared" si="77"/>
        <v>40666.673900462964</v>
      </c>
    </row>
    <row r="783" spans="1:20" ht="43.2" hidden="1"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41403.000856481485</v>
      </c>
      <c r="T783" s="10">
        <f t="shared" si="77"/>
        <v>41433.000856481485</v>
      </c>
    </row>
    <row r="784" spans="1:20" ht="43.2" hidden="1"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41116.758125</v>
      </c>
      <c r="T784" s="10">
        <f t="shared" si="77"/>
        <v>41146.758125</v>
      </c>
    </row>
    <row r="785" spans="1:20" ht="43.2" hidden="1"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40987.773715277777</v>
      </c>
      <c r="T785" s="10">
        <f t="shared" si="77"/>
        <v>41026.916666666664</v>
      </c>
    </row>
    <row r="786" spans="1:20" ht="43.2" hidden="1"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41675.149525462963</v>
      </c>
      <c r="T786" s="10">
        <f t="shared" si="77"/>
        <v>41715.107858796298</v>
      </c>
    </row>
    <row r="787" spans="1:20" ht="43.2" hidden="1"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3.2" hidden="1"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40983.055949074071</v>
      </c>
      <c r="T788" s="10">
        <f t="shared" si="77"/>
        <v>41040.657638888886</v>
      </c>
    </row>
    <row r="789" spans="1:20" ht="43.2" hidden="1"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43.2" hidden="1"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41059.006805555553</v>
      </c>
      <c r="T790" s="10">
        <f t="shared" si="77"/>
        <v>41097.165972222225</v>
      </c>
    </row>
    <row r="791" spans="1:20" ht="43.2" hidden="1"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43.2" hidden="1"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41276.047905092593</v>
      </c>
      <c r="T792" s="10">
        <f t="shared" si="77"/>
        <v>41306.047905092593</v>
      </c>
    </row>
    <row r="793" spans="1:20" ht="43.2" hidden="1"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41557.780624999999</v>
      </c>
      <c r="T793" s="10">
        <f t="shared" si="77"/>
        <v>41591.249305555553</v>
      </c>
    </row>
    <row r="794" spans="1:20" ht="28.8" hidden="1"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41555.873645833337</v>
      </c>
      <c r="T794" s="10">
        <f t="shared" si="77"/>
        <v>41585.915312500001</v>
      </c>
    </row>
    <row r="795" spans="1:20" ht="43.2" hidden="1"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41442.741249999999</v>
      </c>
      <c r="T795" s="10">
        <f t="shared" si="77"/>
        <v>41458.207638888889</v>
      </c>
    </row>
    <row r="796" spans="1:20" ht="43.2" hidden="1"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43.2" hidden="1"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57.6" hidden="1"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43.2" hidden="1"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3.2" hidden="1"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41882.590127314819</v>
      </c>
      <c r="T800" s="10">
        <f t="shared" si="77"/>
        <v>41912.590127314819</v>
      </c>
    </row>
    <row r="801" spans="1:20" ht="43.2" hidden="1"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40996.667199074072</v>
      </c>
      <c r="T801" s="10">
        <f t="shared" si="77"/>
        <v>41026.667199074072</v>
      </c>
    </row>
    <row r="802" spans="1:20" ht="43.2" hidden="1"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41863.433495370373</v>
      </c>
      <c r="T802" s="10">
        <f t="shared" si="77"/>
        <v>41893.433495370373</v>
      </c>
    </row>
    <row r="803" spans="1:20" ht="43.2" hidden="1"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40695.795370370368</v>
      </c>
      <c r="T803" s="10">
        <f t="shared" si="77"/>
        <v>40725.795370370368</v>
      </c>
    </row>
    <row r="804" spans="1:20" ht="57.6" hidden="1"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43.2" hidden="1"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43.2" hidden="1"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40730.105625000004</v>
      </c>
      <c r="T806" s="10">
        <f t="shared" si="77"/>
        <v>40747.165972222225</v>
      </c>
    </row>
    <row r="807" spans="1:20" ht="43.2" hidden="1"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40690.823055555556</v>
      </c>
      <c r="T807" s="10">
        <f t="shared" si="77"/>
        <v>40740.958333333336</v>
      </c>
    </row>
    <row r="808" spans="1:20" hidden="1"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40763.691423611112</v>
      </c>
      <c r="T808" s="10">
        <f t="shared" si="77"/>
        <v>40793.691423611112</v>
      </c>
    </row>
    <row r="809" spans="1:20" ht="28.8" hidden="1"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42759.628599537042</v>
      </c>
      <c r="T809" s="10">
        <f t="shared" si="77"/>
        <v>42795.083333333328</v>
      </c>
    </row>
    <row r="810" spans="1:20" ht="43.2" hidden="1"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41962.100532407407</v>
      </c>
      <c r="T810" s="10">
        <f t="shared" si="77"/>
        <v>41995.207638888889</v>
      </c>
    </row>
    <row r="811" spans="1:20" ht="43.2" hidden="1"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41628.833680555559</v>
      </c>
      <c r="T811" s="10">
        <f t="shared" si="77"/>
        <v>41658.833680555559</v>
      </c>
    </row>
    <row r="812" spans="1:20" ht="43.2" hidden="1"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41123.056273148148</v>
      </c>
      <c r="T812" s="10">
        <f t="shared" si="77"/>
        <v>41153.056273148148</v>
      </c>
    </row>
    <row r="813" spans="1:20" ht="28.8" hidden="1"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41443.643541666665</v>
      </c>
      <c r="T813" s="10">
        <f t="shared" si="77"/>
        <v>41465.702777777777</v>
      </c>
    </row>
    <row r="814" spans="1:20" ht="43.2" hidden="1"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41282.017962962964</v>
      </c>
      <c r="T814" s="10">
        <f t="shared" si="77"/>
        <v>41334.581944444442</v>
      </c>
    </row>
    <row r="815" spans="1:20" ht="28.8" hidden="1"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41080.960243055553</v>
      </c>
      <c r="T815" s="10">
        <f t="shared" si="77"/>
        <v>41110.960243055553</v>
      </c>
    </row>
    <row r="816" spans="1:20" ht="43.2" hidden="1"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40679.743067129632</v>
      </c>
      <c r="T816" s="10">
        <f t="shared" si="77"/>
        <v>40694.75277777778</v>
      </c>
    </row>
    <row r="817" spans="1:20" ht="28.8" hidden="1"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41914.917858796296</v>
      </c>
      <c r="T817" s="10">
        <f t="shared" si="77"/>
        <v>41944.917858796296</v>
      </c>
    </row>
    <row r="818" spans="1:20" ht="28.8" hidden="1"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41341.870868055557</v>
      </c>
      <c r="T818" s="10">
        <f t="shared" si="77"/>
        <v>41373.270833333336</v>
      </c>
    </row>
    <row r="819" spans="1:20" ht="43.2" hidden="1"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43.2" hidden="1"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28.8" hidden="1"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3.2" hidden="1"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41768.841921296298</v>
      </c>
      <c r="T822" s="10">
        <f t="shared" si="77"/>
        <v>41799.208333333336</v>
      </c>
    </row>
    <row r="823" spans="1:20" ht="43.2" hidden="1"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42093.922048611115</v>
      </c>
      <c r="T823" s="10">
        <f t="shared" si="77"/>
        <v>42128.167361111111</v>
      </c>
    </row>
    <row r="824" spans="1:20" ht="43.2" hidden="1"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3.2" hidden="1"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42055.972824074073</v>
      </c>
      <c r="T825" s="10">
        <f t="shared" si="77"/>
        <v>42085.931157407409</v>
      </c>
    </row>
    <row r="826" spans="1:20" ht="57.6" hidden="1"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28.8" hidden="1"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41186.306527777779</v>
      </c>
      <c r="T827" s="10">
        <f t="shared" si="77"/>
        <v>41211.306527777779</v>
      </c>
    </row>
    <row r="828" spans="1:20" ht="43.2" hidden="1"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40973.038541666669</v>
      </c>
      <c r="T828" s="10">
        <f t="shared" si="77"/>
        <v>40993.996874999997</v>
      </c>
    </row>
    <row r="829" spans="1:20" ht="57.6" hidden="1"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57.6" hidden="1"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41073.050717592596</v>
      </c>
      <c r="T830" s="10">
        <f t="shared" si="77"/>
        <v>41085.683333333334</v>
      </c>
    </row>
    <row r="831" spans="1:20" ht="57.6" hidden="1"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42504.801388888889</v>
      </c>
      <c r="T831" s="10">
        <f t="shared" si="77"/>
        <v>42564.801388888889</v>
      </c>
    </row>
    <row r="832" spans="1:20" ht="43.2" hidden="1"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41325.525752314818</v>
      </c>
      <c r="T832" s="10">
        <f t="shared" si="77"/>
        <v>41355.484085648146</v>
      </c>
    </row>
    <row r="833" spans="1:20" ht="28.8" hidden="1"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40996.646921296298</v>
      </c>
      <c r="T833" s="10">
        <f t="shared" si="77"/>
        <v>41026.646921296298</v>
      </c>
    </row>
    <row r="834" spans="1:20" ht="43.2" hidden="1"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40869.675173611111</v>
      </c>
      <c r="T834" s="10">
        <f t="shared" si="77"/>
        <v>40929.342361111114</v>
      </c>
    </row>
    <row r="835" spans="1:20" hidden="1"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IF($L835&gt;0,$E835/$L835,0)</f>
        <v>148.78048780487805</v>
      </c>
      <c r="Q835" t="str">
        <f t="shared" ref="Q835:Q898" si="80">LEFT(N835,FIND("/",$N835)-1)</f>
        <v>music</v>
      </c>
      <c r="R835" t="str">
        <f t="shared" ref="R835:R898" si="81">RIGHT($N835,LEN($N835)-FIND("/",$N835))</f>
        <v>rock</v>
      </c>
      <c r="S835" s="10">
        <f t="shared" ref="S835:S898" si="82">(((J835/60/60/24)+DATE(1970,1,1)))</f>
        <v>41718.878182870372</v>
      </c>
      <c r="T835" s="10">
        <f t="shared" ref="T835:T898" si="83">(((I835/60/60/24)+DATE(1970,1,1)))</f>
        <v>41748.878182870372</v>
      </c>
    </row>
    <row r="836" spans="1:20" ht="57.6" hidden="1"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41422.822824074072</v>
      </c>
      <c r="T836" s="10">
        <f t="shared" si="83"/>
        <v>41456.165972222225</v>
      </c>
    </row>
    <row r="837" spans="1:20" ht="43.2" hidden="1"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41005.45784722222</v>
      </c>
      <c r="T837" s="10">
        <f t="shared" si="83"/>
        <v>41048.125</v>
      </c>
    </row>
    <row r="838" spans="1:20" hidden="1"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41524.056921296295</v>
      </c>
      <c r="T838" s="10">
        <f t="shared" si="83"/>
        <v>41554.056921296295</v>
      </c>
    </row>
    <row r="839" spans="1:20" ht="43.2" hidden="1"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41730.998402777775</v>
      </c>
      <c r="T839" s="10">
        <f t="shared" si="83"/>
        <v>41760.998402777775</v>
      </c>
    </row>
    <row r="840" spans="1:20" ht="43.2" hidden="1"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40895.897974537038</v>
      </c>
      <c r="T840" s="10">
        <f t="shared" si="83"/>
        <v>40925.897974537038</v>
      </c>
    </row>
    <row r="841" spans="1:20" ht="43.2" hidden="1"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41144.763379629629</v>
      </c>
      <c r="T841" s="10">
        <f t="shared" si="83"/>
        <v>41174.763379629629</v>
      </c>
    </row>
    <row r="842" spans="1:20" ht="43.2" hidden="1"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42607.226701388892</v>
      </c>
      <c r="T842" s="10">
        <f t="shared" si="83"/>
        <v>42637.226701388892</v>
      </c>
    </row>
    <row r="843" spans="1:20" ht="43.2" hidden="1"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3.2" hidden="1"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41526.592395833337</v>
      </c>
      <c r="T844" s="10">
        <f t="shared" si="83"/>
        <v>41561.165972222225</v>
      </c>
    </row>
    <row r="845" spans="1:20" ht="43.2" hidden="1"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42695.257870370369</v>
      </c>
      <c r="T845" s="10">
        <f t="shared" si="83"/>
        <v>42712.333333333328</v>
      </c>
    </row>
    <row r="846" spans="1:20" ht="57.6" hidden="1"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41905.684629629628</v>
      </c>
      <c r="T846" s="10">
        <f t="shared" si="83"/>
        <v>41944.207638888889</v>
      </c>
    </row>
    <row r="847" spans="1:20" ht="43.2" hidden="1"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42578.205972222218</v>
      </c>
      <c r="T847" s="10">
        <f t="shared" si="83"/>
        <v>42618.165972222225</v>
      </c>
    </row>
    <row r="848" spans="1:20" ht="43.2" hidden="1"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28.8" hidden="1"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42165.79833333334</v>
      </c>
      <c r="T849" s="10">
        <f t="shared" si="83"/>
        <v>42195.79833333334</v>
      </c>
    </row>
    <row r="850" spans="1:20" ht="43.2" hidden="1"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42078.792048611111</v>
      </c>
      <c r="T850" s="10">
        <f t="shared" si="83"/>
        <v>42108.792048611111</v>
      </c>
    </row>
    <row r="851" spans="1:20" ht="57.6" hidden="1"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42051.148888888885</v>
      </c>
      <c r="T851" s="10">
        <f t="shared" si="83"/>
        <v>42079.107222222221</v>
      </c>
    </row>
    <row r="852" spans="1:20" ht="43.2" hidden="1"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42452.827743055561</v>
      </c>
      <c r="T852" s="10">
        <f t="shared" si="83"/>
        <v>42485.207638888889</v>
      </c>
    </row>
    <row r="853" spans="1:20" ht="43.2" hidden="1"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42522.880243055552</v>
      </c>
      <c r="T853" s="10">
        <f t="shared" si="83"/>
        <v>42582.822916666672</v>
      </c>
    </row>
    <row r="854" spans="1:20" ht="28.8" hidden="1"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42656.805497685185</v>
      </c>
      <c r="T854" s="10">
        <f t="shared" si="83"/>
        <v>42667.875</v>
      </c>
    </row>
    <row r="855" spans="1:20" ht="43.2" hidden="1"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42021.832280092596</v>
      </c>
      <c r="T855" s="10">
        <f t="shared" si="83"/>
        <v>42051.832280092596</v>
      </c>
    </row>
    <row r="856" spans="1:20" ht="43.2" hidden="1"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42702.212337962963</v>
      </c>
      <c r="T856" s="10">
        <f t="shared" si="83"/>
        <v>42732.212337962963</v>
      </c>
    </row>
    <row r="857" spans="1:20" ht="28.8" hidden="1"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57.6" hidden="1"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42609.311990740738</v>
      </c>
      <c r="T858" s="10">
        <f t="shared" si="83"/>
        <v>42668.791666666672</v>
      </c>
    </row>
    <row r="859" spans="1:20" ht="43.2" hidden="1"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42291.581377314811</v>
      </c>
      <c r="T859" s="10">
        <f t="shared" si="83"/>
        <v>42333.623043981483</v>
      </c>
    </row>
    <row r="860" spans="1:20" ht="43.2" hidden="1"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42079.745578703703</v>
      </c>
      <c r="T860" s="10">
        <f t="shared" si="83"/>
        <v>42109.957638888889</v>
      </c>
    </row>
    <row r="861" spans="1:20" ht="43.2" hidden="1"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42128.820231481484</v>
      </c>
      <c r="T861" s="10">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41570.482789351852</v>
      </c>
      <c r="T862" s="10">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42599.965324074074</v>
      </c>
      <c r="T863" s="10">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41559.5549537037</v>
      </c>
      <c r="T864" s="10">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40921.117662037039</v>
      </c>
      <c r="T865" s="10">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41541.106921296298</v>
      </c>
      <c r="T866" s="10">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41230.77311342593</v>
      </c>
      <c r="T867" s="10">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42025.637939814813</v>
      </c>
      <c r="T868" s="10">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40088.105393518519</v>
      </c>
      <c r="T869" s="10">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41616.027754629627</v>
      </c>
      <c r="T870" s="10">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41342.845567129632</v>
      </c>
      <c r="T871" s="10">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41488.022256944445</v>
      </c>
      <c r="T872" s="10">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41577.561284722222</v>
      </c>
      <c r="T873" s="10">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40567.825543981482</v>
      </c>
      <c r="T874" s="10">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41184.167129629634</v>
      </c>
      <c r="T875" s="10">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41368.583726851852</v>
      </c>
      <c r="T876" s="10">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0">
        <f t="shared" si="82"/>
        <v>42248.723738425921</v>
      </c>
      <c r="T877" s="10">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41276.496840277774</v>
      </c>
      <c r="T878" s="10">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41597.788888888892</v>
      </c>
      <c r="T879" s="10">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40505.232916666668</v>
      </c>
      <c r="T880" s="10">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41037.829918981479</v>
      </c>
      <c r="T881" s="10">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41179.32104166667</v>
      </c>
      <c r="T882" s="10">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40877.25099537037</v>
      </c>
      <c r="T883" s="10">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40759.860532407409</v>
      </c>
      <c r="T884" s="10">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42371.935590277775</v>
      </c>
      <c r="T885" s="10">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40981.802615740737</v>
      </c>
      <c r="T886" s="10">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42713.941099537042</v>
      </c>
      <c r="T887" s="10">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42603.870520833334</v>
      </c>
      <c r="T888" s="10">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0">
        <f t="shared" si="82"/>
        <v>41026.958969907406</v>
      </c>
      <c r="T889" s="10">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40751.753298611111</v>
      </c>
      <c r="T890" s="10">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41887.784062500003</v>
      </c>
      <c r="T891" s="10">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41569.698831018519</v>
      </c>
      <c r="T892" s="10">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41842.031597222223</v>
      </c>
      <c r="T893" s="10">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40304.20003472222</v>
      </c>
      <c r="T894" s="10">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42065.897719907407</v>
      </c>
      <c r="T895" s="10">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42496.981597222228</v>
      </c>
      <c r="T896" s="10">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40431.127650462964</v>
      </c>
      <c r="T897" s="10">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42218.872986111113</v>
      </c>
      <c r="T898" s="10">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f t="shared" ref="P899:P962" si="85">IF($L899&gt;0,$E899/$L899,0)</f>
        <v>0</v>
      </c>
      <c r="Q899" t="str">
        <f t="shared" ref="Q899:Q962" si="86">LEFT(N899,FIND("/",$N899)-1)</f>
        <v>music</v>
      </c>
      <c r="R899" t="str">
        <f t="shared" ref="R899:R962" si="87">RIGHT($N899,LEN($N899)-FIND("/",$N899))</f>
        <v>indie rock</v>
      </c>
      <c r="S899" s="10">
        <f t="shared" ref="S899:S962" si="88">(((J899/60/60/24)+DATE(1970,1,1)))</f>
        <v>41211.688750000001</v>
      </c>
      <c r="T899" s="10">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40878.758217592593</v>
      </c>
      <c r="T900" s="10">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40646.099097222221</v>
      </c>
      <c r="T901" s="10">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42429.84956018519</v>
      </c>
      <c r="T902" s="10">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0">
        <f t="shared" si="88"/>
        <v>40291.81150462963</v>
      </c>
      <c r="T903" s="10">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41829.965532407405</v>
      </c>
      <c r="T904" s="10">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41149.796064814815</v>
      </c>
      <c r="T905" s="10">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42342.080289351856</v>
      </c>
      <c r="T906" s="10">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40507.239884259259</v>
      </c>
      <c r="T907" s="10">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0">
        <f t="shared" si="88"/>
        <v>41681.189699074072</v>
      </c>
      <c r="T908" s="10">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0">
        <f t="shared" si="88"/>
        <v>40767.192395833335</v>
      </c>
      <c r="T909" s="10">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0">
        <f t="shared" si="88"/>
        <v>40340.801562499997</v>
      </c>
      <c r="T910" s="10">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41081.69027777778</v>
      </c>
      <c r="T911" s="10">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42737.545358796298</v>
      </c>
      <c r="T912" s="10">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0">
        <f t="shared" si="88"/>
        <v>41642.005150462966</v>
      </c>
      <c r="T913" s="10">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41194.109340277777</v>
      </c>
      <c r="T914" s="10">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41004.139108796298</v>
      </c>
      <c r="T915" s="10">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0">
        <f t="shared" si="88"/>
        <v>41116.763275462967</v>
      </c>
      <c r="T916" s="10">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40937.679560185185</v>
      </c>
      <c r="T917" s="10">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0">
        <f t="shared" si="88"/>
        <v>40434.853402777779</v>
      </c>
      <c r="T918" s="10">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41802.94363425926</v>
      </c>
      <c r="T919" s="10">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41944.916215277779</v>
      </c>
      <c r="T920" s="10">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41227.641724537039</v>
      </c>
      <c r="T921" s="10">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0">
        <f t="shared" si="88"/>
        <v>41562.67155092593</v>
      </c>
      <c r="T922" s="10">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40847.171018518515</v>
      </c>
      <c r="T923" s="10">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41878.530011574076</v>
      </c>
      <c r="T924" s="10">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41934.959756944445</v>
      </c>
      <c r="T925" s="10">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41288.942928240744</v>
      </c>
      <c r="T926" s="10">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41575.880914351852</v>
      </c>
      <c r="T927" s="10">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0">
        <f t="shared" si="88"/>
        <v>40338.02002314815</v>
      </c>
      <c r="T928" s="10">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0">
        <f t="shared" si="88"/>
        <v>41013.822858796295</v>
      </c>
      <c r="T929" s="10">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41180.86241898148</v>
      </c>
      <c r="T930" s="10">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0">
        <f t="shared" si="88"/>
        <v>40978.238067129627</v>
      </c>
      <c r="T931" s="10">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40312.915578703702</v>
      </c>
      <c r="T932" s="10">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41680.359976851854</v>
      </c>
      <c r="T933" s="10">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41310.969270833331</v>
      </c>
      <c r="T934" s="10">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41711.169085648151</v>
      </c>
      <c r="T935" s="10">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41733.737083333333</v>
      </c>
      <c r="T936" s="10">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42368.333668981482</v>
      </c>
      <c r="T937" s="10">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0">
        <f t="shared" si="88"/>
        <v>40883.024178240739</v>
      </c>
      <c r="T938" s="10">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41551.798113425924</v>
      </c>
      <c r="T939" s="10">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41124.479722222226</v>
      </c>
      <c r="T940" s="10">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41416.763171296298</v>
      </c>
      <c r="T941" s="10">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42182.008402777778</v>
      </c>
      <c r="T942" s="10">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42746.096585648149</v>
      </c>
      <c r="T943" s="10">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42382.843287037031</v>
      </c>
      <c r="T944" s="10">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42673.66788194445</v>
      </c>
      <c r="T945" s="10">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42444.583912037036</v>
      </c>
      <c r="T946" s="10">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42732.872986111113</v>
      </c>
      <c r="T947" s="10">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42592.750555555554</v>
      </c>
      <c r="T948" s="10">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0">
        <f t="shared" si="88"/>
        <v>42491.781319444446</v>
      </c>
      <c r="T949" s="10">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42411.828287037039</v>
      </c>
      <c r="T950" s="10">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42361.043703703705</v>
      </c>
      <c r="T951" s="10">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42356.750706018516</v>
      </c>
      <c r="T952" s="10">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42480.653611111105</v>
      </c>
      <c r="T953" s="10">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42662.613564814819</v>
      </c>
      <c r="T954" s="10">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41999.164340277777</v>
      </c>
      <c r="T955" s="10">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42194.833784722221</v>
      </c>
      <c r="T956" s="10">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42586.295138888891</v>
      </c>
      <c r="T957" s="10">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42060.913877314815</v>
      </c>
      <c r="T958" s="10">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42660.552465277782</v>
      </c>
      <c r="T959" s="10">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42082.802812499998</v>
      </c>
      <c r="T960" s="10">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41993.174363425926</v>
      </c>
      <c r="T961" s="10">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42766.626793981486</v>
      </c>
      <c r="T962" s="10">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IF($L963&gt;0,$E963/$L963,0)</f>
        <v>364.35454545454547</v>
      </c>
      <c r="Q963" t="str">
        <f t="shared" ref="Q963:Q1026" si="92">LEFT(N963,FIND("/",$N963)-1)</f>
        <v>technology</v>
      </c>
      <c r="R963" t="str">
        <f t="shared" ref="R963:R1026" si="93">RIGHT($N963,LEN($N963)-FIND("/",$N963))</f>
        <v>wearables</v>
      </c>
      <c r="S963" s="10">
        <f t="shared" ref="S963:S1026" si="94">(((J963/60/60/24)+DATE(1970,1,1)))</f>
        <v>42740.693692129629</v>
      </c>
      <c r="T963" s="10">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42373.712418981479</v>
      </c>
      <c r="T964" s="10">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42625.635636574079</v>
      </c>
      <c r="T965" s="10">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42208.628692129627</v>
      </c>
      <c r="T966" s="10">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42637.016736111109</v>
      </c>
      <c r="T967" s="10">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42619.635787037041</v>
      </c>
      <c r="T968" s="10">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42422.254328703704</v>
      </c>
      <c r="T969" s="10">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41836.847615740742</v>
      </c>
      <c r="T970" s="10">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42742.30332175926</v>
      </c>
      <c r="T971" s="10">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42721.220520833333</v>
      </c>
      <c r="T972" s="10">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42111.709027777775</v>
      </c>
      <c r="T973" s="10">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41856.865717592591</v>
      </c>
      <c r="T974" s="10">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42257.014965277776</v>
      </c>
      <c r="T975" s="10">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42424.749490740738</v>
      </c>
      <c r="T976" s="10">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42489.696585648147</v>
      </c>
      <c r="T977" s="10">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42185.058993055558</v>
      </c>
      <c r="T978" s="10">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42391.942094907412</v>
      </c>
      <c r="T979" s="10">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42395.309039351851</v>
      </c>
      <c r="T980" s="10">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42506.416990740734</v>
      </c>
      <c r="T981" s="10">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41928.904189814813</v>
      </c>
      <c r="T982" s="10">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41830.947013888886</v>
      </c>
      <c r="T983" s="10">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42615.753310185188</v>
      </c>
      <c r="T984" s="10">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42574.667650462965</v>
      </c>
      <c r="T985" s="10">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42061.11583333333</v>
      </c>
      <c r="T986" s="10">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42339.967708333337</v>
      </c>
      <c r="T987" s="10">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42324.767361111109</v>
      </c>
      <c r="T988" s="10">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41773.294560185182</v>
      </c>
      <c r="T989" s="10">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0">
        <f t="shared" si="94"/>
        <v>42614.356770833328</v>
      </c>
      <c r="T990" s="10">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42611.933969907404</v>
      </c>
      <c r="T991" s="10">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41855.784305555557</v>
      </c>
      <c r="T992" s="10">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42538.75680555556</v>
      </c>
      <c r="T993" s="10">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42437.924988425926</v>
      </c>
      <c r="T994" s="10">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42652.964907407411</v>
      </c>
      <c r="T995" s="10">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41921.263078703705</v>
      </c>
      <c r="T996" s="10">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41947.940740740742</v>
      </c>
      <c r="T997" s="10">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41817.866435185184</v>
      </c>
      <c r="T998" s="10">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41941.10297453704</v>
      </c>
      <c r="T999" s="10">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42282.168993055559</v>
      </c>
      <c r="T1000" s="10">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41926.29965277778</v>
      </c>
      <c r="T1001" s="10">
        <f t="shared" si="95"/>
        <v>41956.334722222222</v>
      </c>
    </row>
    <row r="1002" spans="1:20" ht="43.2" hidden="1"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42749.059722222228</v>
      </c>
      <c r="T1002" s="10">
        <f t="shared" si="95"/>
        <v>42809.018055555556</v>
      </c>
    </row>
    <row r="1003" spans="1:20" ht="57.6" hidden="1"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42720.720057870371</v>
      </c>
      <c r="T1003" s="10">
        <f t="shared" si="95"/>
        <v>42765.720057870371</v>
      </c>
    </row>
    <row r="1004" spans="1:20" ht="43.2" hidden="1"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42325.684189814812</v>
      </c>
      <c r="T1004" s="10">
        <f t="shared" si="95"/>
        <v>42355.249305555553</v>
      </c>
    </row>
    <row r="1005" spans="1:20" ht="43.2" hidden="1"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42780.709039351852</v>
      </c>
      <c r="T1005" s="10">
        <f t="shared" si="95"/>
        <v>42810.667372685188</v>
      </c>
    </row>
    <row r="1006" spans="1:20" ht="28.8" hidden="1"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42388.708645833336</v>
      </c>
      <c r="T1006" s="10">
        <f t="shared" si="95"/>
        <v>42418.708645833336</v>
      </c>
    </row>
    <row r="1007" spans="1:20" ht="43.2" hidden="1"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42276.624803240738</v>
      </c>
      <c r="T1007" s="10">
        <f t="shared" si="95"/>
        <v>42307.624803240738</v>
      </c>
    </row>
    <row r="1008" spans="1:20" ht="43.2" hidden="1"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41977.040185185186</v>
      </c>
      <c r="T1008" s="10">
        <f t="shared" si="95"/>
        <v>41985.299305555556</v>
      </c>
    </row>
    <row r="1009" spans="1:20" ht="43.2" hidden="1"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42676.583599537036</v>
      </c>
      <c r="T1009" s="10">
        <f t="shared" si="95"/>
        <v>42718.6252662037</v>
      </c>
    </row>
    <row r="1010" spans="1:20" ht="43.2" hidden="1"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42702.809201388889</v>
      </c>
      <c r="T1010" s="10">
        <f t="shared" si="95"/>
        <v>42732.809201388889</v>
      </c>
    </row>
    <row r="1011" spans="1:20" ht="57.6" hidden="1"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42510.604699074072</v>
      </c>
      <c r="T1011" s="10">
        <f t="shared" si="95"/>
        <v>42540.604699074072</v>
      </c>
    </row>
    <row r="1012" spans="1:20" ht="43.2" hidden="1"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42561.829421296294</v>
      </c>
      <c r="T1012" s="10">
        <f t="shared" si="95"/>
        <v>42618.124305555553</v>
      </c>
    </row>
    <row r="1013" spans="1:20" ht="43.2" hidden="1"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41946.898090277777</v>
      </c>
      <c r="T1013" s="10">
        <f t="shared" si="95"/>
        <v>41991.898090277777</v>
      </c>
    </row>
    <row r="1014" spans="1:20" ht="57.6" hidden="1"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42714.440416666665</v>
      </c>
      <c r="T1014" s="10">
        <f t="shared" si="95"/>
        <v>42759.440416666665</v>
      </c>
    </row>
    <row r="1015" spans="1:20" ht="43.2" hidden="1"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42339.833981481483</v>
      </c>
      <c r="T1015" s="10">
        <f t="shared" si="95"/>
        <v>42367.833333333328</v>
      </c>
    </row>
    <row r="1016" spans="1:20" ht="28.8" hidden="1"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41955.002488425926</v>
      </c>
      <c r="T1016" s="10">
        <f t="shared" si="95"/>
        <v>42005.002488425926</v>
      </c>
    </row>
    <row r="1017" spans="1:20" ht="28.8" hidden="1"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42303.878414351857</v>
      </c>
      <c r="T1017" s="10">
        <f t="shared" si="95"/>
        <v>42333.920081018514</v>
      </c>
    </row>
    <row r="1018" spans="1:20" ht="43.2" hidden="1"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42422.107129629629</v>
      </c>
      <c r="T1018" s="10">
        <f t="shared" si="95"/>
        <v>42467.065462962957</v>
      </c>
    </row>
    <row r="1019" spans="1:20" ht="43.2" hidden="1"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42289.675173611111</v>
      </c>
      <c r="T1019" s="10">
        <f t="shared" si="95"/>
        <v>42329.716840277775</v>
      </c>
    </row>
    <row r="1020" spans="1:20" ht="43.2" hidden="1"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42535.492280092592</v>
      </c>
      <c r="T1020" s="10">
        <f t="shared" si="95"/>
        <v>42565.492280092592</v>
      </c>
    </row>
    <row r="1021" spans="1:20" ht="43.2" hidden="1"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42009.973946759259</v>
      </c>
      <c r="T1021" s="10">
        <f t="shared" si="95"/>
        <v>42039.973946759259</v>
      </c>
    </row>
    <row r="1022" spans="1:20" ht="43.2" hidden="1"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3.2" hidden="1"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42271.251979166671</v>
      </c>
      <c r="T1023" s="10">
        <f t="shared" si="95"/>
        <v>42294.166666666672</v>
      </c>
    </row>
    <row r="1024" spans="1:20" ht="28.8" hidden="1"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3.2" hidden="1"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42145.919687500005</v>
      </c>
      <c r="T1025" s="10">
        <f t="shared" si="95"/>
        <v>42175.919687500005</v>
      </c>
    </row>
    <row r="1026" spans="1:20" ht="43.2" hidden="1"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42370.580590277779</v>
      </c>
      <c r="T1026" s="10">
        <f t="shared" si="95"/>
        <v>42400.580590277779</v>
      </c>
    </row>
    <row r="1027" spans="1:20" ht="43.2" hidden="1"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IF($L1027&gt;0,$E1027/$L1027,0)</f>
        <v>71.848571428571432</v>
      </c>
      <c r="Q1027" t="str">
        <f t="shared" ref="Q1027:Q1090" si="98">LEFT(N1027,FIND("/",$N1027)-1)</f>
        <v>music</v>
      </c>
      <c r="R1027" t="str">
        <f t="shared" ref="R1027:R1090" si="99">RIGHT($N1027,LEN($N1027)-FIND("/",$N1027))</f>
        <v>electronic music</v>
      </c>
      <c r="S1027" s="10">
        <f t="shared" ref="S1027:S1090" si="100">(((J1027/60/60/24)+DATE(1970,1,1)))</f>
        <v>42049.833761574075</v>
      </c>
      <c r="T1027" s="10">
        <f t="shared" ref="T1027:T1090" si="101">(((I1027/60/60/24)+DATE(1970,1,1)))</f>
        <v>42079.792094907403</v>
      </c>
    </row>
    <row r="1028" spans="1:20" ht="57.6" hidden="1"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43.2" hidden="1"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41905.034108796295</v>
      </c>
      <c r="T1029" s="10">
        <f t="shared" si="101"/>
        <v>41935.034108796295</v>
      </c>
    </row>
    <row r="1030" spans="1:20" ht="43.2" hidden="1"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28.8" hidden="1"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28.8" hidden="1"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42611.483206018514</v>
      </c>
      <c r="T1032" s="10">
        <f t="shared" si="101"/>
        <v>42625.483206018514</v>
      </c>
    </row>
    <row r="1033" spans="1:20" ht="57.6" hidden="1"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42324.764004629629</v>
      </c>
      <c r="T1033" s="10">
        <f t="shared" si="101"/>
        <v>42354.764004629629</v>
      </c>
    </row>
    <row r="1034" spans="1:20" hidden="1"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42514.666956018518</v>
      </c>
      <c r="T1034" s="10">
        <f t="shared" si="101"/>
        <v>42544.666956018518</v>
      </c>
    </row>
    <row r="1035" spans="1:20" ht="43.2" hidden="1"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3.2" hidden="1"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42555.166712962964</v>
      </c>
      <c r="T1036" s="10">
        <f t="shared" si="101"/>
        <v>42587.165972222225</v>
      </c>
    </row>
    <row r="1037" spans="1:20" ht="43.2" hidden="1"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3.2" hidden="1"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43.2" hidden="1"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42119.822476851856</v>
      </c>
      <c r="T1039" s="10">
        <f t="shared" si="101"/>
        <v>42142.208333333328</v>
      </c>
    </row>
    <row r="1040" spans="1:20" ht="43.2" hidden="1"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43.2" hidden="1"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42692.109328703707</v>
      </c>
      <c r="T1041" s="10">
        <f t="shared" si="101"/>
        <v>42717.332638888889</v>
      </c>
    </row>
    <row r="1042" spans="1:20" ht="43.2" hidden="1"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42579.708437499998</v>
      </c>
      <c r="T1042" s="10">
        <f t="shared" si="101"/>
        <v>42609.708437499998</v>
      </c>
    </row>
    <row r="1043" spans="1:20" ht="43.2" hidden="1"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0">
        <f t="shared" si="100"/>
        <v>41831.060092592597</v>
      </c>
      <c r="T1043" s="10">
        <f t="shared" si="101"/>
        <v>41851.060092592597</v>
      </c>
    </row>
    <row r="1044" spans="1:20" ht="43.2" hidden="1"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41851.696157407408</v>
      </c>
      <c r="T1044" s="10">
        <f t="shared" si="101"/>
        <v>41894.416666666664</v>
      </c>
    </row>
    <row r="1045" spans="1:20" ht="43.2" hidden="1"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42114.252951388888</v>
      </c>
      <c r="T1045" s="10">
        <f t="shared" si="101"/>
        <v>42144.252951388888</v>
      </c>
    </row>
    <row r="1046" spans="1:20" ht="43.2" hidden="1"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42011.925937499997</v>
      </c>
      <c r="T1046" s="10">
        <f t="shared" si="101"/>
        <v>42068.852083333331</v>
      </c>
    </row>
    <row r="1047" spans="1:20" ht="43.2" hidden="1"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41844.874421296299</v>
      </c>
      <c r="T1047" s="10">
        <f t="shared" si="101"/>
        <v>41874.874421296299</v>
      </c>
    </row>
    <row r="1048" spans="1:20" ht="43.2" hidden="1"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0">
        <f t="shared" si="100"/>
        <v>42319.851388888885</v>
      </c>
      <c r="T1048" s="10">
        <f t="shared" si="101"/>
        <v>42364.851388888885</v>
      </c>
    </row>
    <row r="1049" spans="1:20" ht="43.2" hidden="1"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41918.818460648145</v>
      </c>
      <c r="T1049" s="10">
        <f t="shared" si="101"/>
        <v>41948.860127314816</v>
      </c>
    </row>
    <row r="1050" spans="1:20" ht="43.2" hidden="1"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42598.053113425922</v>
      </c>
      <c r="T1050" s="10">
        <f t="shared" si="101"/>
        <v>42638.053113425922</v>
      </c>
    </row>
    <row r="1051" spans="1:20" hidden="1"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0">
        <f t="shared" si="100"/>
        <v>42382.431076388893</v>
      </c>
      <c r="T1051" s="10">
        <f t="shared" si="101"/>
        <v>42412.431076388893</v>
      </c>
    </row>
    <row r="1052" spans="1:20" ht="28.8" hidden="1"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0">
        <f t="shared" si="100"/>
        <v>42231.7971875</v>
      </c>
      <c r="T1052" s="10">
        <f t="shared" si="101"/>
        <v>42261.7971875</v>
      </c>
    </row>
    <row r="1053" spans="1:20" ht="43.2" hidden="1"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0">
        <f t="shared" si="100"/>
        <v>41850.014178240745</v>
      </c>
      <c r="T1053" s="10">
        <f t="shared" si="101"/>
        <v>41878.014178240745</v>
      </c>
    </row>
    <row r="1054" spans="1:20" ht="57.6" hidden="1"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0">
        <f t="shared" si="100"/>
        <v>42483.797395833331</v>
      </c>
      <c r="T1054" s="10">
        <f t="shared" si="101"/>
        <v>42527.839583333334</v>
      </c>
    </row>
    <row r="1055" spans="1:20" ht="43.2" hidden="1"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42775.172824074078</v>
      </c>
      <c r="T1055" s="10">
        <f t="shared" si="101"/>
        <v>42800.172824074078</v>
      </c>
    </row>
    <row r="1056" spans="1:20" ht="57.6" hidden="1"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0">
        <f t="shared" si="100"/>
        <v>41831.851840277777</v>
      </c>
      <c r="T1056" s="10">
        <f t="shared" si="101"/>
        <v>41861.916666666664</v>
      </c>
    </row>
    <row r="1057" spans="1:20" ht="43.2" hidden="1"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0">
        <f t="shared" si="100"/>
        <v>42406.992418981477</v>
      </c>
      <c r="T1057" s="10">
        <f t="shared" si="101"/>
        <v>42436.992418981477</v>
      </c>
    </row>
    <row r="1058" spans="1:20" ht="43.2" hidden="1"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0">
        <f t="shared" si="100"/>
        <v>42058.719641203701</v>
      </c>
      <c r="T1058" s="10">
        <f t="shared" si="101"/>
        <v>42118.677974537044</v>
      </c>
    </row>
    <row r="1059" spans="1:20" ht="43.2" hidden="1"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0">
        <f t="shared" si="100"/>
        <v>42678.871331018512</v>
      </c>
      <c r="T1059" s="10">
        <f t="shared" si="101"/>
        <v>42708.912997685184</v>
      </c>
    </row>
    <row r="1060" spans="1:20" ht="43.2" hidden="1"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0">
        <f t="shared" si="100"/>
        <v>42047.900960648149</v>
      </c>
      <c r="T1060" s="10">
        <f t="shared" si="101"/>
        <v>42089</v>
      </c>
    </row>
    <row r="1061" spans="1:20" hidden="1"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0">
        <f t="shared" si="100"/>
        <v>42046.79</v>
      </c>
      <c r="T1061" s="10">
        <f t="shared" si="101"/>
        <v>42076.748333333337</v>
      </c>
    </row>
    <row r="1062" spans="1:20" ht="43.2" hidden="1"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42079.913113425922</v>
      </c>
      <c r="T1062" s="10">
        <f t="shared" si="101"/>
        <v>42109.913113425922</v>
      </c>
    </row>
    <row r="1063" spans="1:20" ht="28.8" hidden="1"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0">
        <f t="shared" si="100"/>
        <v>42432.276712962965</v>
      </c>
      <c r="T1063" s="10">
        <f t="shared" si="101"/>
        <v>42492.041666666672</v>
      </c>
    </row>
    <row r="1064" spans="1:20" hidden="1"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42556.807187500002</v>
      </c>
      <c r="T1064" s="10">
        <f t="shared" si="101"/>
        <v>42563.807187500002</v>
      </c>
    </row>
    <row r="1065" spans="1:20" ht="43.2" hidden="1"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0">
        <f t="shared" si="100"/>
        <v>42583.030810185184</v>
      </c>
      <c r="T1065" s="10">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41417.228043981479</v>
      </c>
      <c r="T1066" s="10">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41661.381041666667</v>
      </c>
      <c r="T1067" s="10">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41445.962754629632</v>
      </c>
      <c r="T1068" s="10">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41599.855682870373</v>
      </c>
      <c r="T1069" s="10">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42440.371111111104</v>
      </c>
      <c r="T1070" s="10">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41572.229849537034</v>
      </c>
      <c r="T1071" s="10">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41163.011828703704</v>
      </c>
      <c r="T1072" s="10">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0">
        <f t="shared" si="100"/>
        <v>42295.753391203703</v>
      </c>
      <c r="T1073" s="10">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41645.832141203704</v>
      </c>
      <c r="T1074" s="10">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40802.964594907404</v>
      </c>
      <c r="T1075" s="10">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41613.172974537039</v>
      </c>
      <c r="T1076" s="10">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41005.904120370367</v>
      </c>
      <c r="T1077" s="10">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41838.377893518518</v>
      </c>
      <c r="T1078" s="10">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42353.16679398148</v>
      </c>
      <c r="T1079" s="10">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40701.195844907408</v>
      </c>
      <c r="T1080" s="10">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42479.566388888896</v>
      </c>
      <c r="T1081" s="10">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41740.138113425928</v>
      </c>
      <c r="T1082" s="10">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42002.926990740743</v>
      </c>
      <c r="T1083" s="10">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41101.906111111115</v>
      </c>
      <c r="T1084" s="10">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41793.659525462965</v>
      </c>
      <c r="T1085" s="10">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0">
        <f t="shared" si="100"/>
        <v>41829.912083333329</v>
      </c>
      <c r="T1086" s="10">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42413.671006944445</v>
      </c>
      <c r="T1087" s="10">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41845.866793981484</v>
      </c>
      <c r="T1088" s="10">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0">
        <f t="shared" si="100"/>
        <v>41775.713969907411</v>
      </c>
      <c r="T1089" s="10">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41723.799386574072</v>
      </c>
      <c r="T1090" s="10">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IF($L1091&gt;0,$E1091/$L1091,0)</f>
        <v>23.959183673469386</v>
      </c>
      <c r="Q1091" t="str">
        <f t="shared" ref="Q1091:Q1154" si="104">LEFT(N1091,FIND("/",$N1091)-1)</f>
        <v>games</v>
      </c>
      <c r="R1091" t="str">
        <f t="shared" ref="R1091:R1154" si="105">RIGHT($N1091,LEN($N1091)-FIND("/",$N1091))</f>
        <v>video games</v>
      </c>
      <c r="S1091" s="10">
        <f t="shared" ref="S1091:S1154" si="106">(((J1091/60/60/24)+DATE(1970,1,1)))</f>
        <v>42151.189525462964</v>
      </c>
      <c r="T1091" s="10">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42123.185798611114</v>
      </c>
      <c r="T1092" s="10">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42440.820277777777</v>
      </c>
      <c r="T1093" s="10">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41250.025902777779</v>
      </c>
      <c r="T1094" s="10">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42396.973807870367</v>
      </c>
      <c r="T1095" s="10">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41486.537268518521</v>
      </c>
      <c r="T1097" s="10">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41660.792557870373</v>
      </c>
      <c r="T1099" s="10">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41712.762673611112</v>
      </c>
      <c r="T1100" s="10">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42107.836435185185</v>
      </c>
      <c r="T1101" s="10">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42384.110775462963</v>
      </c>
      <c r="T1102" s="10">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42538.77243055556</v>
      </c>
      <c r="T1103" s="10">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41577.045428240745</v>
      </c>
      <c r="T1104" s="10">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42479.22210648148</v>
      </c>
      <c r="T1105" s="10">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41771.40996527778</v>
      </c>
      <c r="T1106" s="10">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41692.135729166665</v>
      </c>
      <c r="T1107" s="10">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40973.740451388891</v>
      </c>
      <c r="T1108" s="10">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0">
        <f t="shared" si="106"/>
        <v>41813.861388888887</v>
      </c>
      <c r="T1109" s="10">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40952.636979166666</v>
      </c>
      <c r="T1110" s="10">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42662.752199074079</v>
      </c>
      <c r="T1111" s="10">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41220.933124999996</v>
      </c>
      <c r="T1112" s="10">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42347.203587962969</v>
      </c>
      <c r="T1113" s="10">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41963.759386574078</v>
      </c>
      <c r="T1114" s="10">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41835.977083333331</v>
      </c>
      <c r="T1115" s="10">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41526.345914351856</v>
      </c>
      <c r="T1116" s="10">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42429.695543981477</v>
      </c>
      <c r="T1117" s="10">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41009.847314814811</v>
      </c>
      <c r="T1118" s="10">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42333.598530092597</v>
      </c>
      <c r="T1119" s="10">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41704.16642361111</v>
      </c>
      <c r="T1120" s="10">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41722.792407407411</v>
      </c>
      <c r="T1121" s="10">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0">
        <f t="shared" si="106"/>
        <v>40799.872685185182</v>
      </c>
      <c r="T1122" s="10">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42412.934212962966</v>
      </c>
      <c r="T1123" s="10">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0">
        <f t="shared" si="106"/>
        <v>41410.703993055555</v>
      </c>
      <c r="T1124" s="10">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41718.5237037037</v>
      </c>
      <c r="T1125" s="10">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42094.667256944449</v>
      </c>
      <c r="T1126" s="10">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0">
        <f t="shared" si="106"/>
        <v>42212.624189814815</v>
      </c>
      <c r="T1127" s="10">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42535.327476851846</v>
      </c>
      <c r="T1128" s="10">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41926.854166666664</v>
      </c>
      <c r="T1129" s="10">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41828.649502314816</v>
      </c>
      <c r="T1130" s="10">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42496.264965277776</v>
      </c>
      <c r="T1131" s="10">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41908.996527777781</v>
      </c>
      <c r="T1132" s="10">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0">
        <f t="shared" si="106"/>
        <v>42332.908194444448</v>
      </c>
      <c r="T1133" s="10">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42706.115405092598</v>
      </c>
      <c r="T1134" s="10">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41821.407187500001</v>
      </c>
      <c r="T1135" s="10">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41958.285046296296</v>
      </c>
      <c r="T1136" s="10">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42558.989513888882</v>
      </c>
      <c r="T1137" s="10">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42327.671631944439</v>
      </c>
      <c r="T1138" s="10">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42453.819687499999</v>
      </c>
      <c r="T1139" s="10">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42736.9066087963</v>
      </c>
      <c r="T1140" s="10">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41975.347523148142</v>
      </c>
      <c r="T1141" s="10">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0">
        <f t="shared" si="106"/>
        <v>42192.462048611109</v>
      </c>
      <c r="T1142" s="10">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0">
        <f t="shared" si="106"/>
        <v>42164.699652777781</v>
      </c>
      <c r="T1143" s="10">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0">
        <f t="shared" si="106"/>
        <v>42022.006099537044</v>
      </c>
      <c r="T1144" s="10">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42325.19358796296</v>
      </c>
      <c r="T1145" s="10">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0">
        <f t="shared" si="106"/>
        <v>42093.181944444441</v>
      </c>
      <c r="T1146" s="10">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41854.747592592597</v>
      </c>
      <c r="T1147" s="10">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41723.9533912037</v>
      </c>
      <c r="T1148" s="10">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0">
        <f t="shared" si="106"/>
        <v>41871.972025462965</v>
      </c>
      <c r="T1149" s="10">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42675.171076388884</v>
      </c>
      <c r="T1150" s="10">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42507.71025462963</v>
      </c>
      <c r="T1151" s="10">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42317.954571759255</v>
      </c>
      <c r="T1152" s="10">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0">
        <f t="shared" si="106"/>
        <v>42224.102581018517</v>
      </c>
      <c r="T1153" s="10">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42109.709629629629</v>
      </c>
      <c r="T1154" s="10">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IF($L1155&gt;0,$E1155/$L1155,0)</f>
        <v>50</v>
      </c>
      <c r="Q1155" t="str">
        <f t="shared" ref="Q1155:Q1218" si="110">LEFT(N1155,FIND("/",$N1155)-1)</f>
        <v>food</v>
      </c>
      <c r="R1155" t="str">
        <f t="shared" ref="R1155:R1218" si="111">RIGHT($N1155,LEN($N1155)-FIND("/",$N1155))</f>
        <v>food trucks</v>
      </c>
      <c r="S1155" s="10">
        <f t="shared" ref="S1155:S1218" si="112">(((J1155/60/60/24)+DATE(1970,1,1)))</f>
        <v>42143.714178240742</v>
      </c>
      <c r="T1155" s="10">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42223.108865740738</v>
      </c>
      <c r="T1156" s="10">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41835.763981481483</v>
      </c>
      <c r="T1157" s="10">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0">
        <f t="shared" si="112"/>
        <v>42029.07131944444</v>
      </c>
      <c r="T1158" s="10">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41918.628240740742</v>
      </c>
      <c r="T1159" s="10">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41952.09175925926</v>
      </c>
      <c r="T1160" s="10">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0">
        <f t="shared" si="112"/>
        <v>42154.726446759261</v>
      </c>
      <c r="T1161" s="10">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42061.154930555553</v>
      </c>
      <c r="T1162" s="10">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0">
        <f t="shared" si="112"/>
        <v>42122.629502314812</v>
      </c>
      <c r="T1163" s="10">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41876.683611111112</v>
      </c>
      <c r="T1164" s="10">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0">
        <f t="shared" si="112"/>
        <v>41830.723611111112</v>
      </c>
      <c r="T1165" s="10">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0">
        <f t="shared" si="112"/>
        <v>42509.724328703705</v>
      </c>
      <c r="T1166" s="10">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41792.214467592588</v>
      </c>
      <c r="T1167" s="10">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42150.485439814816</v>
      </c>
      <c r="T1168" s="10">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41863.734895833331</v>
      </c>
      <c r="T1169" s="10">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42605.053993055553</v>
      </c>
      <c r="T1170" s="10">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42027.353738425925</v>
      </c>
      <c r="T1171" s="10">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42124.893182870372</v>
      </c>
      <c r="T1172" s="10">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41938.804710648146</v>
      </c>
      <c r="T1173" s="10">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0">
        <f t="shared" si="112"/>
        <v>41841.682314814818</v>
      </c>
      <c r="T1174" s="10">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42184.185844907406</v>
      </c>
      <c r="T1175" s="10">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42468.84174768519</v>
      </c>
      <c r="T1176" s="10">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42170.728460648148</v>
      </c>
      <c r="T1177" s="10">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42746.019652777773</v>
      </c>
      <c r="T1178" s="10">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0">
        <f t="shared" si="112"/>
        <v>41897.660833333335</v>
      </c>
      <c r="T1179" s="10">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41837.905694444446</v>
      </c>
      <c r="T1180" s="10">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42275.720219907409</v>
      </c>
      <c r="T1181" s="10">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41781.806875000002</v>
      </c>
      <c r="T1182" s="10">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42034.339363425926</v>
      </c>
      <c r="T1183" s="10">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42728.827407407407</v>
      </c>
      <c r="T1184" s="10">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42656.86137731481</v>
      </c>
      <c r="T1185" s="10">
        <f t="shared" si="113"/>
        <v>42676.165972222225</v>
      </c>
    </row>
    <row r="1186" spans="1:20" ht="43.2" hidden="1"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42741.599664351852</v>
      </c>
      <c r="T1186" s="10">
        <f t="shared" si="113"/>
        <v>42772.599664351852</v>
      </c>
    </row>
    <row r="1187" spans="1:20" ht="57.6" hidden="1"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43.2" hidden="1"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43.2" hidden="1"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42109.894942129627</v>
      </c>
      <c r="T1189" s="10">
        <f t="shared" si="113"/>
        <v>42141.75</v>
      </c>
    </row>
    <row r="1190" spans="1:20" ht="43.2" hidden="1"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42711.700694444444</v>
      </c>
      <c r="T1190" s="10">
        <f t="shared" si="113"/>
        <v>42732.700694444444</v>
      </c>
    </row>
    <row r="1191" spans="1:20" ht="43.2" hidden="1"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28.8" hidden="1"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43.2" hidden="1"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28.8" hidden="1"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42747.506689814814</v>
      </c>
      <c r="T1194" s="10">
        <f t="shared" si="113"/>
        <v>42777.506689814814</v>
      </c>
    </row>
    <row r="1195" spans="1:20" ht="57.6" hidden="1"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43.2" hidden="1"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42072.488182870366</v>
      </c>
      <c r="T1196" s="10">
        <f t="shared" si="113"/>
        <v>42102.488182870366</v>
      </c>
    </row>
    <row r="1197" spans="1:20" ht="57.6" hidden="1"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28.8" hidden="1"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42326.818738425922</v>
      </c>
      <c r="T1198" s="10">
        <f t="shared" si="113"/>
        <v>42356.818738425922</v>
      </c>
    </row>
    <row r="1199" spans="1:20" ht="57.6" hidden="1"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42503.66474537037</v>
      </c>
      <c r="T1199" s="10">
        <f t="shared" si="113"/>
        <v>42534.249305555553</v>
      </c>
    </row>
    <row r="1200" spans="1:20" ht="43.2" hidden="1"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42333.619050925925</v>
      </c>
      <c r="T1200" s="10">
        <f t="shared" si="113"/>
        <v>42369.125</v>
      </c>
    </row>
    <row r="1201" spans="1:20" ht="43.2" hidden="1"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43.2" hidden="1"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43.2" hidden="1"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43.2" hidden="1"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3.2" hidden="1"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3.2" hidden="1"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42297.748067129629</v>
      </c>
      <c r="T1206" s="10">
        <f t="shared" si="113"/>
        <v>42342.208333333328</v>
      </c>
    </row>
    <row r="1207" spans="1:20" ht="43.2" hidden="1"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43.2" hidden="1"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28.8" hidden="1"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43.2" hidden="1"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42423.709074074075</v>
      </c>
      <c r="T1210" s="10">
        <f t="shared" si="113"/>
        <v>42453.667407407411</v>
      </c>
    </row>
    <row r="1211" spans="1:20" ht="43.2" hidden="1"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28.8" hidden="1"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42132.941805555558</v>
      </c>
      <c r="T1212" s="10">
        <f t="shared" si="113"/>
        <v>42155.875</v>
      </c>
    </row>
    <row r="1213" spans="1:20" ht="43.2" hidden="1"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42515.866446759261</v>
      </c>
      <c r="T1213" s="10">
        <f t="shared" si="113"/>
        <v>42530.866446759261</v>
      </c>
    </row>
    <row r="1214" spans="1:20" ht="57.6" hidden="1"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57.6" hidden="1"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43.2" hidden="1"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43.2" hidden="1"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41759.923101851848</v>
      </c>
      <c r="T1217" s="10">
        <f t="shared" si="113"/>
        <v>41789.923101851848</v>
      </c>
    </row>
    <row r="1218" spans="1:20" ht="28.8" hidden="1"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42247.616400462968</v>
      </c>
      <c r="T1218" s="10">
        <f t="shared" si="113"/>
        <v>42279.960416666669</v>
      </c>
    </row>
    <row r="1219" spans="1:20" ht="43.2" hidden="1"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IF($L1219&gt;0,$E1219/$L1219,0)</f>
        <v>148.57377049180329</v>
      </c>
      <c r="Q1219" t="str">
        <f t="shared" ref="Q1219:Q1282" si="116">LEFT(N1219,FIND("/",$N1219)-1)</f>
        <v>photography</v>
      </c>
      <c r="R1219" t="str">
        <f t="shared" ref="R1219:R1282" si="117">RIGHT($N1219,LEN($N1219)-FIND("/",$N1219))</f>
        <v>photobooks</v>
      </c>
      <c r="S1219" s="10">
        <f t="shared" ref="S1219:S1282" si="118">(((J1219/60/60/24)+DATE(1970,1,1)))</f>
        <v>42535.809490740736</v>
      </c>
      <c r="T1219" s="10">
        <f t="shared" ref="T1219:T1282" si="119">(((I1219/60/60/24)+DATE(1970,1,1)))</f>
        <v>42565.809490740736</v>
      </c>
    </row>
    <row r="1220" spans="1:20" ht="43.2" hidden="1"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28.8" hidden="1"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42633.461956018517</v>
      </c>
      <c r="T1221" s="10">
        <f t="shared" si="119"/>
        <v>42663.461956018517</v>
      </c>
    </row>
    <row r="1222" spans="1:20" ht="43.2" hidden="1"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42211.628611111111</v>
      </c>
      <c r="T1222" s="10">
        <f t="shared" si="119"/>
        <v>42241.628611111111</v>
      </c>
    </row>
    <row r="1223" spans="1:20" ht="43.2" hidden="1"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28.8" hidden="1"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43.2" hidden="1"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28.8" hidden="1"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41736.549791666665</v>
      </c>
      <c r="T1226" s="10">
        <f t="shared" si="119"/>
        <v>41796.549791666665</v>
      </c>
    </row>
    <row r="1227" spans="1:20" ht="43.2" hidden="1"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41509.905995370369</v>
      </c>
      <c r="T1227" s="10">
        <f t="shared" si="119"/>
        <v>41569.905995370369</v>
      </c>
    </row>
    <row r="1228" spans="1:20" ht="43.2" hidden="1"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41715.874780092592</v>
      </c>
      <c r="T1228" s="10">
        <f t="shared" si="119"/>
        <v>41750.041666666664</v>
      </c>
    </row>
    <row r="1229" spans="1:20" ht="43.2" hidden="1"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0">
        <f t="shared" si="118"/>
        <v>41827.919166666667</v>
      </c>
      <c r="T1229" s="10">
        <f t="shared" si="119"/>
        <v>41858.291666666664</v>
      </c>
    </row>
    <row r="1230" spans="1:20" ht="43.2" hidden="1"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40754.729259259257</v>
      </c>
      <c r="T1230" s="10">
        <f t="shared" si="119"/>
        <v>40814.729259259257</v>
      </c>
    </row>
    <row r="1231" spans="1:20" ht="57.6" hidden="1"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40985.459803240738</v>
      </c>
      <c r="T1231" s="10">
        <f t="shared" si="119"/>
        <v>41015.666666666664</v>
      </c>
    </row>
    <row r="1232" spans="1:20" ht="43.2" hidden="1"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0">
        <f t="shared" si="118"/>
        <v>40568.972569444442</v>
      </c>
      <c r="T1232" s="10">
        <f t="shared" si="119"/>
        <v>40598.972569444442</v>
      </c>
    </row>
    <row r="1233" spans="1:20" ht="43.2" hidden="1"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0">
        <f t="shared" si="118"/>
        <v>42193.941759259258</v>
      </c>
      <c r="T1233" s="10">
        <f t="shared" si="119"/>
        <v>42244.041666666672</v>
      </c>
    </row>
    <row r="1234" spans="1:20" ht="43.2" hidden="1"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41506.848032407412</v>
      </c>
      <c r="T1234" s="10">
        <f t="shared" si="119"/>
        <v>41553.848032407412</v>
      </c>
    </row>
    <row r="1235" spans="1:20" ht="43.2" hidden="1"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3.2" hidden="1"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0">
        <f t="shared" si="118"/>
        <v>42007.788680555561</v>
      </c>
      <c r="T1236" s="10">
        <f t="shared" si="119"/>
        <v>42037.788680555561</v>
      </c>
    </row>
    <row r="1237" spans="1:20" ht="43.2" hidden="1"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41583.135405092595</v>
      </c>
      <c r="T1237" s="10">
        <f t="shared" si="119"/>
        <v>41623.135405092595</v>
      </c>
    </row>
    <row r="1238" spans="1:20" hidden="1"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0">
        <f t="shared" si="118"/>
        <v>41110.680138888885</v>
      </c>
      <c r="T1238" s="10">
        <f t="shared" si="119"/>
        <v>41118.666666666664</v>
      </c>
    </row>
    <row r="1239" spans="1:20" ht="43.2" hidden="1"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0">
        <f t="shared" si="118"/>
        <v>41125.283159722225</v>
      </c>
      <c r="T1239" s="10">
        <f t="shared" si="119"/>
        <v>41145.283159722225</v>
      </c>
    </row>
    <row r="1240" spans="1:20" ht="57.6" hidden="1"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40731.61037037037</v>
      </c>
      <c r="T1240" s="10">
        <f t="shared" si="119"/>
        <v>40761.61037037037</v>
      </c>
    </row>
    <row r="1241" spans="1:20" ht="28.8" hidden="1"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0">
        <f t="shared" si="118"/>
        <v>40883.962581018517</v>
      </c>
      <c r="T1241" s="10">
        <f t="shared" si="119"/>
        <v>40913.962581018517</v>
      </c>
    </row>
    <row r="1242" spans="1:20" ht="43.2" hidden="1"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41409.040011574078</v>
      </c>
      <c r="T1242" s="10">
        <f t="shared" si="119"/>
        <v>41467.910416666666</v>
      </c>
    </row>
    <row r="1243" spans="1:20" ht="57.6" hidden="1"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41923.837731481479</v>
      </c>
      <c r="T1243" s="10">
        <f t="shared" si="119"/>
        <v>41946.249305555553</v>
      </c>
    </row>
    <row r="1244" spans="1:20" ht="43.2" hidden="1"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40782.165532407409</v>
      </c>
      <c r="T1244" s="10">
        <f t="shared" si="119"/>
        <v>40797.554166666669</v>
      </c>
    </row>
    <row r="1245" spans="1:20" ht="43.2" hidden="1"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40671.879293981481</v>
      </c>
      <c r="T1245" s="10">
        <f t="shared" si="119"/>
        <v>40732.875</v>
      </c>
    </row>
    <row r="1246" spans="1:20" ht="43.2" hidden="1"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41355.825497685182</v>
      </c>
      <c r="T1246" s="10">
        <f t="shared" si="119"/>
        <v>41386.875</v>
      </c>
    </row>
    <row r="1247" spans="1:20" ht="43.2" hidden="1"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43.2" hidden="1"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28.8" hidden="1"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43.2" hidden="1"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41767.656863425924</v>
      </c>
      <c r="T1250" s="10">
        <f t="shared" si="119"/>
        <v>41803.290972222225</v>
      </c>
    </row>
    <row r="1251" spans="1:20" ht="43.2" hidden="1"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57.6" hidden="1"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41843.64271990741</v>
      </c>
      <c r="T1252" s="10">
        <f t="shared" si="119"/>
        <v>41888.64271990741</v>
      </c>
    </row>
    <row r="1253" spans="1:20" ht="28.8" hidden="1"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3.2" hidden="1"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41543.988067129627</v>
      </c>
      <c r="T1254" s="10">
        <f t="shared" si="119"/>
        <v>41571.988067129627</v>
      </c>
    </row>
    <row r="1255" spans="1:20" ht="43.2" hidden="1"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41855.783645833333</v>
      </c>
      <c r="T1255" s="10">
        <f t="shared" si="119"/>
        <v>41885.783645833333</v>
      </c>
    </row>
    <row r="1256" spans="1:20" ht="43.2" hidden="1"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3.2" hidden="1"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43.2" hidden="1"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43.2" hidden="1"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40587.085532407407</v>
      </c>
      <c r="T1259" s="10">
        <f t="shared" si="119"/>
        <v>40636.043865740743</v>
      </c>
    </row>
    <row r="1260" spans="1:20" ht="43.2" hidden="1"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41487.611250000002</v>
      </c>
      <c r="T1260" s="10">
        <f t="shared" si="119"/>
        <v>41517.611250000002</v>
      </c>
    </row>
    <row r="1261" spans="1:20" ht="43.2" hidden="1"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3.2" hidden="1"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43.2" hidden="1"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43.2" hidden="1"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28.8" hidden="1"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43.2" hidden="1"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41547.662997685184</v>
      </c>
      <c r="T1266" s="10">
        <f t="shared" si="119"/>
        <v>41576.662997685184</v>
      </c>
    </row>
    <row r="1267" spans="1:20" ht="57.6" hidden="1"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28.8" hidden="1"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43.2" hidden="1"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28.8" hidden="1"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43.2" hidden="1"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28.8" hidden="1"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43.2" hidden="1"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57.6" hidden="1"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43.2" hidden="1"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3.2" hidden="1"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41116.690104166664</v>
      </c>
      <c r="T1276" s="10">
        <f t="shared" si="119"/>
        <v>41151.690104166664</v>
      </c>
    </row>
    <row r="1277" spans="1:20" ht="43.2" hidden="1"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41458.867905092593</v>
      </c>
      <c r="T1277" s="10">
        <f t="shared" si="119"/>
        <v>41493.867905092593</v>
      </c>
    </row>
    <row r="1278" spans="1:20" ht="28.8" hidden="1"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43.2" hidden="1"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43.2" hidden="1"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41786.555162037039</v>
      </c>
      <c r="T1280" s="10">
        <f t="shared" si="119"/>
        <v>41815.083333333336</v>
      </c>
    </row>
    <row r="1281" spans="1:20" ht="43.2" hidden="1"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3.2" hidden="1"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40513.757569444446</v>
      </c>
      <c r="T1282" s="10">
        <f t="shared" si="119"/>
        <v>40603.757569444446</v>
      </c>
    </row>
    <row r="1283" spans="1:20" ht="43.2" hidden="1"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IF($L1283&gt;0,$E1283/$L1283,0)</f>
        <v>104.72972972972973</v>
      </c>
      <c r="Q1283" t="str">
        <f t="shared" ref="Q1283:Q1346" si="122">LEFT(N1283,FIND("/",$N1283)-1)</f>
        <v>music</v>
      </c>
      <c r="R1283" t="str">
        <f t="shared" ref="R1283:R1346" si="123">RIGHT($N1283,LEN($N1283)-FIND("/",$N1283))</f>
        <v>rock</v>
      </c>
      <c r="S1283" s="10">
        <f t="shared" ref="S1283:S1346" si="124">(((J1283/60/60/24)+DATE(1970,1,1)))</f>
        <v>41463.743472222224</v>
      </c>
      <c r="T1283" s="10">
        <f t="shared" ref="T1283:T1346" si="125">(((I1283/60/60/24)+DATE(1970,1,1)))</f>
        <v>41483.743472222224</v>
      </c>
    </row>
    <row r="1284" spans="1:20" ht="43.2" hidden="1"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3.2" hidden="1"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43.2" hidden="1"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43.2" hidden="1"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42160.583043981482</v>
      </c>
      <c r="T1287" s="10">
        <f t="shared" si="125"/>
        <v>42175.583043981482</v>
      </c>
    </row>
    <row r="1288" spans="1:20" ht="43.2" hidden="1"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72" hidden="1"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42107.621018518519</v>
      </c>
      <c r="T1289" s="10">
        <f t="shared" si="125"/>
        <v>42167.621018518519</v>
      </c>
    </row>
    <row r="1290" spans="1:20" ht="43.2" hidden="1"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3.2" hidden="1"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28.8" hidden="1"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42086.614942129629</v>
      </c>
      <c r="T1292" s="10">
        <f t="shared" si="125"/>
        <v>42117.290972222225</v>
      </c>
    </row>
    <row r="1293" spans="1:20" ht="43.2" hidden="1"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42064.652673611112</v>
      </c>
      <c r="T1293" s="10">
        <f t="shared" si="125"/>
        <v>42101.291666666672</v>
      </c>
    </row>
    <row r="1294" spans="1:20" ht="57.6" hidden="1"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57.6" hidden="1"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43.2" hidden="1"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43.2" hidden="1"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57.6" hidden="1"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43.2" hidden="1"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43.2" hidden="1"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3.2" hidden="1"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42169.814340277779</v>
      </c>
      <c r="T1301" s="10">
        <f t="shared" si="125"/>
        <v>42199.814340277779</v>
      </c>
    </row>
    <row r="1302" spans="1:20" ht="43.2" hidden="1"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42483.675208333334</v>
      </c>
      <c r="T1302" s="10">
        <f t="shared" si="125"/>
        <v>42522.789583333331</v>
      </c>
    </row>
    <row r="1303" spans="1:20" ht="43.2" hidden="1"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3.2" hidden="1"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42675.057997685188</v>
      </c>
      <c r="T1304" s="10">
        <f t="shared" si="125"/>
        <v>42705.099664351852</v>
      </c>
    </row>
    <row r="1305" spans="1:20" ht="28.8" hidden="1"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3.2" hidden="1"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42747.194502314815</v>
      </c>
      <c r="T1306" s="10">
        <f t="shared" si="125"/>
        <v>42807.152835648143</v>
      </c>
    </row>
    <row r="1307" spans="1:20" ht="43.2" hidden="1"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42543.665601851855</v>
      </c>
      <c r="T1307" s="10">
        <f t="shared" si="125"/>
        <v>42572.729166666672</v>
      </c>
    </row>
    <row r="1308" spans="1:20" ht="57.6" hidden="1"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41947.457569444443</v>
      </c>
      <c r="T1308" s="10">
        <f t="shared" si="125"/>
        <v>41977.457569444443</v>
      </c>
    </row>
    <row r="1309" spans="1:20" ht="28.8" hidden="1"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28.8" hidden="1"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43.2" hidden="1"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43.2" hidden="1"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42556.667245370365</v>
      </c>
      <c r="T1312" s="10">
        <f t="shared" si="125"/>
        <v>42601.667245370365</v>
      </c>
    </row>
    <row r="1313" spans="1:20" ht="57.6" hidden="1"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42669.802303240736</v>
      </c>
      <c r="T1313" s="10">
        <f t="shared" si="125"/>
        <v>42704.843969907408</v>
      </c>
    </row>
    <row r="1314" spans="1:20" ht="43.2" hidden="1"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42082.702800925923</v>
      </c>
      <c r="T1314" s="10">
        <f t="shared" si="125"/>
        <v>42112.702800925923</v>
      </c>
    </row>
    <row r="1315" spans="1:20" ht="43.2" hidden="1"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43.2" hidden="1"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42604.669675925921</v>
      </c>
      <c r="T1316" s="10">
        <f t="shared" si="125"/>
        <v>42664.669675925921</v>
      </c>
    </row>
    <row r="1317" spans="1:20" ht="28.8" hidden="1"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42278.498240740737</v>
      </c>
      <c r="T1317" s="10">
        <f t="shared" si="125"/>
        <v>42314.041666666672</v>
      </c>
    </row>
    <row r="1318" spans="1:20" ht="43.2" hidden="1"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42393.961909722217</v>
      </c>
      <c r="T1318" s="10">
        <f t="shared" si="125"/>
        <v>42428.961909722217</v>
      </c>
    </row>
    <row r="1319" spans="1:20" ht="57.6" hidden="1"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42520.235486111109</v>
      </c>
      <c r="T1319" s="10">
        <f t="shared" si="125"/>
        <v>42572.583333333328</v>
      </c>
    </row>
    <row r="1320" spans="1:20" ht="43.2" hidden="1"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41985.043657407412</v>
      </c>
      <c r="T1320" s="10">
        <f t="shared" si="125"/>
        <v>42015.043657407412</v>
      </c>
    </row>
    <row r="1321" spans="1:20" ht="43.2" hidden="1"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43.2" hidden="1"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42705.690347222218</v>
      </c>
      <c r="T1322" s="10">
        <f t="shared" si="125"/>
        <v>42734.958333333328</v>
      </c>
    </row>
    <row r="1323" spans="1:20" ht="57.6" hidden="1"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42697.74927083333</v>
      </c>
      <c r="T1323" s="10">
        <f t="shared" si="125"/>
        <v>42727.74927083333</v>
      </c>
    </row>
    <row r="1324" spans="1:20" ht="43.2" hidden="1"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42115.656539351854</v>
      </c>
      <c r="T1324" s="10">
        <f t="shared" si="125"/>
        <v>42145.656539351854</v>
      </c>
    </row>
    <row r="1325" spans="1:20" ht="43.2" hidden="1"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42451.698449074072</v>
      </c>
      <c r="T1325" s="10">
        <f t="shared" si="125"/>
        <v>42486.288194444445</v>
      </c>
    </row>
    <row r="1326" spans="1:20" ht="43.2" hidden="1"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42626.633703703701</v>
      </c>
      <c r="T1326" s="10">
        <f t="shared" si="125"/>
        <v>42656.633703703701</v>
      </c>
    </row>
    <row r="1327" spans="1:20" ht="43.2" hidden="1"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42704.086053240739</v>
      </c>
      <c r="T1327" s="10">
        <f t="shared" si="125"/>
        <v>42734.086053240739</v>
      </c>
    </row>
    <row r="1328" spans="1:20" ht="43.2" hidden="1"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41974.791990740734</v>
      </c>
      <c r="T1328" s="10">
        <f t="shared" si="125"/>
        <v>42019.791990740734</v>
      </c>
    </row>
    <row r="1329" spans="1:20" ht="43.2" hidden="1"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42123.678645833337</v>
      </c>
      <c r="T1329" s="10">
        <f t="shared" si="125"/>
        <v>42153.678645833337</v>
      </c>
    </row>
    <row r="1330" spans="1:20" ht="43.2" hidden="1"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42612.642754629633</v>
      </c>
      <c r="T1330" s="10">
        <f t="shared" si="125"/>
        <v>42657.642754629633</v>
      </c>
    </row>
    <row r="1331" spans="1:20" ht="43.2" hidden="1"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41935.221585648149</v>
      </c>
      <c r="T1331" s="10">
        <f t="shared" si="125"/>
        <v>41975.263252314813</v>
      </c>
    </row>
    <row r="1332" spans="1:20" ht="43.2" hidden="1"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42522.276724537034</v>
      </c>
      <c r="T1332" s="10">
        <f t="shared" si="125"/>
        <v>42553.166666666672</v>
      </c>
    </row>
    <row r="1333" spans="1:20" ht="43.2" hidden="1"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42569.50409722222</v>
      </c>
      <c r="T1333" s="10">
        <f t="shared" si="125"/>
        <v>42599.50409722222</v>
      </c>
    </row>
    <row r="1334" spans="1:20" ht="43.2" hidden="1"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0">
        <f t="shared" si="124"/>
        <v>42732.060277777782</v>
      </c>
      <c r="T1334" s="10">
        <f t="shared" si="125"/>
        <v>42762.060277777782</v>
      </c>
    </row>
    <row r="1335" spans="1:20" ht="43.2" hidden="1"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0">
        <f t="shared" si="124"/>
        <v>41806.106770833336</v>
      </c>
      <c r="T1335" s="10">
        <f t="shared" si="125"/>
        <v>41836.106770833336</v>
      </c>
    </row>
    <row r="1336" spans="1:20" ht="43.2" hidden="1"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43.2" hidden="1"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42313.936365740738</v>
      </c>
      <c r="T1337" s="10">
        <f t="shared" si="125"/>
        <v>42343.936365740738</v>
      </c>
    </row>
    <row r="1338" spans="1:20" ht="43.2" hidden="1"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41955.863750000004</v>
      </c>
      <c r="T1338" s="10">
        <f t="shared" si="125"/>
        <v>41990.863750000004</v>
      </c>
    </row>
    <row r="1339" spans="1:20" ht="43.2" hidden="1"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57.6" hidden="1"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42188.803622685184</v>
      </c>
      <c r="T1340" s="10">
        <f t="shared" si="125"/>
        <v>42218.803622685184</v>
      </c>
    </row>
    <row r="1341" spans="1:20" ht="28.8" hidden="1"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41936.647164351853</v>
      </c>
      <c r="T1341" s="10">
        <f t="shared" si="125"/>
        <v>41981.688831018517</v>
      </c>
    </row>
    <row r="1342" spans="1:20" ht="43.2" hidden="1"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0">
        <f t="shared" si="124"/>
        <v>41836.595520833333</v>
      </c>
      <c r="T1342" s="10">
        <f t="shared" si="125"/>
        <v>41866.595520833333</v>
      </c>
    </row>
    <row r="1343" spans="1:20" ht="57.6" hidden="1"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42612.624039351853</v>
      </c>
      <c r="T1343" s="10">
        <f t="shared" si="125"/>
        <v>42644.624039351853</v>
      </c>
    </row>
    <row r="1344" spans="1:20" ht="43.2" hidden="1"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42172.816423611104</v>
      </c>
      <c r="T1344" s="10">
        <f t="shared" si="125"/>
        <v>42202.816423611104</v>
      </c>
    </row>
    <row r="1345" spans="1:20" ht="43.2" hidden="1"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43.2" hidden="1"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42522.789803240739</v>
      </c>
      <c r="T1346" s="10">
        <f t="shared" si="125"/>
        <v>42551.789803240739</v>
      </c>
    </row>
    <row r="1347" spans="1:20" ht="43.2" hidden="1"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IF($L1347&gt;0,$E1347/$L1347,0)</f>
        <v>53.571428571428569</v>
      </c>
      <c r="Q1347" t="str">
        <f t="shared" ref="Q1347:Q1410" si="128">LEFT(N1347,FIND("/",$N1347)-1)</f>
        <v>publishing</v>
      </c>
      <c r="R1347" t="str">
        <f t="shared" ref="R1347:R1410" si="129">RIGHT($N1347,LEN($N1347)-FIND("/",$N1347))</f>
        <v>nonfiction</v>
      </c>
      <c r="S1347" s="10">
        <f t="shared" ref="S1347:S1410" si="130">(((J1347/60/60/24)+DATE(1970,1,1)))</f>
        <v>41799.814340277779</v>
      </c>
      <c r="T1347" s="10">
        <f t="shared" ref="T1347:T1410" si="131">(((I1347/60/60/24)+DATE(1970,1,1)))</f>
        <v>41834.814340277779</v>
      </c>
    </row>
    <row r="1348" spans="1:20" ht="43.2" hidden="1"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41422.075821759259</v>
      </c>
      <c r="T1348" s="10">
        <f t="shared" si="131"/>
        <v>41452.075821759259</v>
      </c>
    </row>
    <row r="1349" spans="1:20" ht="43.2" hidden="1"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43.2" hidden="1"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43.2" hidden="1"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42317.33258101852</v>
      </c>
      <c r="T1351" s="10">
        <f t="shared" si="131"/>
        <v>42354.290972222225</v>
      </c>
    </row>
    <row r="1352" spans="1:20" ht="43.2" hidden="1"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28.8" hidden="1"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42382.74009259259</v>
      </c>
      <c r="T1353" s="10">
        <f t="shared" si="131"/>
        <v>42412.74009259259</v>
      </c>
    </row>
    <row r="1354" spans="1:20" ht="43.2" hidden="1"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43.2" hidden="1"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41309.11791666667</v>
      </c>
      <c r="T1355" s="10">
        <f t="shared" si="131"/>
        <v>41344</v>
      </c>
    </row>
    <row r="1356" spans="1:20" ht="43.2" hidden="1"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57.6" hidden="1"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43.2" hidden="1"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3.2" hidden="1"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41304.962233796294</v>
      </c>
      <c r="T1359" s="10">
        <f t="shared" si="131"/>
        <v>41334.249305555553</v>
      </c>
    </row>
    <row r="1360" spans="1:20" ht="43.2" hidden="1"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43.2" hidden="1"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28.8" hidden="1"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3.2" hidden="1"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41781.717268518521</v>
      </c>
      <c r="T1363" s="10">
        <f t="shared" si="131"/>
        <v>41811.717268518521</v>
      </c>
    </row>
    <row r="1364" spans="1:20" ht="43.2" hidden="1"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43.2" hidden="1"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42396.8440625</v>
      </c>
      <c r="T1365" s="10">
        <f t="shared" si="131"/>
        <v>42415.332638888889</v>
      </c>
    </row>
    <row r="1366" spans="1:20" ht="57.6" hidden="1"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43.2" hidden="1"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42049.733240740738</v>
      </c>
      <c r="T1367" s="10">
        <f t="shared" si="131"/>
        <v>42079.691574074073</v>
      </c>
    </row>
    <row r="1368" spans="1:20" hidden="1"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3.2" hidden="1"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42292.002893518518</v>
      </c>
      <c r="T1369" s="10">
        <f t="shared" si="131"/>
        <v>42322.044560185182</v>
      </c>
    </row>
    <row r="1370" spans="1:20" ht="43.2" hidden="1"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43.2" hidden="1"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28.8" hidden="1"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43.2" hidden="1"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hidden="1"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41072.739953703705</v>
      </c>
      <c r="T1374" s="10">
        <f t="shared" si="131"/>
        <v>41102.739953703705</v>
      </c>
    </row>
    <row r="1375" spans="1:20" ht="28.8" hidden="1"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43.2" hidden="1"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57.6" hidden="1"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28.8" hidden="1"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43.2" hidden="1"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hidden="1"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42568.759374999994</v>
      </c>
      <c r="T1380" s="10">
        <f t="shared" si="131"/>
        <v>42583.759374999994</v>
      </c>
    </row>
    <row r="1381" spans="1:20" ht="28.8" hidden="1"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43.2" hidden="1"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42141.762800925921</v>
      </c>
      <c r="T1382" s="10">
        <f t="shared" si="131"/>
        <v>42164.083333333328</v>
      </c>
    </row>
    <row r="1383" spans="1:20" ht="57.6" hidden="1"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3.2" hidden="1"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43.2" hidden="1"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42707.074976851851</v>
      </c>
      <c r="T1385" s="10">
        <f t="shared" si="131"/>
        <v>42727.074976851851</v>
      </c>
    </row>
    <row r="1386" spans="1:20" ht="43.2" hidden="1"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3.2" hidden="1"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28.8" hidden="1"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42184.646863425922</v>
      </c>
      <c r="T1388" s="10">
        <f t="shared" si="131"/>
        <v>42214.646863425922</v>
      </c>
    </row>
    <row r="1389" spans="1:20" ht="43.2" hidden="1"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42126.92123842593</v>
      </c>
      <c r="T1389" s="10">
        <f t="shared" si="131"/>
        <v>42158.1875</v>
      </c>
    </row>
    <row r="1390" spans="1:20" ht="43.2" hidden="1"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28.8" hidden="1"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3.2" hidden="1"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3.2" hidden="1"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42193.650671296295</v>
      </c>
      <c r="T1393" s="10">
        <f t="shared" si="131"/>
        <v>42238.207638888889</v>
      </c>
    </row>
    <row r="1394" spans="1:20" ht="43.2" hidden="1"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hidden="1"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3.2" hidden="1"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hidden="1"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42719.90834490741</v>
      </c>
      <c r="T1397" s="10">
        <f t="shared" si="131"/>
        <v>42749.90834490741</v>
      </c>
    </row>
    <row r="1398" spans="1:20" ht="43.2" hidden="1"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3.2" hidden="1"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3.2" hidden="1"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3.2" hidden="1"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41889.004317129627</v>
      </c>
      <c r="T1401" s="10">
        <f t="shared" si="131"/>
        <v>41919.004317129627</v>
      </c>
    </row>
    <row r="1402" spans="1:20" ht="43.2" hidden="1"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57.6" hidden="1"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41399.99622685185</v>
      </c>
      <c r="T1403" s="10">
        <f t="shared" si="131"/>
        <v>41420.99622685185</v>
      </c>
    </row>
    <row r="1404" spans="1:20" ht="43.2" hidden="1"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42065.053368055553</v>
      </c>
      <c r="T1404" s="10">
        <f t="shared" si="131"/>
        <v>42125.011701388896</v>
      </c>
    </row>
    <row r="1405" spans="1:20" ht="43.2" hidden="1"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42032.510243055556</v>
      </c>
      <c r="T1406" s="10">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41941.680567129632</v>
      </c>
      <c r="T1407" s="10">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42297.432951388888</v>
      </c>
      <c r="T1408" s="10">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41838.536782407406</v>
      </c>
      <c r="T1409" s="10">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42291.872175925921</v>
      </c>
      <c r="T1410" s="10">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f t="shared" ref="P1411:P1474" si="133">IF($L1411&gt;0,$E1411/$L1411,0)</f>
        <v>0</v>
      </c>
      <c r="Q1411" t="str">
        <f t="shared" ref="Q1411:Q1474" si="134">LEFT(N1411,FIND("/",$N1411)-1)</f>
        <v>publishing</v>
      </c>
      <c r="R1411" t="str">
        <f t="shared" ref="R1411:R1474" si="135">RIGHT($N1411,LEN($N1411)-FIND("/",$N1411))</f>
        <v>translations</v>
      </c>
      <c r="S1411" s="10">
        <f t="shared" ref="S1411:S1474" si="136">(((J1411/60/60/24)+DATE(1970,1,1)))</f>
        <v>41945.133506944447</v>
      </c>
      <c r="T1411" s="10">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42479.318518518514</v>
      </c>
      <c r="T1412" s="10">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42013.059027777781</v>
      </c>
      <c r="T1413" s="10">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41947.063645833332</v>
      </c>
      <c r="T1414" s="10">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42360.437152777777</v>
      </c>
      <c r="T1415" s="10">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42708.25309027778</v>
      </c>
      <c r="T1416" s="10">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42192.675821759258</v>
      </c>
      <c r="T1417" s="10">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0">
        <f t="shared" si="136"/>
        <v>42299.926145833335</v>
      </c>
      <c r="T1418" s="10">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42232.15016203704</v>
      </c>
      <c r="T1419" s="10">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42395.456412037034</v>
      </c>
      <c r="T1420" s="10">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42622.456238425926</v>
      </c>
      <c r="T1421" s="10">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42524.667662037042</v>
      </c>
      <c r="T1422" s="10">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42013.915613425925</v>
      </c>
      <c r="T1423" s="10">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42604.239629629628</v>
      </c>
      <c r="T1424" s="10">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42340.360312500001</v>
      </c>
      <c r="T1425" s="10">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42676.717615740738</v>
      </c>
      <c r="T1426" s="10">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0">
        <f t="shared" si="136"/>
        <v>42093.131469907406</v>
      </c>
      <c r="T1427" s="10">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0">
        <f t="shared" si="136"/>
        <v>42180.390277777777</v>
      </c>
      <c r="T1428" s="10">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42601.851678240739</v>
      </c>
      <c r="T1429" s="10">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42432.379826388889</v>
      </c>
      <c r="T1430" s="10">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0">
        <f t="shared" si="136"/>
        <v>42074.060671296291</v>
      </c>
      <c r="T1431" s="10">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41961.813518518517</v>
      </c>
      <c r="T1432" s="10">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42304.210833333331</v>
      </c>
      <c r="T1433" s="10">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0">
        <f t="shared" si="136"/>
        <v>42175.780416666668</v>
      </c>
      <c r="T1434" s="10">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42673.625868055555</v>
      </c>
      <c r="T1435" s="10">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42142.767106481479</v>
      </c>
      <c r="T1436" s="10">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42258.780324074076</v>
      </c>
      <c r="T1437" s="10">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42391.35019675926</v>
      </c>
      <c r="T1438" s="10">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42457.871516203704</v>
      </c>
      <c r="T1440" s="10">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42040.829872685179</v>
      </c>
      <c r="T1441" s="10">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42486.748414351852</v>
      </c>
      <c r="T1442" s="10">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42198.765844907408</v>
      </c>
      <c r="T1443" s="10">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0">
        <f t="shared" si="136"/>
        <v>42485.64534722222</v>
      </c>
      <c r="T1444" s="10">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0">
        <f t="shared" si="136"/>
        <v>42707.926030092596</v>
      </c>
      <c r="T1445" s="10">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0">
        <f t="shared" si="136"/>
        <v>42199.873402777783</v>
      </c>
      <c r="T1446" s="10">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0">
        <f t="shared" si="136"/>
        <v>42139.542303240742</v>
      </c>
      <c r="T1447" s="10">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0">
        <f t="shared" si="136"/>
        <v>42461.447662037041</v>
      </c>
      <c r="T1448" s="10">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42529.730717592596</v>
      </c>
      <c r="T1449" s="10">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0">
        <f t="shared" si="136"/>
        <v>42115.936550925922</v>
      </c>
      <c r="T1450" s="10">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0">
        <f t="shared" si="136"/>
        <v>42086.811400462961</v>
      </c>
      <c r="T1451" s="10">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42390.171261574069</v>
      </c>
      <c r="T1452" s="10">
        <f t="shared" si="137"/>
        <v>42420.171261574069</v>
      </c>
    </row>
    <row r="1453" spans="1:20" ht="43.2" hidden="1"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41931.959016203706</v>
      </c>
      <c r="T1453" s="10">
        <f t="shared" si="137"/>
        <v>41962.00068287037</v>
      </c>
    </row>
    <row r="1454" spans="1:20" ht="28.8" hidden="1"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0">
        <f t="shared" si="136"/>
        <v>41818.703275462962</v>
      </c>
      <c r="T1454" s="10">
        <f t="shared" si="137"/>
        <v>41848.703275462962</v>
      </c>
    </row>
    <row r="1455" spans="1:20" ht="43.2" hidden="1"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0">
        <f t="shared" si="136"/>
        <v>42795.696145833332</v>
      </c>
      <c r="T1455" s="10">
        <f t="shared" si="137"/>
        <v>42840.654479166667</v>
      </c>
    </row>
    <row r="1456" spans="1:20" ht="43.2" hidden="1"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42463.866666666669</v>
      </c>
      <c r="T1456" s="10">
        <f t="shared" si="137"/>
        <v>42484.915972222225</v>
      </c>
    </row>
    <row r="1457" spans="1:20" ht="43.2" hidden="1"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41832.672685185185</v>
      </c>
      <c r="T1457" s="10">
        <f t="shared" si="137"/>
        <v>41887.568749999999</v>
      </c>
    </row>
    <row r="1458" spans="1:20" hidden="1"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42708.668576388889</v>
      </c>
      <c r="T1458" s="10">
        <f t="shared" si="137"/>
        <v>42738.668576388889</v>
      </c>
    </row>
    <row r="1459" spans="1:20" ht="28.8" hidden="1"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0">
        <f t="shared" si="136"/>
        <v>42289.89634259259</v>
      </c>
      <c r="T1459" s="10">
        <f t="shared" si="137"/>
        <v>42319.938009259262</v>
      </c>
    </row>
    <row r="1460" spans="1:20" ht="57.6" hidden="1"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0">
        <f t="shared" si="136"/>
        <v>41831.705555555556</v>
      </c>
      <c r="T1460" s="10">
        <f t="shared" si="137"/>
        <v>41862.166666666664</v>
      </c>
    </row>
    <row r="1461" spans="1:20" ht="43.2" hidden="1"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0">
        <f t="shared" si="136"/>
        <v>42312.204814814817</v>
      </c>
      <c r="T1461" s="10">
        <f t="shared" si="137"/>
        <v>42340.725694444445</v>
      </c>
    </row>
    <row r="1462" spans="1:20" ht="43.2" hidden="1"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0">
        <f t="shared" si="136"/>
        <v>41915.896967592591</v>
      </c>
      <c r="T1462" s="10">
        <f t="shared" si="137"/>
        <v>41973.989583333328</v>
      </c>
    </row>
    <row r="1463" spans="1:20" ht="28.8" hidden="1"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41899.645300925928</v>
      </c>
      <c r="T1463" s="10">
        <f t="shared" si="137"/>
        <v>41933</v>
      </c>
    </row>
    <row r="1464" spans="1:20" ht="28.8" hidden="1"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43.2" hidden="1"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hidden="1"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43.2" hidden="1"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40959.734398148146</v>
      </c>
      <c r="T1467" s="10">
        <f t="shared" si="137"/>
        <v>40990.125</v>
      </c>
    </row>
    <row r="1468" spans="1:20" ht="43.2" hidden="1"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28.8" hidden="1"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43.2" hidden="1"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43.2" hidden="1"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57.6" hidden="1"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43.2" hidden="1"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57.6" hidden="1"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41533.542858796296</v>
      </c>
      <c r="T1474" s="10">
        <f t="shared" si="137"/>
        <v>41563.542858796296</v>
      </c>
    </row>
    <row r="1475" spans="1:20" hidden="1"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IF($L1475&gt;0,$E1475/$L1475,0)</f>
        <v>38.462553191489363</v>
      </c>
      <c r="Q1475" t="str">
        <f t="shared" ref="Q1475:Q1538" si="140">LEFT(N1475,FIND("/",$N1475)-1)</f>
        <v>publishing</v>
      </c>
      <c r="R1475" t="str">
        <f t="shared" ref="R1475:R1538" si="141">RIGHT($N1475,LEN($N1475)-FIND("/",$N1475))</f>
        <v>radio &amp; podcasts</v>
      </c>
      <c r="S1475" s="10">
        <f t="shared" ref="S1475:S1538" si="142">(((J1475/60/60/24)+DATE(1970,1,1)))</f>
        <v>40939.979618055557</v>
      </c>
      <c r="T1475" s="10">
        <f t="shared" ref="T1475:T1538" si="143">(((I1475/60/60/24)+DATE(1970,1,1)))</f>
        <v>40969.979618055557</v>
      </c>
    </row>
    <row r="1476" spans="1:20" ht="43.2" hidden="1"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3.2" hidden="1"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28.8" hidden="1"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40766.041921296295</v>
      </c>
      <c r="T1478" s="10">
        <f t="shared" si="143"/>
        <v>40796.041921296295</v>
      </c>
    </row>
    <row r="1479" spans="1:20" ht="43.2" hidden="1"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43.2" hidden="1"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41394.871678240743</v>
      </c>
      <c r="T1480" s="10">
        <f t="shared" si="143"/>
        <v>41408.871678240743</v>
      </c>
    </row>
    <row r="1481" spans="1:20" ht="43.2" hidden="1"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43.2" hidden="1"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41464.934016203704</v>
      </c>
      <c r="T1482" s="10">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41550.922974537039</v>
      </c>
      <c r="T1483" s="10">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41136.85805555556</v>
      </c>
      <c r="T1484" s="10">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42548.192997685182</v>
      </c>
      <c r="T1485" s="10">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0">
        <f t="shared" si="142"/>
        <v>41053.200960648144</v>
      </c>
      <c r="T1486" s="10">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42130.795983796299</v>
      </c>
      <c r="T1487" s="10">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42032.168530092589</v>
      </c>
      <c r="T1488" s="10">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0">
        <f t="shared" si="142"/>
        <v>42554.917488425926</v>
      </c>
      <c r="T1489" s="10">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41614.563194444447</v>
      </c>
      <c r="T1490" s="10">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0">
        <f t="shared" si="142"/>
        <v>41198.611712962964</v>
      </c>
      <c r="T1491" s="10">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41991.713460648149</v>
      </c>
      <c r="T1493" s="10">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40682.884791666671</v>
      </c>
      <c r="T1494" s="10">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0">
        <f t="shared" si="142"/>
        <v>41411.866608796299</v>
      </c>
      <c r="T1495" s="10">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42067.722372685181</v>
      </c>
      <c r="T1496" s="10">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0">
        <f t="shared" si="142"/>
        <v>40752.789710648147</v>
      </c>
      <c r="T1497" s="10">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0">
        <f t="shared" si="142"/>
        <v>41838.475219907406</v>
      </c>
      <c r="T1498" s="10">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41444.64261574074</v>
      </c>
      <c r="T1499" s="10">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41840.983541666668</v>
      </c>
      <c r="T1500" s="10">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42527.007326388892</v>
      </c>
      <c r="T1501" s="10">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41365.904594907406</v>
      </c>
      <c r="T1502" s="10">
        <f t="shared" si="143"/>
        <v>41395.904594907406</v>
      </c>
    </row>
    <row r="1503" spans="1:20" ht="28.8" hidden="1"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42163.583599537036</v>
      </c>
      <c r="T1503" s="10">
        <f t="shared" si="143"/>
        <v>42193.583599537036</v>
      </c>
    </row>
    <row r="1504" spans="1:20" ht="43.2" hidden="1"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43.2" hidden="1"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43.2" hidden="1"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41772.657685185186</v>
      </c>
      <c r="T1506" s="10">
        <f t="shared" si="143"/>
        <v>41800.356249999997</v>
      </c>
    </row>
    <row r="1507" spans="1:20" ht="57.6" hidden="1"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3.2" hidden="1"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41814.785925925928</v>
      </c>
      <c r="T1508" s="10">
        <f t="shared" si="143"/>
        <v>41844.785925925928</v>
      </c>
    </row>
    <row r="1509" spans="1:20" ht="57.6" hidden="1"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3.2" hidden="1"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43.2" hidden="1"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43.2" hidden="1"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57.6" hidden="1"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43.2" hidden="1"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42741.684479166666</v>
      </c>
      <c r="T1514" s="10">
        <f t="shared" si="143"/>
        <v>42771.684479166666</v>
      </c>
    </row>
    <row r="1515" spans="1:20" ht="43.2" hidden="1"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41806.637337962966</v>
      </c>
      <c r="T1515" s="10">
        <f t="shared" si="143"/>
        <v>41836.637337962966</v>
      </c>
    </row>
    <row r="1516" spans="1:20" ht="43.2" hidden="1"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42234.597685185188</v>
      </c>
      <c r="T1516" s="10">
        <f t="shared" si="143"/>
        <v>42274.597685185188</v>
      </c>
    </row>
    <row r="1517" spans="1:20" ht="43.2" hidden="1"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42415.253437499996</v>
      </c>
      <c r="T1517" s="10">
        <f t="shared" si="143"/>
        <v>42445.211770833332</v>
      </c>
    </row>
    <row r="1518" spans="1:20" ht="43.2" hidden="1"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43.2" hidden="1"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28.8" hidden="1"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43.2" hidden="1"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28.8" hidden="1"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3.2" hidden="1"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42493.167719907404</v>
      </c>
      <c r="T1523" s="10">
        <f t="shared" si="143"/>
        <v>42528.167719907404</v>
      </c>
    </row>
    <row r="1524" spans="1:20" ht="57.6" hidden="1"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41899.830312500002</v>
      </c>
      <c r="T1524" s="10">
        <f t="shared" si="143"/>
        <v>41929.830312500002</v>
      </c>
    </row>
    <row r="1525" spans="1:20" ht="43.2" hidden="1"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3.2" hidden="1"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42756.501041666663</v>
      </c>
      <c r="T1526" s="10">
        <f t="shared" si="143"/>
        <v>42786.501041666663</v>
      </c>
    </row>
    <row r="1527" spans="1:20" ht="43.2" hidden="1"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42570.702986111108</v>
      </c>
      <c r="T1527" s="10">
        <f t="shared" si="143"/>
        <v>42600.702986111108</v>
      </c>
    </row>
    <row r="1528" spans="1:20" ht="43.2" hidden="1"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42339.276006944448</v>
      </c>
      <c r="T1528" s="10">
        <f t="shared" si="143"/>
        <v>42388.276006944448</v>
      </c>
    </row>
    <row r="1529" spans="1:20" ht="43.2" hidden="1"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28.8" hidden="1"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42736.732893518521</v>
      </c>
      <c r="T1530" s="10">
        <f t="shared" si="143"/>
        <v>42767</v>
      </c>
    </row>
    <row r="1531" spans="1:20" ht="28.8" hidden="1"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57.6" hidden="1"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42275.767303240747</v>
      </c>
      <c r="T1532" s="10">
        <f t="shared" si="143"/>
        <v>42300.767303240747</v>
      </c>
    </row>
    <row r="1533" spans="1:20" ht="57.6" hidden="1"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43.2" hidden="1"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42391.475289351853</v>
      </c>
      <c r="T1534" s="10">
        <f t="shared" si="143"/>
        <v>42415.625</v>
      </c>
    </row>
    <row r="1535" spans="1:20" ht="43.2" hidden="1"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42443.00204861111</v>
      </c>
      <c r="T1535" s="10">
        <f t="shared" si="143"/>
        <v>42492.165972222225</v>
      </c>
    </row>
    <row r="1536" spans="1:20" ht="43.2" hidden="1"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42221.67432870371</v>
      </c>
      <c r="T1536" s="10">
        <f t="shared" si="143"/>
        <v>42251.67432870371</v>
      </c>
    </row>
    <row r="1537" spans="1:20" ht="43.2" hidden="1"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42484.829062500001</v>
      </c>
      <c r="T1537" s="10">
        <f t="shared" si="143"/>
        <v>42513.916666666672</v>
      </c>
    </row>
    <row r="1538" spans="1:20" ht="57.6" hidden="1"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42213.802199074074</v>
      </c>
      <c r="T1538" s="10">
        <f t="shared" si="143"/>
        <v>42243.802199074074</v>
      </c>
    </row>
    <row r="1539" spans="1:20" ht="43.2" hidden="1"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IF($L1539&gt;0,$E1539/$L1539,0)</f>
        <v>96.375</v>
      </c>
      <c r="Q1539" t="str">
        <f t="shared" ref="Q1539:Q1602" si="146">LEFT(N1539,FIND("/",$N1539)-1)</f>
        <v>photography</v>
      </c>
      <c r="R1539" t="str">
        <f t="shared" ref="R1539:R1602" si="147">RIGHT($N1539,LEN($N1539)-FIND("/",$N1539))</f>
        <v>photobooks</v>
      </c>
      <c r="S1539" s="10">
        <f t="shared" ref="S1539:S1602" si="148">(((J1539/60/60/24)+DATE(1970,1,1)))</f>
        <v>42552.315127314811</v>
      </c>
      <c r="T1539" s="10">
        <f t="shared" ref="T1539:T1602" si="149">(((I1539/60/60/24)+DATE(1970,1,1)))</f>
        <v>42588.75</v>
      </c>
    </row>
    <row r="1540" spans="1:20" ht="43.2" hidden="1"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43.2" hidden="1"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42705.919201388882</v>
      </c>
      <c r="T1541" s="10">
        <f t="shared" si="149"/>
        <v>42738.919201388882</v>
      </c>
    </row>
    <row r="1542" spans="1:20" ht="43.2" hidden="1"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41939.00712962963</v>
      </c>
      <c r="T1542" s="10">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41974.712245370371</v>
      </c>
      <c r="T1543" s="10">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42170.996527777781</v>
      </c>
      <c r="T1544" s="10">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41935.509652777779</v>
      </c>
      <c r="T1545" s="10">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0">
        <f t="shared" si="148"/>
        <v>42053.051203703704</v>
      </c>
      <c r="T1546" s="10">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42031.884652777779</v>
      </c>
      <c r="T1547" s="10">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41839.212951388887</v>
      </c>
      <c r="T1548" s="10">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0">
        <f t="shared" si="148"/>
        <v>42782.426875000005</v>
      </c>
      <c r="T1549" s="10">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42286.88217592593</v>
      </c>
      <c r="T1550" s="10">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42281.136099537034</v>
      </c>
      <c r="T1551" s="10">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42472.449467592596</v>
      </c>
      <c r="T1552" s="10">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0">
        <f t="shared" si="148"/>
        <v>42121.824525462958</v>
      </c>
      <c r="T1553" s="10">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41892.688750000001</v>
      </c>
      <c r="T1554" s="10">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0">
        <f t="shared" si="148"/>
        <v>42219.282951388886</v>
      </c>
      <c r="T1555" s="10">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0">
        <f t="shared" si="148"/>
        <v>42188.252199074079</v>
      </c>
      <c r="T1556" s="10">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0">
        <f t="shared" si="148"/>
        <v>42241.613796296297</v>
      </c>
      <c r="T1557" s="10">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42525.153055555551</v>
      </c>
      <c r="T1558" s="10">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41871.65315972222</v>
      </c>
      <c r="T1559" s="10">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42185.397673611107</v>
      </c>
      <c r="T1560" s="10">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42108.05322916666</v>
      </c>
      <c r="T1561" s="10">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41936.020752314813</v>
      </c>
      <c r="T1562" s="10">
        <f t="shared" si="149"/>
        <v>41956.062418981484</v>
      </c>
    </row>
    <row r="1563" spans="1:20" ht="43.2" hidden="1"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41555.041701388887</v>
      </c>
      <c r="T1563" s="10">
        <f t="shared" si="149"/>
        <v>41585.083368055559</v>
      </c>
    </row>
    <row r="1564" spans="1:20" ht="57.6" hidden="1"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0">
        <f t="shared" si="148"/>
        <v>40079.566157407404</v>
      </c>
      <c r="T1564" s="10">
        <f t="shared" si="149"/>
        <v>40149.034722222219</v>
      </c>
    </row>
    <row r="1565" spans="1:20" ht="43.2" hidden="1"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41652.742488425924</v>
      </c>
      <c r="T1565" s="10">
        <f t="shared" si="149"/>
        <v>41712.700821759259</v>
      </c>
    </row>
    <row r="1566" spans="1:20" ht="43.2" hidden="1"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42121.367002314815</v>
      </c>
      <c r="T1566" s="10">
        <f t="shared" si="149"/>
        <v>42152.836805555555</v>
      </c>
    </row>
    <row r="1567" spans="1:20" ht="43.2" hidden="1"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40672.729872685188</v>
      </c>
      <c r="T1567" s="10">
        <f t="shared" si="149"/>
        <v>40702.729872685188</v>
      </c>
    </row>
    <row r="1568" spans="1:20" ht="43.2" hidden="1"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42549.916712962964</v>
      </c>
      <c r="T1568" s="10">
        <f t="shared" si="149"/>
        <v>42578.916666666672</v>
      </c>
    </row>
    <row r="1569" spans="1:20" ht="43.2" hidden="1"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41671.936863425923</v>
      </c>
      <c r="T1569" s="10">
        <f t="shared" si="149"/>
        <v>41687</v>
      </c>
    </row>
    <row r="1570" spans="1:20" ht="43.2" hidden="1"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41962.062326388885</v>
      </c>
      <c r="T1570" s="10">
        <f t="shared" si="149"/>
        <v>41997.062326388885</v>
      </c>
    </row>
    <row r="1571" spans="1:20" hidden="1"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0">
        <f t="shared" si="148"/>
        <v>41389.679560185185</v>
      </c>
      <c r="T1571" s="10">
        <f t="shared" si="149"/>
        <v>41419.679560185185</v>
      </c>
    </row>
    <row r="1572" spans="1:20" ht="28.8" hidden="1"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42438.813449074078</v>
      </c>
      <c r="T1572" s="10">
        <f t="shared" si="149"/>
        <v>42468.771782407406</v>
      </c>
    </row>
    <row r="1573" spans="1:20" ht="57.6" hidden="1"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42144.769479166673</v>
      </c>
      <c r="T1573" s="10">
        <f t="shared" si="149"/>
        <v>42174.769479166673</v>
      </c>
    </row>
    <row r="1574" spans="1:20" ht="43.2" hidden="1"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42404.033090277779</v>
      </c>
      <c r="T1574" s="10">
        <f t="shared" si="149"/>
        <v>42428.999305555553</v>
      </c>
    </row>
    <row r="1575" spans="1:20" ht="43.2" hidden="1"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42786.000023148154</v>
      </c>
      <c r="T1575" s="10">
        <f t="shared" si="149"/>
        <v>42826.165972222225</v>
      </c>
    </row>
    <row r="1576" spans="1:20" ht="43.2" hidden="1"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42017.927418981482</v>
      </c>
      <c r="T1576" s="10">
        <f t="shared" si="149"/>
        <v>42052.927418981482</v>
      </c>
    </row>
    <row r="1577" spans="1:20" ht="43.2" hidden="1"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41799.524259259262</v>
      </c>
      <c r="T1577" s="10">
        <f t="shared" si="149"/>
        <v>41829.524259259262</v>
      </c>
    </row>
    <row r="1578" spans="1:20" ht="28.8" hidden="1"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42140.879259259258</v>
      </c>
      <c r="T1578" s="10">
        <f t="shared" si="149"/>
        <v>42185.879259259258</v>
      </c>
    </row>
    <row r="1579" spans="1:20" ht="43.2" hidden="1"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41054.847777777781</v>
      </c>
      <c r="T1579" s="10">
        <f t="shared" si="149"/>
        <v>41114.847777777781</v>
      </c>
    </row>
    <row r="1580" spans="1:20" ht="57.6" hidden="1"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40399.065868055557</v>
      </c>
      <c r="T1580" s="10">
        <f t="shared" si="149"/>
        <v>40423.083333333336</v>
      </c>
    </row>
    <row r="1581" spans="1:20" ht="28.8" hidden="1"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41481.996423611112</v>
      </c>
      <c r="T1581" s="10">
        <f t="shared" si="149"/>
        <v>41514.996423611112</v>
      </c>
    </row>
    <row r="1582" spans="1:20" ht="43.2" hidden="1"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0">
        <f t="shared" si="148"/>
        <v>40990.050069444449</v>
      </c>
      <c r="T1582" s="10">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42325.448958333334</v>
      </c>
      <c r="T1583" s="10">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42246.789965277778</v>
      </c>
      <c r="T1584" s="10">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41877.904988425929</v>
      </c>
      <c r="T1585" s="10">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0">
        <f t="shared" si="148"/>
        <v>41779.649317129632</v>
      </c>
      <c r="T1586" s="10">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42707.895462962959</v>
      </c>
      <c r="T1587" s="10">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0">
        <f t="shared" si="148"/>
        <v>42069.104421296302</v>
      </c>
      <c r="T1588" s="10">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41956.950983796298</v>
      </c>
      <c r="T1589" s="10">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0">
        <f t="shared" si="148"/>
        <v>42005.24998842593</v>
      </c>
      <c r="T1590" s="10">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0">
        <f t="shared" si="148"/>
        <v>42256.984791666662</v>
      </c>
      <c r="T1591" s="10">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42240.857222222221</v>
      </c>
      <c r="T1592" s="10">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42433.726168981477</v>
      </c>
      <c r="T1593" s="10">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0">
        <f t="shared" si="148"/>
        <v>42046.072743055556</v>
      </c>
      <c r="T1594" s="10">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42033.845543981486</v>
      </c>
      <c r="T1595" s="10">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42445.712754629625</v>
      </c>
      <c r="T1596" s="10">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41780.050092592595</v>
      </c>
      <c r="T1597" s="10">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41941.430196759262</v>
      </c>
      <c r="T1598" s="10">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0">
        <f t="shared" si="148"/>
        <v>42603.354131944448</v>
      </c>
      <c r="T1599" s="10">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42151.667337962965</v>
      </c>
      <c r="T1600" s="10">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0">
        <f t="shared" si="148"/>
        <v>42438.53907407407</v>
      </c>
      <c r="T1601" s="10">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41791.057314814818</v>
      </c>
      <c r="T1602" s="10">
        <f t="shared" si="149"/>
        <v>41835.21597222222</v>
      </c>
    </row>
    <row r="1603" spans="1:20" ht="43.2" hidden="1"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IF($L1603&gt;0,$E1603/$L1603,0)</f>
        <v>48.325535714285714</v>
      </c>
      <c r="Q1603" t="str">
        <f t="shared" ref="Q1603:Q1666" si="152">LEFT(N1603,FIND("/",$N1603)-1)</f>
        <v>music</v>
      </c>
      <c r="R1603" t="str">
        <f t="shared" ref="R1603:R1666" si="153">RIGHT($N1603,LEN($N1603)-FIND("/",$N1603))</f>
        <v>rock</v>
      </c>
      <c r="S1603" s="10">
        <f t="shared" ref="S1603:S1666" si="154">(((J1603/60/60/24)+DATE(1970,1,1)))</f>
        <v>40638.092974537038</v>
      </c>
      <c r="T1603" s="10">
        <f t="shared" ref="T1603:T1666" si="155">(((I1603/60/60/24)+DATE(1970,1,1)))</f>
        <v>40668.092974537038</v>
      </c>
    </row>
    <row r="1604" spans="1:20" ht="43.2" hidden="1"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28.8" hidden="1"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43.2" hidden="1"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43.2" hidden="1"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40747.012881944444</v>
      </c>
      <c r="T1607" s="10">
        <f t="shared" si="155"/>
        <v>40756.291666666664</v>
      </c>
    </row>
    <row r="1608" spans="1:20" ht="43.2" hidden="1"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3.2" hidden="1"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28.8" hidden="1"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3.2" hidden="1"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28.8" hidden="1"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41228.924884259257</v>
      </c>
      <c r="T1612" s="10">
        <f t="shared" si="155"/>
        <v>41258.924884259257</v>
      </c>
    </row>
    <row r="1613" spans="1:20" hidden="1"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43.2" hidden="1"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43.2" hidden="1"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43.2" hidden="1"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3.2" hidden="1"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3.2" hidden="1"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28.8" hidden="1"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43.2" hidden="1"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43.2" hidden="1"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41876.18618055556</v>
      </c>
      <c r="T1621" s="10">
        <f t="shared" si="155"/>
        <v>41897.18618055556</v>
      </c>
    </row>
    <row r="1622" spans="1:20" ht="28.8" hidden="1"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3.2" hidden="1"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3.2" hidden="1"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43.2" hidden="1"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43.2" hidden="1"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41243.367303240739</v>
      </c>
      <c r="T1626" s="10">
        <f t="shared" si="155"/>
        <v>41283.367303240739</v>
      </c>
    </row>
    <row r="1627" spans="1:20" ht="57.6" hidden="1"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41135.699687500004</v>
      </c>
      <c r="T1627" s="10">
        <f t="shared" si="155"/>
        <v>41163.699687500004</v>
      </c>
    </row>
    <row r="1628" spans="1:20" ht="43.2" hidden="1"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43.2" hidden="1"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28.8" hidden="1"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41774.737060185187</v>
      </c>
      <c r="T1630" s="10">
        <f t="shared" si="155"/>
        <v>41807.737060185187</v>
      </c>
    </row>
    <row r="1631" spans="1:20" ht="28.8" hidden="1"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43.2" hidden="1"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40939.837673611109</v>
      </c>
      <c r="T1632" s="10">
        <f t="shared" si="155"/>
        <v>40970.290972222225</v>
      </c>
    </row>
    <row r="1633" spans="1:20" ht="43.2" hidden="1"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41164.859502314815</v>
      </c>
      <c r="T1633" s="10">
        <f t="shared" si="155"/>
        <v>41194.859502314815</v>
      </c>
    </row>
    <row r="1634" spans="1:20" ht="43.2" hidden="1"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43.2" hidden="1"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40896.883750000001</v>
      </c>
      <c r="T1635" s="10">
        <f t="shared" si="155"/>
        <v>40924.208333333336</v>
      </c>
    </row>
    <row r="1636" spans="1:20" ht="43.2" hidden="1"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57.6" hidden="1"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42502.868761574078</v>
      </c>
      <c r="T1637" s="10">
        <f t="shared" si="155"/>
        <v>42562.868761574078</v>
      </c>
    </row>
    <row r="1638" spans="1:20" ht="43.2" hidden="1"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3.2" hidden="1"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40122.751620370371</v>
      </c>
      <c r="T1639" s="10">
        <f t="shared" si="155"/>
        <v>40178.98541666667</v>
      </c>
    </row>
    <row r="1640" spans="1:20" ht="28.8" hidden="1"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43.2" hidden="1"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40941.652372685188</v>
      </c>
      <c r="T1641" s="10">
        <f t="shared" si="155"/>
        <v>40971.652372685188</v>
      </c>
    </row>
    <row r="1642" spans="1:20" ht="43.2" hidden="1"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40379.23096064815</v>
      </c>
      <c r="T1642" s="10">
        <f t="shared" si="155"/>
        <v>40393.082638888889</v>
      </c>
    </row>
    <row r="1643" spans="1:20" ht="28.8" hidden="1"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41962.596574074079</v>
      </c>
      <c r="T1643" s="10">
        <f t="shared" si="155"/>
        <v>41992.596574074079</v>
      </c>
    </row>
    <row r="1644" spans="1:20" ht="43.2" hidden="1"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40688.024618055555</v>
      </c>
      <c r="T1644" s="10">
        <f t="shared" si="155"/>
        <v>40708.024618055555</v>
      </c>
    </row>
    <row r="1645" spans="1:20" ht="28.8" hidden="1"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41146.824212962965</v>
      </c>
      <c r="T1645" s="10">
        <f t="shared" si="155"/>
        <v>41176.824212962965</v>
      </c>
    </row>
    <row r="1646" spans="1:20" ht="43.2" hidden="1"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41175.05972222222</v>
      </c>
      <c r="T1646" s="10">
        <f t="shared" si="155"/>
        <v>41235.101388888892</v>
      </c>
    </row>
    <row r="1647" spans="1:20" ht="43.2" hidden="1"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57.6" hidden="1"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41833.450266203705</v>
      </c>
      <c r="T1648" s="10">
        <f t="shared" si="155"/>
        <v>41865.757638888892</v>
      </c>
    </row>
    <row r="1649" spans="1:20" ht="43.2" hidden="1"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41039.409456018519</v>
      </c>
      <c r="T1649" s="10">
        <f t="shared" si="155"/>
        <v>41069.409456018519</v>
      </c>
    </row>
    <row r="1650" spans="1:20" ht="43.2" hidden="1"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43.2" hidden="1"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43.2" hidden="1"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41526.435613425929</v>
      </c>
      <c r="T1652" s="10">
        <f t="shared" si="155"/>
        <v>41556.435613425929</v>
      </c>
    </row>
    <row r="1653" spans="1:20" ht="43.2" hidden="1"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40625.900694444441</v>
      </c>
      <c r="T1653" s="10">
        <f t="shared" si="155"/>
        <v>40659.290972222225</v>
      </c>
    </row>
    <row r="1654" spans="1:20" ht="43.2" hidden="1"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3.2" hidden="1"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40626.834444444445</v>
      </c>
      <c r="T1655" s="10">
        <f t="shared" si="155"/>
        <v>40657.834444444445</v>
      </c>
    </row>
    <row r="1656" spans="1:20" ht="43.2" hidden="1"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40987.890740740739</v>
      </c>
      <c r="T1656" s="10">
        <f t="shared" si="155"/>
        <v>41017.890740740739</v>
      </c>
    </row>
    <row r="1657" spans="1:20" ht="28.8" hidden="1"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40974.791898148149</v>
      </c>
      <c r="T1657" s="10">
        <f t="shared" si="155"/>
        <v>41004.750231481477</v>
      </c>
    </row>
    <row r="1658" spans="1:20" ht="57.6" hidden="1"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43.2" hidden="1"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43.2" hidden="1"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41223.22184027778</v>
      </c>
      <c r="T1660" s="10">
        <f t="shared" si="155"/>
        <v>41261.597222222219</v>
      </c>
    </row>
    <row r="1661" spans="1:20" ht="43.2" hidden="1"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41596.913437499999</v>
      </c>
      <c r="T1661" s="10">
        <f t="shared" si="155"/>
        <v>41625.5</v>
      </c>
    </row>
    <row r="1662" spans="1:20" ht="57.6" hidden="1"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57.6" hidden="1"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42343.998043981483</v>
      </c>
      <c r="T1663" s="10">
        <f t="shared" si="155"/>
        <v>42386.875</v>
      </c>
    </row>
    <row r="1664" spans="1:20" ht="43.2" hidden="1"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43.2" hidden="1"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42006.02207175926</v>
      </c>
      <c r="T1665" s="10">
        <f t="shared" si="155"/>
        <v>42036.02207175926</v>
      </c>
    </row>
    <row r="1666" spans="1:20" ht="43.2" hidden="1"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40939.761782407404</v>
      </c>
      <c r="T1666" s="10">
        <f t="shared" si="155"/>
        <v>40984.165972222225</v>
      </c>
    </row>
    <row r="1667" spans="1:20" ht="43.2" hidden="1"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IF($L1667&gt;0,$E1667/$L1667,0)</f>
        <v>44.956989247311824</v>
      </c>
      <c r="Q1667" t="str">
        <f t="shared" ref="Q1667:Q1730" si="158">LEFT(N1667,FIND("/",$N1667)-1)</f>
        <v>music</v>
      </c>
      <c r="R1667" t="str">
        <f t="shared" ref="R1667:R1730" si="159">RIGHT($N1667,LEN($N1667)-FIND("/",$N1667))</f>
        <v>pop</v>
      </c>
      <c r="S1667" s="10">
        <f t="shared" ref="S1667:S1730" si="160">(((J1667/60/60/24)+DATE(1970,1,1)))</f>
        <v>40564.649456018517</v>
      </c>
      <c r="T1667" s="10">
        <f t="shared" ref="T1667:T1730" si="161">(((I1667/60/60/24)+DATE(1970,1,1)))</f>
        <v>40596.125</v>
      </c>
    </row>
    <row r="1668" spans="1:20" ht="43.2" hidden="1"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3.2" hidden="1"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43.2" hidden="1"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57.6" hidden="1"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42461.885138888887</v>
      </c>
      <c r="T1671" s="10">
        <f t="shared" si="161"/>
        <v>42521.885138888887</v>
      </c>
    </row>
    <row r="1672" spans="1:20" ht="57.6" hidden="1"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40313.930543981485</v>
      </c>
      <c r="T1672" s="10">
        <f t="shared" si="161"/>
        <v>40364.166666666664</v>
      </c>
    </row>
    <row r="1673" spans="1:20" ht="28.8" hidden="1"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43.2" hidden="1"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3.2" hidden="1"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42039.878379629634</v>
      </c>
      <c r="T1675" s="10">
        <f t="shared" si="161"/>
        <v>42069.878379629634</v>
      </c>
    </row>
    <row r="1676" spans="1:20" ht="43.2" hidden="1"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42569.605393518519</v>
      </c>
      <c r="T1676" s="10">
        <f t="shared" si="161"/>
        <v>42600.290972222225</v>
      </c>
    </row>
    <row r="1677" spans="1:20" ht="28.8" hidden="1"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28.8" hidden="1"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3.2" hidden="1"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43.2" hidden="1"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57.6" hidden="1"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40723.068807870368</v>
      </c>
      <c r="T1681" s="10">
        <f t="shared" si="161"/>
        <v>40746.068807870368</v>
      </c>
    </row>
    <row r="1682" spans="1:20" ht="28.8" hidden="1"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41802.757719907408</v>
      </c>
      <c r="T1682" s="10">
        <f t="shared" si="161"/>
        <v>41832.757719907408</v>
      </c>
    </row>
    <row r="1683" spans="1:20" ht="43.2" hidden="1"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43.2" hidden="1"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0">
        <f t="shared" si="160"/>
        <v>42779.21365740741</v>
      </c>
      <c r="T1684" s="10">
        <f t="shared" si="161"/>
        <v>42839.171990740739</v>
      </c>
    </row>
    <row r="1685" spans="1:20" ht="43.2" hidden="1"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42808.781689814816</v>
      </c>
      <c r="T1685" s="10">
        <f t="shared" si="161"/>
        <v>42832.781689814816</v>
      </c>
    </row>
    <row r="1686" spans="1:20" ht="28.8" hidden="1"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42783.815289351856</v>
      </c>
      <c r="T1686" s="10">
        <f t="shared" si="161"/>
        <v>42811.773622685185</v>
      </c>
    </row>
    <row r="1687" spans="1:20" ht="43.2" hidden="1"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42788.2502662037</v>
      </c>
      <c r="T1687" s="10">
        <f t="shared" si="161"/>
        <v>42818.208599537036</v>
      </c>
    </row>
    <row r="1688" spans="1:20" ht="43.2" hidden="1"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42792.843969907408</v>
      </c>
      <c r="T1688" s="10">
        <f t="shared" si="161"/>
        <v>42852.802303240736</v>
      </c>
    </row>
    <row r="1689" spans="1:20" ht="43.2" hidden="1"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42802.046817129631</v>
      </c>
      <c r="T1689" s="10">
        <f t="shared" si="161"/>
        <v>42835.84375</v>
      </c>
    </row>
    <row r="1690" spans="1:20" ht="57.6" hidden="1"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42804.534652777773</v>
      </c>
      <c r="T1690" s="10">
        <f t="shared" si="161"/>
        <v>42834.492986111116</v>
      </c>
    </row>
    <row r="1691" spans="1:20" ht="28.8" hidden="1"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42780.942476851851</v>
      </c>
      <c r="T1691" s="10">
        <f t="shared" si="161"/>
        <v>42810.900810185187</v>
      </c>
    </row>
    <row r="1692" spans="1:20" ht="43.2" hidden="1"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42801.43104166667</v>
      </c>
      <c r="T1692" s="10">
        <f t="shared" si="161"/>
        <v>42831.389374999999</v>
      </c>
    </row>
    <row r="1693" spans="1:20" ht="43.2" hidden="1"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42795.701481481476</v>
      </c>
      <c r="T1693" s="10">
        <f t="shared" si="161"/>
        <v>42828.041666666672</v>
      </c>
    </row>
    <row r="1694" spans="1:20" ht="43.2" hidden="1"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42788.151238425926</v>
      </c>
      <c r="T1694" s="10">
        <f t="shared" si="161"/>
        <v>42820.999305555553</v>
      </c>
    </row>
    <row r="1695" spans="1:20" ht="43.2" hidden="1"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42803.920277777783</v>
      </c>
      <c r="T1695" s="10">
        <f t="shared" si="161"/>
        <v>42834.833333333328</v>
      </c>
    </row>
    <row r="1696" spans="1:20" ht="43.2" hidden="1"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42791.669837962967</v>
      </c>
      <c r="T1696" s="10">
        <f t="shared" si="161"/>
        <v>42821.191666666666</v>
      </c>
    </row>
    <row r="1697" spans="1:20" ht="57.6" hidden="1"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42801.031412037039</v>
      </c>
      <c r="T1697" s="10">
        <f t="shared" si="161"/>
        <v>42835.041666666672</v>
      </c>
    </row>
    <row r="1698" spans="1:20" ht="43.2" hidden="1"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0">
        <f t="shared" si="160"/>
        <v>42796.069571759261</v>
      </c>
      <c r="T1698" s="10">
        <f t="shared" si="161"/>
        <v>42826.027905092589</v>
      </c>
    </row>
    <row r="1699" spans="1:20" ht="43.2" hidden="1"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42805.032962962956</v>
      </c>
      <c r="T1699" s="10">
        <f t="shared" si="161"/>
        <v>42834.991296296299</v>
      </c>
    </row>
    <row r="1700" spans="1:20" ht="72" hidden="1"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0">
        <f t="shared" si="160"/>
        <v>42796.207870370374</v>
      </c>
      <c r="T1700" s="10">
        <f t="shared" si="161"/>
        <v>42820.147916666669</v>
      </c>
    </row>
    <row r="1701" spans="1:20" ht="43.2" hidden="1"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42806.863946759258</v>
      </c>
      <c r="T1701" s="10">
        <f t="shared" si="161"/>
        <v>42836.863946759258</v>
      </c>
    </row>
    <row r="1702" spans="1:20" ht="43.2" hidden="1"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42796.071643518517</v>
      </c>
      <c r="T1702" s="10">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41989.664409722223</v>
      </c>
      <c r="T1703" s="10">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42063.869791666672</v>
      </c>
      <c r="T1704" s="10">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42187.281678240746</v>
      </c>
      <c r="T1705" s="10">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42021.139733796299</v>
      </c>
      <c r="T1706" s="10">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0">
        <f t="shared" si="160"/>
        <v>42245.016736111109</v>
      </c>
      <c r="T1707" s="10">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0">
        <f t="shared" si="160"/>
        <v>42179.306388888886</v>
      </c>
      <c r="T1708" s="10">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42427.721006944441</v>
      </c>
      <c r="T1709" s="10">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0">
        <f t="shared" si="160"/>
        <v>42451.866967592592</v>
      </c>
      <c r="T1710" s="10">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41841.56381944444</v>
      </c>
      <c r="T1711" s="10">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42341.59129629629</v>
      </c>
      <c r="T1712" s="10">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41852.646226851852</v>
      </c>
      <c r="T1713" s="10">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0">
        <f t="shared" si="160"/>
        <v>42125.913807870369</v>
      </c>
      <c r="T1714" s="10">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41887.801064814819</v>
      </c>
      <c r="T1715" s="10">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42095.918530092589</v>
      </c>
      <c r="T1716" s="10">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42064.217418981483</v>
      </c>
      <c r="T1717" s="10">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42673.577534722222</v>
      </c>
      <c r="T1718" s="10">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42460.98192129629</v>
      </c>
      <c r="T1719" s="10">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42460.610520833332</v>
      </c>
      <c r="T1720" s="10">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41869.534618055557</v>
      </c>
      <c r="T1721" s="10">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41922.783229166671</v>
      </c>
      <c r="T1722" s="10">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0">
        <f t="shared" si="160"/>
        <v>42319.461377314816</v>
      </c>
      <c r="T1723" s="10">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42425.960983796293</v>
      </c>
      <c r="T1724" s="10">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42129.82540509259</v>
      </c>
      <c r="T1725" s="10">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41912.932430555556</v>
      </c>
      <c r="T1726" s="10">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41845.968159722222</v>
      </c>
      <c r="T1727" s="10">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41788.919722222221</v>
      </c>
      <c r="T1728" s="10">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42044.927974537044</v>
      </c>
      <c r="T1729" s="10">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42268.625856481478</v>
      </c>
      <c r="T1730" s="10">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f t="shared" ref="P1731:P1794" si="163">IF($L1731&gt;0,$E1731/$L1731,0)</f>
        <v>0</v>
      </c>
      <c r="Q1731" t="str">
        <f t="shared" ref="Q1731:Q1794" si="164">LEFT(N1731,FIND("/",$N1731)-1)</f>
        <v>music</v>
      </c>
      <c r="R1731" t="str">
        <f t="shared" ref="R1731:R1794" si="165">RIGHT($N1731,LEN($N1731)-FIND("/",$N1731))</f>
        <v>faith</v>
      </c>
      <c r="S1731" s="10">
        <f t="shared" ref="S1731:S1794" si="166">(((J1731/60/60/24)+DATE(1970,1,1)))</f>
        <v>42471.052152777775</v>
      </c>
      <c r="T1731" s="10">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0">
        <f t="shared" si="166"/>
        <v>42272.087766203709</v>
      </c>
      <c r="T1732" s="10">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0">
        <f t="shared" si="166"/>
        <v>42152.906851851847</v>
      </c>
      <c r="T1733" s="10">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0">
        <f t="shared" si="166"/>
        <v>42325.683807870373</v>
      </c>
      <c r="T1734" s="10">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0">
        <f t="shared" si="166"/>
        <v>42614.675625000003</v>
      </c>
      <c r="T1735" s="10">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42102.036527777775</v>
      </c>
      <c r="T1736" s="10">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42559.814178240747</v>
      </c>
      <c r="T1737" s="10">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42286.861493055556</v>
      </c>
      <c r="T1738" s="10">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42175.948981481488</v>
      </c>
      <c r="T1739" s="10">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41884.874328703707</v>
      </c>
      <c r="T1740" s="10">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42435.874212962968</v>
      </c>
      <c r="T1741" s="10">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0">
        <f t="shared" si="166"/>
        <v>42171.817384259266</v>
      </c>
      <c r="T1742" s="10">
        <f t="shared" si="167"/>
        <v>42201.817384259266</v>
      </c>
    </row>
    <row r="1743" spans="1:20" ht="28.8" hidden="1"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43.2" hidden="1"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3.2" hidden="1"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43.2" hidden="1"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42026.605057870373</v>
      </c>
      <c r="T1746" s="10">
        <f t="shared" si="167"/>
        <v>42071.563391203701</v>
      </c>
    </row>
    <row r="1747" spans="1:20" ht="43.2" hidden="1"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57.6" hidden="1"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42668.176701388889</v>
      </c>
      <c r="T1748" s="10">
        <f t="shared" si="167"/>
        <v>42698.083333333328</v>
      </c>
    </row>
    <row r="1749" spans="1:20" ht="43.2" hidden="1"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28.8" hidden="1"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42219.950729166667</v>
      </c>
      <c r="T1750" s="10">
        <f t="shared" si="167"/>
        <v>42249.950729166667</v>
      </c>
    </row>
    <row r="1751" spans="1:20" ht="28.8" hidden="1"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42758.975937499999</v>
      </c>
      <c r="T1751" s="10">
        <f t="shared" si="167"/>
        <v>42795.791666666672</v>
      </c>
    </row>
    <row r="1752" spans="1:20" ht="43.2" hidden="1"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28.8" hidden="1"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28.8" hidden="1"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42627.253263888888</v>
      </c>
      <c r="T1754" s="10">
        <f t="shared" si="167"/>
        <v>42657.253263888888</v>
      </c>
    </row>
    <row r="1755" spans="1:20" ht="43.2" hidden="1"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43.2" hidden="1"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42067.876770833333</v>
      </c>
      <c r="T1756" s="10">
        <f t="shared" si="167"/>
        <v>42097.835104166668</v>
      </c>
    </row>
    <row r="1757" spans="1:20" ht="43.2" hidden="1"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42252.788900462961</v>
      </c>
      <c r="T1757" s="10">
        <f t="shared" si="167"/>
        <v>42282.788900462961</v>
      </c>
    </row>
    <row r="1758" spans="1:20" ht="43.2" hidden="1"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28.8" hidden="1"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57.6" hidden="1"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28.8" hidden="1"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43.2" hidden="1"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42405.67260416667</v>
      </c>
      <c r="T1762" s="10">
        <f t="shared" si="167"/>
        <v>42425.67260416667</v>
      </c>
    </row>
    <row r="1763" spans="1:20" ht="28.8" hidden="1"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28.8" hidden="1"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42410.982002314813</v>
      </c>
      <c r="T1764" s="10">
        <f t="shared" si="167"/>
        <v>42440.982002314813</v>
      </c>
    </row>
    <row r="1765" spans="1:20" ht="57.6" hidden="1"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41834.980462962965</v>
      </c>
      <c r="T1767" s="10">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0">
        <f t="shared" si="166"/>
        <v>41855.859814814816</v>
      </c>
      <c r="T1768" s="10">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41824.658379629633</v>
      </c>
      <c r="T1769" s="10">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41849.560694444444</v>
      </c>
      <c r="T1770" s="10">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41987.818969907406</v>
      </c>
      <c r="T1771" s="10">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41891.780023148152</v>
      </c>
      <c r="T1772" s="10">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41905.979629629634</v>
      </c>
      <c r="T1773" s="10">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41766.718009259261</v>
      </c>
      <c r="T1774" s="10">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41978.760393518518</v>
      </c>
      <c r="T1775" s="10">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41930.218657407408</v>
      </c>
      <c r="T1776" s="10">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41891.976388888892</v>
      </c>
      <c r="T1777" s="10">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41905.95684027778</v>
      </c>
      <c r="T1778" s="10">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42025.357094907406</v>
      </c>
      <c r="T1779" s="10">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42045.86336805555</v>
      </c>
      <c r="T1780" s="10">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42585.691898148143</v>
      </c>
      <c r="T1781" s="10">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42493.600810185191</v>
      </c>
      <c r="T1782" s="10">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42597.617418981477</v>
      </c>
      <c r="T1783" s="10">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42115.949976851851</v>
      </c>
      <c r="T1785" s="10">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42003.655555555553</v>
      </c>
      <c r="T1786" s="10">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41897.134895833333</v>
      </c>
      <c r="T1787" s="10">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41958.550659722227</v>
      </c>
      <c r="T1788" s="10">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42068.65552083333</v>
      </c>
      <c r="T1789" s="10">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41913.94840277778</v>
      </c>
      <c r="T1790" s="10">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41956.250034722223</v>
      </c>
      <c r="T1791" s="10">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42010.674513888895</v>
      </c>
      <c r="T1792" s="10">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41973.740335648152</v>
      </c>
      <c r="T1793" s="10">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42189.031041666662</v>
      </c>
      <c r="T1794" s="10">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IF($L1795&gt;0,$E1795/$L1795,0)</f>
        <v>20</v>
      </c>
      <c r="Q1795" t="str">
        <f t="shared" ref="Q1795:Q1858" si="170">LEFT(N1795,FIND("/",$N1795)-1)</f>
        <v>photography</v>
      </c>
      <c r="R1795" t="str">
        <f t="shared" ref="R1795:R1858" si="171">RIGHT($N1795,LEN($N1795)-FIND("/",$N1795))</f>
        <v>photobooks</v>
      </c>
      <c r="S1795" s="10">
        <f t="shared" ref="S1795:S1858" si="172">(((J1795/60/60/24)+DATE(1970,1,1)))</f>
        <v>41940.89166666667</v>
      </c>
      <c r="T1795" s="10">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42628.288668981477</v>
      </c>
      <c r="T1797" s="10">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42515.439421296294</v>
      </c>
      <c r="T1798" s="10">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42689.56931712963</v>
      </c>
      <c r="T1799" s="10">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42344.32677083333</v>
      </c>
      <c r="T1800" s="10">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41934.842685185184</v>
      </c>
      <c r="T1801" s="10">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42623.606134259258</v>
      </c>
      <c r="T1802" s="10">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42018.071550925932</v>
      </c>
      <c r="T1805" s="10">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42247.803912037038</v>
      </c>
      <c r="T1807" s="10">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41877.638298611113</v>
      </c>
      <c r="T1808" s="10">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41880.068437499998</v>
      </c>
      <c r="T1809" s="10">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42742.680902777778</v>
      </c>
      <c r="T1810" s="10">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42029.907858796301</v>
      </c>
      <c r="T1811" s="10">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41860.91002314815</v>
      </c>
      <c r="T1812" s="10">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41876.433680555558</v>
      </c>
      <c r="T1813" s="10">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42524.318703703699</v>
      </c>
      <c r="T1814" s="10">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0">
        <f t="shared" si="172"/>
        <v>41829.889027777775</v>
      </c>
      <c r="T1815" s="10">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42033.314074074078</v>
      </c>
      <c r="T1816" s="10">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0">
        <f t="shared" si="172"/>
        <v>42172.906678240746</v>
      </c>
      <c r="T1817" s="10">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42548.876192129625</v>
      </c>
      <c r="T1818" s="10">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42705.662118055552</v>
      </c>
      <c r="T1819" s="10">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0">
        <f t="shared" si="172"/>
        <v>42067.234375</v>
      </c>
      <c r="T1820" s="10">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41820.752268518518</v>
      </c>
      <c r="T1821" s="10">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42065.084375000006</v>
      </c>
      <c r="T1822" s="10">
        <f t="shared" si="173"/>
        <v>42095.042708333334</v>
      </c>
    </row>
    <row r="1823" spans="1:20" ht="43.2" hidden="1"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40926.319062499999</v>
      </c>
      <c r="T1823" s="10">
        <f t="shared" si="173"/>
        <v>40971.319062499999</v>
      </c>
    </row>
    <row r="1824" spans="1:20" ht="28.8" hidden="1"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41634.797013888885</v>
      </c>
      <c r="T1824" s="10">
        <f t="shared" si="173"/>
        <v>41670.792361111111</v>
      </c>
    </row>
    <row r="1825" spans="1:20" ht="43.2" hidden="1"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hidden="1"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43.2" hidden="1"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41443.83452546296</v>
      </c>
      <c r="T1827" s="10">
        <f t="shared" si="173"/>
        <v>41466.83452546296</v>
      </c>
    </row>
    <row r="1828" spans="1:20" ht="28.8" hidden="1"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43.2" hidden="1"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57.6" hidden="1"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41736.899652777778</v>
      </c>
      <c r="T1830" s="10">
        <f t="shared" si="173"/>
        <v>41768.916666666664</v>
      </c>
    </row>
    <row r="1831" spans="1:20" ht="43.2" hidden="1"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3.2" hidden="1"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41664.684108796297</v>
      </c>
      <c r="T1832" s="10">
        <f t="shared" si="173"/>
        <v>41694.684108796297</v>
      </c>
    </row>
    <row r="1833" spans="1:20" ht="43.2" hidden="1"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43.2" hidden="1"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43.2" hidden="1"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41303.044016203705</v>
      </c>
      <c r="T1835" s="10">
        <f t="shared" si="173"/>
        <v>41335.332638888889</v>
      </c>
    </row>
    <row r="1836" spans="1:20" ht="28.8" hidden="1"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57.6" hidden="1"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28.8" hidden="1"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41305.809363425928</v>
      </c>
      <c r="T1838" s="10">
        <f t="shared" si="173"/>
        <v>41322.809363425928</v>
      </c>
    </row>
    <row r="1839" spans="1:20" ht="57.6" hidden="1"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40926.047858796301</v>
      </c>
      <c r="T1839" s="10">
        <f t="shared" si="173"/>
        <v>40986.006192129629</v>
      </c>
    </row>
    <row r="1840" spans="1:20" ht="43.2" hidden="1"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40788.786539351851</v>
      </c>
      <c r="T1840" s="10">
        <f t="shared" si="173"/>
        <v>40817.125</v>
      </c>
    </row>
    <row r="1841" spans="1:20" ht="43.2" hidden="1"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42614.722013888888</v>
      </c>
      <c r="T1841" s="10">
        <f t="shared" si="173"/>
        <v>42644.722013888888</v>
      </c>
    </row>
    <row r="1842" spans="1:20" ht="43.2" hidden="1"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41382.096180555556</v>
      </c>
      <c r="T1842" s="10">
        <f t="shared" si="173"/>
        <v>41401.207638888889</v>
      </c>
    </row>
    <row r="1843" spans="1:20" ht="28.8" hidden="1"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41745.84542824074</v>
      </c>
      <c r="T1843" s="10">
        <f t="shared" si="173"/>
        <v>41779.207638888889</v>
      </c>
    </row>
    <row r="1844" spans="1:20" ht="43.2" hidden="1"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42031.631724537037</v>
      </c>
      <c r="T1844" s="10">
        <f t="shared" si="173"/>
        <v>42065.249305555553</v>
      </c>
    </row>
    <row r="1845" spans="1:20" ht="57.6" hidden="1"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40564.994837962964</v>
      </c>
      <c r="T1845" s="10">
        <f t="shared" si="173"/>
        <v>40594.994837962964</v>
      </c>
    </row>
    <row r="1846" spans="1:20" ht="43.2" hidden="1"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40666.973541666666</v>
      </c>
      <c r="T1846" s="10">
        <f t="shared" si="173"/>
        <v>40705.125</v>
      </c>
    </row>
    <row r="1847" spans="1:20" ht="86.4" hidden="1"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42523.333310185189</v>
      </c>
      <c r="T1847" s="10">
        <f t="shared" si="173"/>
        <v>42538.204861111109</v>
      </c>
    </row>
    <row r="1848" spans="1:20" ht="43.2" hidden="1"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41228.650196759263</v>
      </c>
      <c r="T1848" s="10">
        <f t="shared" si="173"/>
        <v>41258.650196759263</v>
      </c>
    </row>
    <row r="1849" spans="1:20" ht="57.6" hidden="1"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3.2" hidden="1"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40691.788055555553</v>
      </c>
      <c r="T1850" s="10">
        <f t="shared" si="173"/>
        <v>40755.290972222225</v>
      </c>
    </row>
    <row r="1851" spans="1:20" ht="28.8" hidden="1"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43.2" hidden="1"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41800.959490740745</v>
      </c>
      <c r="T1852" s="10">
        <f t="shared" si="173"/>
        <v>41830.959490740745</v>
      </c>
    </row>
    <row r="1853" spans="1:20" ht="43.2" hidden="1"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41827.906689814816</v>
      </c>
      <c r="T1853" s="10">
        <f t="shared" si="173"/>
        <v>41848.041666666664</v>
      </c>
    </row>
    <row r="1854" spans="1:20" ht="43.2" hidden="1"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42081.77143518519</v>
      </c>
      <c r="T1854" s="10">
        <f t="shared" si="173"/>
        <v>42119</v>
      </c>
    </row>
    <row r="1855" spans="1:20" ht="43.2" hidden="1"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3.2" hidden="1"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41388.021261574075</v>
      </c>
      <c r="T1856" s="10">
        <f t="shared" si="173"/>
        <v>41418.021261574075</v>
      </c>
    </row>
    <row r="1857" spans="1:20" ht="43.2" hidden="1"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57.6" hidden="1"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41817.854999999996</v>
      </c>
      <c r="T1858" s="10">
        <f t="shared" si="173"/>
        <v>41838.854999999996</v>
      </c>
    </row>
    <row r="1859" spans="1:20" ht="43.2" hidden="1"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IF($L1859&gt;0,$E1859/$L1859,0)</f>
        <v>136.36363636363637</v>
      </c>
      <c r="Q1859" t="str">
        <f t="shared" ref="Q1859:Q1922" si="176">LEFT(N1859,FIND("/",$N1859)-1)</f>
        <v>music</v>
      </c>
      <c r="R1859" t="str">
        <f t="shared" ref="R1859:R1922" si="177">RIGHT($N1859,LEN($N1859)-FIND("/",$N1859))</f>
        <v>rock</v>
      </c>
      <c r="S1859" s="10">
        <f t="shared" ref="S1859:S1922" si="178">(((J1859/60/60/24)+DATE(1970,1,1)))</f>
        <v>41864.76866898148</v>
      </c>
      <c r="T1859" s="10">
        <f t="shared" ref="T1859:T1922" si="179">(((I1859/60/60/24)+DATE(1970,1,1)))</f>
        <v>41894.76866898148</v>
      </c>
    </row>
    <row r="1860" spans="1:20" ht="57.6" hidden="1"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28.8" hidden="1"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3.2" hidden="1"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0">
        <f t="shared" si="178"/>
        <v>42000.300243055557</v>
      </c>
      <c r="T1863" s="10">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42755.492754629624</v>
      </c>
      <c r="T1864" s="10">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41772.797280092593</v>
      </c>
      <c r="T1865" s="10">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41733.716435185182</v>
      </c>
      <c r="T1866" s="10">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42645.367442129631</v>
      </c>
      <c r="T1867" s="10">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42742.246493055558</v>
      </c>
      <c r="T1868" s="10">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42649.924907407403</v>
      </c>
      <c r="T1869" s="10">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42328.779224537036</v>
      </c>
      <c r="T1870" s="10">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0">
        <f t="shared" si="178"/>
        <v>42709.002881944441</v>
      </c>
      <c r="T1871" s="10">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41923.783576388887</v>
      </c>
      <c r="T1873" s="10">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42155.129652777774</v>
      </c>
      <c r="T1874" s="10">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42164.615856481483</v>
      </c>
      <c r="T1875" s="10">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42529.969131944439</v>
      </c>
      <c r="T1876" s="10">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42528.899398148147</v>
      </c>
      <c r="T1877" s="10">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0">
        <f t="shared" si="178"/>
        <v>41776.284780092588</v>
      </c>
      <c r="T1878" s="10">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0">
        <f t="shared" si="178"/>
        <v>42035.029224537036</v>
      </c>
      <c r="T1879" s="10">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0">
        <f t="shared" si="178"/>
        <v>41773.008738425924</v>
      </c>
      <c r="T1880" s="10">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42413.649641203709</v>
      </c>
      <c r="T1881" s="10">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42430.566898148143</v>
      </c>
      <c r="T1882" s="10">
        <f t="shared" si="179"/>
        <v>42459.525231481486</v>
      </c>
    </row>
    <row r="1883" spans="1:20" ht="43.2" hidden="1"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42043.152650462958</v>
      </c>
      <c r="T1883" s="10">
        <f t="shared" si="179"/>
        <v>42073.110983796301</v>
      </c>
    </row>
    <row r="1884" spans="1:20" ht="43.2" hidden="1"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3.2" hidden="1"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40977.948009259257</v>
      </c>
      <c r="T1885" s="10">
        <f t="shared" si="179"/>
        <v>41007.906342592592</v>
      </c>
    </row>
    <row r="1886" spans="1:20" ht="43.2" hidden="1"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41205.198321759257</v>
      </c>
      <c r="T1886" s="10">
        <f t="shared" si="179"/>
        <v>41240.5</v>
      </c>
    </row>
    <row r="1887" spans="1:20" ht="43.2" hidden="1"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3.2" hidden="1"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43.2" hidden="1"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57.6" hidden="1"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40299.239953703705</v>
      </c>
      <c r="T1890" s="10">
        <f t="shared" si="179"/>
        <v>40330.207638888889</v>
      </c>
    </row>
    <row r="1891" spans="1:20" ht="43.2" hidden="1"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3.2" hidden="1"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41228.786203703705</v>
      </c>
      <c r="T1892" s="10">
        <f t="shared" si="179"/>
        <v>41258.786203703705</v>
      </c>
    </row>
    <row r="1893" spans="1:20" ht="57.6" hidden="1"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43.2" hidden="1"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40671.637511574074</v>
      </c>
      <c r="T1894" s="10">
        <f t="shared" si="179"/>
        <v>40701.637511574074</v>
      </c>
    </row>
    <row r="1895" spans="1:20" ht="43.2" hidden="1"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28.8" hidden="1"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40920.904895833337</v>
      </c>
      <c r="T1896" s="10">
        <f t="shared" si="179"/>
        <v>40951.904895833337</v>
      </c>
    </row>
    <row r="1897" spans="1:20" ht="57.6" hidden="1"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3.2" hidden="1"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43.2" hidden="1"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3.2" hidden="1"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42366.192974537036</v>
      </c>
      <c r="T1900" s="10">
        <f t="shared" si="179"/>
        <v>42401.75</v>
      </c>
    </row>
    <row r="1901" spans="1:20" ht="43.2" hidden="1"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42058.941736111112</v>
      </c>
      <c r="T1901" s="10">
        <f t="shared" si="179"/>
        <v>42088.90006944444</v>
      </c>
    </row>
    <row r="1902" spans="1:20" ht="57.6" hidden="1"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41160.871886574074</v>
      </c>
      <c r="T1902" s="10">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42116.54315972222</v>
      </c>
      <c r="T1903" s="10">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42037.789895833332</v>
      </c>
      <c r="T1904" s="10">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42702.770729166667</v>
      </c>
      <c r="T1905" s="10">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42326.685428240744</v>
      </c>
      <c r="T1906" s="10">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41859.925856481481</v>
      </c>
      <c r="T1907" s="10">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42514.671099537038</v>
      </c>
      <c r="T1908" s="10">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41767.587094907409</v>
      </c>
      <c r="T1909" s="10">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42703.917824074073</v>
      </c>
      <c r="T1910" s="10">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42264.963159722218</v>
      </c>
      <c r="T1912" s="10">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41830.033958333333</v>
      </c>
      <c r="T1913" s="10">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42129.226388888885</v>
      </c>
      <c r="T1914" s="10">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41890.511319444442</v>
      </c>
      <c r="T1915" s="10">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41929.174456018518</v>
      </c>
      <c r="T1916" s="10">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41864.04886574074</v>
      </c>
      <c r="T1917" s="10">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42656.717303240745</v>
      </c>
      <c r="T1918" s="10">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42746.270057870366</v>
      </c>
      <c r="T1919" s="10">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41828.789942129632</v>
      </c>
      <c r="T1920" s="10">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42113.875567129624</v>
      </c>
      <c r="T1921" s="10">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42270.875706018516</v>
      </c>
      <c r="T1922" s="10">
        <f t="shared" si="179"/>
        <v>42298.958333333328</v>
      </c>
    </row>
    <row r="1923" spans="1:20" ht="28.8" hidden="1"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IF($L1923&gt;0,$E1923/$L1923,0)</f>
        <v>54</v>
      </c>
      <c r="Q1923" t="str">
        <f t="shared" ref="Q1923:Q1986" si="182">LEFT(N1923,FIND("/",$N1923)-1)</f>
        <v>music</v>
      </c>
      <c r="R1923" t="str">
        <f t="shared" ref="R1923:R1986" si="183">RIGHT($N1923,LEN($N1923)-FIND("/",$N1923))</f>
        <v>indie rock</v>
      </c>
      <c r="S1923" s="10">
        <f t="shared" ref="S1923:S1986" si="184">(((J1923/60/60/24)+DATE(1970,1,1)))</f>
        <v>41074.221562500003</v>
      </c>
      <c r="T1923" s="10">
        <f t="shared" ref="T1923:T1986" si="185">(((I1923/60/60/24)+DATE(1970,1,1)))</f>
        <v>41104.221562500003</v>
      </c>
    </row>
    <row r="1924" spans="1:20" ht="43.2" hidden="1"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3.2" hidden="1"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40772.848749999997</v>
      </c>
      <c r="T1925" s="10">
        <f t="shared" si="185"/>
        <v>40813.207638888889</v>
      </c>
    </row>
    <row r="1926" spans="1:20" ht="57.6" hidden="1"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43.2" hidden="1"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57.6" hidden="1"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40456.954351851848</v>
      </c>
      <c r="T1928" s="10">
        <f t="shared" si="185"/>
        <v>40484.018055555556</v>
      </c>
    </row>
    <row r="1929" spans="1:20" hidden="1"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28.8" hidden="1"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3.2" hidden="1"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40687.021597222221</v>
      </c>
      <c r="T1931" s="10">
        <f t="shared" si="185"/>
        <v>40729.021597222221</v>
      </c>
    </row>
    <row r="1932" spans="1:20" ht="28.8" hidden="1"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43.2" hidden="1"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57.6" hidden="1"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43.2" hidden="1"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41879.130868055552</v>
      </c>
      <c r="T1935" s="10">
        <f t="shared" si="185"/>
        <v>41909.130868055552</v>
      </c>
    </row>
    <row r="1936" spans="1:20" ht="43.2" hidden="1"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40865.867141203707</v>
      </c>
      <c r="T1936" s="10">
        <f t="shared" si="185"/>
        <v>40902.208333333336</v>
      </c>
    </row>
    <row r="1937" spans="1:20" ht="43.2" hidden="1"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41773.932534722226</v>
      </c>
      <c r="T1937" s="10">
        <f t="shared" si="185"/>
        <v>41811.207638888889</v>
      </c>
    </row>
    <row r="1938" spans="1:20" ht="43.2" hidden="1"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3.2" hidden="1"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41059.118993055556</v>
      </c>
      <c r="T1939" s="10">
        <f t="shared" si="185"/>
        <v>41075.165972222225</v>
      </c>
    </row>
    <row r="1940" spans="1:20" ht="43.2" hidden="1"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41426.259618055556</v>
      </c>
      <c r="T1940" s="10">
        <f t="shared" si="185"/>
        <v>41457.208333333336</v>
      </c>
    </row>
    <row r="1941" spans="1:20" ht="57.6" hidden="1"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41313.985046296293</v>
      </c>
      <c r="T1941" s="10">
        <f t="shared" si="185"/>
        <v>41343.943379629629</v>
      </c>
    </row>
    <row r="1942" spans="1:20" ht="43.2" hidden="1"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43.2" hidden="1"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43.2" hidden="1"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3.2" hidden="1"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43.2" hidden="1"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41730.584374999999</v>
      </c>
      <c r="T1946" s="10">
        <f t="shared" si="185"/>
        <v>41760.584374999999</v>
      </c>
    </row>
    <row r="1947" spans="1:20" ht="43.2" hidden="1"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42157.251828703709</v>
      </c>
      <c r="T1947" s="10">
        <f t="shared" si="185"/>
        <v>42197.251828703709</v>
      </c>
    </row>
    <row r="1948" spans="1:20" ht="43.2" hidden="1"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57.6" hidden="1"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28.8" hidden="1"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3.2" hidden="1"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41800.423043981478</v>
      </c>
      <c r="T1951" s="10">
        <f t="shared" si="185"/>
        <v>41830.423043981478</v>
      </c>
    </row>
    <row r="1952" spans="1:20" ht="43.2" hidden="1"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43.2" hidden="1"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43.2" hidden="1"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41526.60665509259</v>
      </c>
      <c r="T1954" s="10">
        <f t="shared" si="185"/>
        <v>41563.60665509259</v>
      </c>
    </row>
    <row r="1955" spans="1:20" ht="43.2" hidden="1"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40941.199826388889</v>
      </c>
      <c r="T1955" s="10">
        <f t="shared" si="185"/>
        <v>40970.125</v>
      </c>
    </row>
    <row r="1956" spans="1:20" ht="28.8" hidden="1"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42394.580740740741</v>
      </c>
      <c r="T1956" s="10">
        <f t="shared" si="185"/>
        <v>42441.208333333328</v>
      </c>
    </row>
    <row r="1957" spans="1:20" ht="43.2" hidden="1"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43.2" hidden="1"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42067.923668981486</v>
      </c>
      <c r="T1958" s="10">
        <f t="shared" si="185"/>
        <v>42112.882002314815</v>
      </c>
    </row>
    <row r="1959" spans="1:20" ht="28.8" hidden="1"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41179.098530092589</v>
      </c>
      <c r="T1959" s="10">
        <f t="shared" si="185"/>
        <v>41209.098530092589</v>
      </c>
    </row>
    <row r="1960" spans="1:20" ht="43.2" hidden="1"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57.6" hidden="1"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41871.845601851855</v>
      </c>
      <c r="T1961" s="10">
        <f t="shared" si="185"/>
        <v>41913</v>
      </c>
    </row>
    <row r="1962" spans="1:20" ht="43.2" hidden="1"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41964.362743055557</v>
      </c>
      <c r="T1962" s="10">
        <f t="shared" si="185"/>
        <v>41994.362743055557</v>
      </c>
    </row>
    <row r="1963" spans="1:20" ht="43.2" hidden="1"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41148.194641203707</v>
      </c>
      <c r="T1963" s="10">
        <f t="shared" si="185"/>
        <v>41188.165972222225</v>
      </c>
    </row>
    <row r="1964" spans="1:20" ht="43.2" hidden="1"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41742.780509259261</v>
      </c>
      <c r="T1964" s="10">
        <f t="shared" si="185"/>
        <v>41772.780509259261</v>
      </c>
    </row>
    <row r="1965" spans="1:20" ht="43.2" hidden="1"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3.2" hidden="1"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42452.272824074069</v>
      </c>
      <c r="T1966" s="10">
        <f t="shared" si="185"/>
        <v>42482.272824074069</v>
      </c>
    </row>
    <row r="1967" spans="1:20" ht="43.2" hidden="1"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40898.089236111111</v>
      </c>
      <c r="T1967" s="10">
        <f t="shared" si="185"/>
        <v>40920.041666666664</v>
      </c>
    </row>
    <row r="1968" spans="1:20" ht="43.2" hidden="1"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43.2" hidden="1"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41730.663530092592</v>
      </c>
      <c r="T1969" s="10">
        <f t="shared" si="185"/>
        <v>41760.663530092592</v>
      </c>
    </row>
    <row r="1970" spans="1:20" ht="28.8" hidden="1"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43.2" hidden="1"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42557.792453703703</v>
      </c>
      <c r="T1971" s="10">
        <f t="shared" si="185"/>
        <v>42587.792453703703</v>
      </c>
    </row>
    <row r="1972" spans="1:20" ht="43.2" hidden="1"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43.2" hidden="1"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41561.500706018516</v>
      </c>
      <c r="T1973" s="10">
        <f t="shared" si="185"/>
        <v>41593.166666666664</v>
      </c>
    </row>
    <row r="1974" spans="1:20" ht="43.2" hidden="1"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41201.012083333335</v>
      </c>
      <c r="T1974" s="10">
        <f t="shared" si="185"/>
        <v>41231.053749999999</v>
      </c>
    </row>
    <row r="1975" spans="1:20" ht="43.2" hidden="1"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42549.722962962958</v>
      </c>
      <c r="T1975" s="10">
        <f t="shared" si="185"/>
        <v>42588.291666666672</v>
      </c>
    </row>
    <row r="1976" spans="1:20" ht="43.2" hidden="1"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41445.334131944444</v>
      </c>
      <c r="T1976" s="10">
        <f t="shared" si="185"/>
        <v>41505.334131944444</v>
      </c>
    </row>
    <row r="1977" spans="1:20" ht="28.8" hidden="1"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41313.755219907405</v>
      </c>
      <c r="T1977" s="10">
        <f t="shared" si="185"/>
        <v>41343.755219907405</v>
      </c>
    </row>
    <row r="1978" spans="1:20" ht="28.8" hidden="1"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41438.899594907409</v>
      </c>
      <c r="T1978" s="10">
        <f t="shared" si="185"/>
        <v>41468.899594907409</v>
      </c>
    </row>
    <row r="1979" spans="1:20" ht="43.2" hidden="1"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42311.216898148152</v>
      </c>
      <c r="T1979" s="10">
        <f t="shared" si="185"/>
        <v>42357.332638888889</v>
      </c>
    </row>
    <row r="1980" spans="1:20" ht="43.2" hidden="1"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41039.225601851853</v>
      </c>
      <c r="T1980" s="10">
        <f t="shared" si="185"/>
        <v>41072.291666666664</v>
      </c>
    </row>
    <row r="1981" spans="1:20" ht="43.2" hidden="1"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28.8" hidden="1"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42423.542384259257</v>
      </c>
      <c r="T1982" s="10">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41799.725289351853</v>
      </c>
      <c r="T1983" s="10">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0">
        <f t="shared" si="184"/>
        <v>42678.586655092593</v>
      </c>
      <c r="T1984" s="10">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42593.011782407411</v>
      </c>
      <c r="T1985" s="10">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41913.790289351848</v>
      </c>
      <c r="T1986" s="10">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IF($L1987&gt;0,$E1987/$L1987,0)</f>
        <v>12.75</v>
      </c>
      <c r="Q1987" t="str">
        <f t="shared" ref="Q1987:Q2050" si="188">LEFT(N1987,FIND("/",$N1987)-1)</f>
        <v>photography</v>
      </c>
      <c r="R1987" t="str">
        <f t="shared" ref="R1987:R2050" si="189">RIGHT($N1987,LEN($N1987)-FIND("/",$N1987))</f>
        <v>people</v>
      </c>
      <c r="S1987" s="10">
        <f t="shared" ref="S1987:S2050" si="190">(((J1987/60/60/24)+DATE(1970,1,1)))</f>
        <v>42555.698738425926</v>
      </c>
      <c r="T1987" s="10">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42413.433831018512</v>
      </c>
      <c r="T1988" s="10">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42034.639768518522</v>
      </c>
      <c r="T1989" s="10">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42206.763217592597</v>
      </c>
      <c r="T1990" s="10">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42685.680648148147</v>
      </c>
      <c r="T1991" s="10">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42398.195972222224</v>
      </c>
      <c r="T1992" s="10">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42167.89335648148</v>
      </c>
      <c r="T1993" s="10">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42023.143414351856</v>
      </c>
      <c r="T1994" s="10">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0">
        <f t="shared" si="190"/>
        <v>42329.58839120371</v>
      </c>
      <c r="T1995" s="10">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0">
        <f t="shared" si="190"/>
        <v>42651.006273148145</v>
      </c>
      <c r="T1996" s="10">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42181.902037037042</v>
      </c>
      <c r="T1997" s="10">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0">
        <f t="shared" si="190"/>
        <v>41800.819571759261</v>
      </c>
      <c r="T1998" s="10">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0">
        <f t="shared" si="190"/>
        <v>41847.930694444447</v>
      </c>
      <c r="T1999" s="10">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41807.118495370371</v>
      </c>
      <c r="T2000" s="10">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41926.482731481483</v>
      </c>
      <c r="T2001" s="10">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42345.951539351852</v>
      </c>
      <c r="T2002" s="10">
        <f t="shared" si="191"/>
        <v>42375.951539351852</v>
      </c>
    </row>
    <row r="2003" spans="1:20" ht="43.2" hidden="1"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3.2" hidden="1"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57.6" hidden="1"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43.2" hidden="1"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43.2" hidden="1"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41535.812708333331</v>
      </c>
      <c r="T2007" s="10">
        <f t="shared" si="191"/>
        <v>41563.165972222225</v>
      </c>
    </row>
    <row r="2008" spans="1:20" ht="57.6" hidden="1"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41941.500520833331</v>
      </c>
      <c r="T2008" s="10">
        <f t="shared" si="191"/>
        <v>41976.542187500003</v>
      </c>
    </row>
    <row r="2009" spans="1:20" ht="57.6" hidden="1"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43.2" hidden="1"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43.2" hidden="1"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42661.323414351849</v>
      </c>
      <c r="T2011" s="10">
        <f t="shared" si="191"/>
        <v>42697.365081018521</v>
      </c>
    </row>
    <row r="2012" spans="1:20" ht="28.8" hidden="1"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42570.996423611112</v>
      </c>
      <c r="T2012" s="10">
        <f t="shared" si="191"/>
        <v>42600.996423611112</v>
      </c>
    </row>
    <row r="2013" spans="1:20" ht="43.2" hidden="1"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42347.358483796299</v>
      </c>
      <c r="T2013" s="10">
        <f t="shared" si="191"/>
        <v>42380.958333333328</v>
      </c>
    </row>
    <row r="2014" spans="1:20" ht="43.2" hidden="1"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42010.822233796294</v>
      </c>
      <c r="T2014" s="10">
        <f t="shared" si="191"/>
        <v>42040.822233796294</v>
      </c>
    </row>
    <row r="2015" spans="1:20" ht="43.2" hidden="1"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42499.960810185185</v>
      </c>
      <c r="T2015" s="10">
        <f t="shared" si="191"/>
        <v>42559.960810185185</v>
      </c>
    </row>
    <row r="2016" spans="1:20" ht="43.2" hidden="1"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41324.214571759258</v>
      </c>
      <c r="T2016" s="10">
        <f t="shared" si="191"/>
        <v>41358.172905092593</v>
      </c>
    </row>
    <row r="2017" spans="1:20" ht="43.2" hidden="1"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40765.876886574071</v>
      </c>
      <c r="T2017" s="10">
        <f t="shared" si="191"/>
        <v>40795.876886574071</v>
      </c>
    </row>
    <row r="2018" spans="1:20" ht="28.8" hidden="1"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41312.88077546296</v>
      </c>
      <c r="T2018" s="10">
        <f t="shared" si="191"/>
        <v>41342.88077546296</v>
      </c>
    </row>
    <row r="2019" spans="1:20" ht="43.2" hidden="1"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43.2" hidden="1"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57.6" hidden="1"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42605.70857638889</v>
      </c>
      <c r="T2021" s="10">
        <f t="shared" si="191"/>
        <v>42635.70857638889</v>
      </c>
    </row>
    <row r="2022" spans="1:20" ht="43.2" hidden="1"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41737.097499999996</v>
      </c>
      <c r="T2022" s="10">
        <f t="shared" si="191"/>
        <v>41773.961111111108</v>
      </c>
    </row>
    <row r="2023" spans="1:20" ht="43.2" hidden="1"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41861.070567129631</v>
      </c>
      <c r="T2023" s="10">
        <f t="shared" si="191"/>
        <v>41906.070567129631</v>
      </c>
    </row>
    <row r="2024" spans="1:20" ht="43.2" hidden="1"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57.6" hidden="1"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43.2" hidden="1"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41099.966944444444</v>
      </c>
      <c r="T2026" s="10">
        <f t="shared" si="191"/>
        <v>41134.125</v>
      </c>
    </row>
    <row r="2027" spans="1:20" ht="43.2" hidden="1"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28.8" hidden="1"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41704.735937500001</v>
      </c>
      <c r="T2028" s="10">
        <f t="shared" si="191"/>
        <v>41750.165972222225</v>
      </c>
    </row>
    <row r="2029" spans="1:20" ht="43.2" hidden="1"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28.8" hidden="1"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43.2" hidden="1"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41848.021770833337</v>
      </c>
      <c r="T2031" s="10">
        <f t="shared" si="191"/>
        <v>41878.021770833337</v>
      </c>
    </row>
    <row r="2032" spans="1:20" ht="43.2" hidden="1"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43.2" hidden="1"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43.2" hidden="1"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43.2" hidden="1"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57.6" hidden="1"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42076.130011574074</v>
      </c>
      <c r="T2036" s="10">
        <f t="shared" si="191"/>
        <v>42131.290277777778</v>
      </c>
    </row>
    <row r="2037" spans="1:20" ht="43.2" hidden="1"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43.2" hidden="1"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41738.864803240744</v>
      </c>
      <c r="T2038" s="10">
        <f t="shared" si="191"/>
        <v>41768.864803240744</v>
      </c>
    </row>
    <row r="2039" spans="1:20" ht="43.2" hidden="1"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41578.210104166668</v>
      </c>
      <c r="T2039" s="10">
        <f t="shared" si="191"/>
        <v>41638.251770833333</v>
      </c>
    </row>
    <row r="2040" spans="1:20" ht="43.2" hidden="1"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41424.27107638889</v>
      </c>
      <c r="T2040" s="10">
        <f t="shared" si="191"/>
        <v>41456.75</v>
      </c>
    </row>
    <row r="2041" spans="1:20" ht="28.8" hidden="1"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42675.438946759255</v>
      </c>
      <c r="T2041" s="10">
        <f t="shared" si="191"/>
        <v>42705.207638888889</v>
      </c>
    </row>
    <row r="2042" spans="1:20" ht="28.8" hidden="1"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43.2" hidden="1"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3.2" hidden="1"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42331.708032407405</v>
      </c>
      <c r="T2044" s="10">
        <f t="shared" si="191"/>
        <v>42391.708032407405</v>
      </c>
    </row>
    <row r="2045" spans="1:20" ht="43.2" hidden="1"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42661.176817129628</v>
      </c>
      <c r="T2045" s="10">
        <f t="shared" si="191"/>
        <v>42715.207638888889</v>
      </c>
    </row>
    <row r="2046" spans="1:20" ht="43.2" hidden="1"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43.2" hidden="1"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41069.088506944441</v>
      </c>
      <c r="T2047" s="10">
        <f t="shared" si="191"/>
        <v>41099.088506944441</v>
      </c>
    </row>
    <row r="2048" spans="1:20" ht="43.2" hidden="1"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43.2" hidden="1"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43.2" hidden="1"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41387.651516203703</v>
      </c>
      <c r="T2050" s="10">
        <f t="shared" si="191"/>
        <v>41417.651516203703</v>
      </c>
    </row>
    <row r="2051" spans="1:20" hidden="1"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IF($L2051&gt;0,$E2051/$L2051,0)</f>
        <v>80.991037735849048</v>
      </c>
      <c r="Q2051" t="str">
        <f t="shared" ref="Q2051:Q2114" si="194">LEFT(N2051,FIND("/",$N2051)-1)</f>
        <v>technology</v>
      </c>
      <c r="R2051" t="str">
        <f t="shared" ref="R2051:R2114" si="195">RIGHT($N2051,LEN($N2051)-FIND("/",$N2051))</f>
        <v>hardware</v>
      </c>
      <c r="S2051" s="10">
        <f t="shared" ref="S2051:S2114" si="196">(((J2051/60/60/24)+DATE(1970,1,1)))</f>
        <v>41575.527349537035</v>
      </c>
      <c r="T2051" s="10">
        <f t="shared" ref="T2051:T2114" si="197">(((I2051/60/60/24)+DATE(1970,1,1)))</f>
        <v>41610.957638888889</v>
      </c>
    </row>
    <row r="2052" spans="1:20" ht="43.2" hidden="1"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43.2" hidden="1"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41604.022418981483</v>
      </c>
      <c r="T2053" s="10">
        <f t="shared" si="197"/>
        <v>41634.022418981483</v>
      </c>
    </row>
    <row r="2054" spans="1:20" ht="43.2" hidden="1"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42375.08394675926</v>
      </c>
      <c r="T2054" s="10">
        <f t="shared" si="197"/>
        <v>42420.08394675926</v>
      </c>
    </row>
    <row r="2055" spans="1:20" ht="43.2" hidden="1"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43.2" hidden="1"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43.2" hidden="1"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3.2" hidden="1"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41351.76090277778</v>
      </c>
      <c r="T2058" s="10">
        <f t="shared" si="197"/>
        <v>41381.76090277778</v>
      </c>
    </row>
    <row r="2059" spans="1:20" ht="57.6" hidden="1"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42396.494583333333</v>
      </c>
      <c r="T2059" s="10">
        <f t="shared" si="197"/>
        <v>42426.494583333333</v>
      </c>
    </row>
    <row r="2060" spans="1:20" ht="28.8" hidden="1"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43.2" hidden="1"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43.2" hidden="1"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43.2" hidden="1"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57.6" hidden="1"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42423.3830787037</v>
      </c>
      <c r="T2064" s="10">
        <f t="shared" si="197"/>
        <v>42453.341412037036</v>
      </c>
    </row>
    <row r="2065" spans="1:20" ht="28.8" hidden="1"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42472.73265046296</v>
      </c>
      <c r="T2065" s="10">
        <f t="shared" si="197"/>
        <v>42505.73265046296</v>
      </c>
    </row>
    <row r="2066" spans="1:20" ht="43.2" hidden="1"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43.2" hidden="1"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3.2" hidden="1"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41844.771793981483</v>
      </c>
      <c r="T2068" s="10">
        <f t="shared" si="197"/>
        <v>41874.771793981483</v>
      </c>
    </row>
    <row r="2069" spans="1:20" ht="43.2" hidden="1"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43.2" hidden="1"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42633.841608796298</v>
      </c>
      <c r="T2070" s="10">
        <f t="shared" si="197"/>
        <v>42663.841608796298</v>
      </c>
    </row>
    <row r="2071" spans="1:20" ht="57.6" hidden="1"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42340.972118055557</v>
      </c>
      <c r="T2071" s="10">
        <f t="shared" si="197"/>
        <v>42371.972118055557</v>
      </c>
    </row>
    <row r="2072" spans="1:20" ht="43.2" hidden="1"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42519.6565162037</v>
      </c>
      <c r="T2072" s="10">
        <f t="shared" si="197"/>
        <v>42549.6565162037</v>
      </c>
    </row>
    <row r="2073" spans="1:20" ht="43.2" hidden="1"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42600.278749999998</v>
      </c>
      <c r="T2073" s="10">
        <f t="shared" si="197"/>
        <v>42645.278749999998</v>
      </c>
    </row>
    <row r="2074" spans="1:20" ht="57.6" hidden="1"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43.2" hidden="1"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42087.668032407411</v>
      </c>
      <c r="T2075" s="10">
        <f t="shared" si="197"/>
        <v>42132.668032407411</v>
      </c>
    </row>
    <row r="2076" spans="1:20" ht="28.8" hidden="1"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3.2" hidden="1"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28.8" hidden="1"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41803.880659722221</v>
      </c>
      <c r="T2078" s="10">
        <f t="shared" si="197"/>
        <v>41843.880659722221</v>
      </c>
    </row>
    <row r="2079" spans="1:20" ht="43.2" hidden="1"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3.2" hidden="1"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42692.771493055552</v>
      </c>
      <c r="T2080" s="10">
        <f t="shared" si="197"/>
        <v>42722.771493055552</v>
      </c>
    </row>
    <row r="2081" spans="1:20" ht="57.6" hidden="1"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42150.71056712963</v>
      </c>
      <c r="T2081" s="10">
        <f t="shared" si="197"/>
        <v>42180.791666666672</v>
      </c>
    </row>
    <row r="2082" spans="1:20" ht="43.2" hidden="1"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42289.957175925927</v>
      </c>
      <c r="T2082" s="10">
        <f t="shared" si="197"/>
        <v>42319.998842592591</v>
      </c>
    </row>
    <row r="2083" spans="1:20" ht="43.2" hidden="1"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43.2" hidden="1"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43.2" hidden="1"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3.2" hidden="1"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57.6" hidden="1"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41075.835497685184</v>
      </c>
      <c r="T2087" s="10">
        <f t="shared" si="197"/>
        <v>41105.835497685184</v>
      </c>
    </row>
    <row r="2088" spans="1:20" ht="43.2" hidden="1"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57.6" hidden="1"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40764.204375000001</v>
      </c>
      <c r="T2089" s="10">
        <f t="shared" si="197"/>
        <v>40794.204375000001</v>
      </c>
    </row>
    <row r="2090" spans="1:20" ht="43.2" hidden="1"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40395.714722222219</v>
      </c>
      <c r="T2090" s="10">
        <f t="shared" si="197"/>
        <v>40432.165972222225</v>
      </c>
    </row>
    <row r="2091" spans="1:20" ht="28.8" hidden="1"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41453.076319444444</v>
      </c>
      <c r="T2091" s="10">
        <f t="shared" si="197"/>
        <v>41488.076319444444</v>
      </c>
    </row>
    <row r="2092" spans="1:20" ht="43.2" hidden="1"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41299.381423611114</v>
      </c>
      <c r="T2092" s="10">
        <f t="shared" si="197"/>
        <v>41329.381423611114</v>
      </c>
    </row>
    <row r="2093" spans="1:20" ht="57.6" hidden="1"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3.2" hidden="1"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3.2" hidden="1"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41205.854537037041</v>
      </c>
      <c r="T2095" s="10">
        <f t="shared" si="197"/>
        <v>41265.896203703705</v>
      </c>
    </row>
    <row r="2096" spans="1:20" ht="57.6" hidden="1"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40939.02002314815</v>
      </c>
      <c r="T2096" s="10">
        <f t="shared" si="197"/>
        <v>40973.125</v>
      </c>
    </row>
    <row r="2097" spans="1:20" ht="43.2" hidden="1"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40758.733483796292</v>
      </c>
      <c r="T2097" s="10">
        <f t="shared" si="197"/>
        <v>40818.733483796292</v>
      </c>
    </row>
    <row r="2098" spans="1:20" ht="43.2" hidden="1"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43.2" hidden="1"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40818.58489583333</v>
      </c>
      <c r="T2099" s="10">
        <f t="shared" si="197"/>
        <v>40878.626562500001</v>
      </c>
    </row>
    <row r="2100" spans="1:20" ht="43.2" hidden="1"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hidden="1"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42173.746342592596</v>
      </c>
      <c r="T2101" s="10">
        <f t="shared" si="197"/>
        <v>42187.152777777781</v>
      </c>
    </row>
    <row r="2102" spans="1:20" ht="43.2" hidden="1"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41074.834965277776</v>
      </c>
      <c r="T2102" s="10">
        <f t="shared" si="197"/>
        <v>41090.165972222225</v>
      </c>
    </row>
    <row r="2103" spans="1:20" ht="43.2" hidden="1"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40892.149467592593</v>
      </c>
      <c r="T2103" s="10">
        <f t="shared" si="197"/>
        <v>40952.149467592593</v>
      </c>
    </row>
    <row r="2104" spans="1:20" ht="43.2" hidden="1"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28.8" hidden="1"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3.2" hidden="1"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41394.074467592596</v>
      </c>
      <c r="T2106" s="10">
        <f t="shared" si="197"/>
        <v>41425</v>
      </c>
    </row>
    <row r="2107" spans="1:20" ht="43.2" hidden="1"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43.2" hidden="1"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41270.21497685185</v>
      </c>
      <c r="T2108" s="10">
        <f t="shared" si="197"/>
        <v>41300.21497685185</v>
      </c>
    </row>
    <row r="2109" spans="1:20" ht="43.2" hidden="1"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57.6" hidden="1"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43.2" hidden="1"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42160.708530092597</v>
      </c>
      <c r="T2111" s="10">
        <f t="shared" si="197"/>
        <v>42190.708530092597</v>
      </c>
    </row>
    <row r="2112" spans="1:20" ht="28.8" hidden="1"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43.2" hidden="1"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40703.197048611109</v>
      </c>
      <c r="T2113" s="10">
        <f t="shared" si="197"/>
        <v>40770.041666666664</v>
      </c>
    </row>
    <row r="2114" spans="1:20" ht="43.2" hidden="1"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41365.928159722222</v>
      </c>
      <c r="T2114" s="10">
        <f t="shared" si="197"/>
        <v>41379.928159722222</v>
      </c>
    </row>
    <row r="2115" spans="1:20" ht="28.8" hidden="1"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IF($L2115&gt;0,$E2115/$L2115,0)</f>
        <v>68.598130841121488</v>
      </c>
      <c r="Q2115" t="str">
        <f t="shared" ref="Q2115:Q2178" si="200">LEFT(N2115,FIND("/",$N2115)-1)</f>
        <v>music</v>
      </c>
      <c r="R2115" t="str">
        <f t="shared" ref="R2115:R2178" si="201">RIGHT($N2115,LEN($N2115)-FIND("/",$N2115))</f>
        <v>indie rock</v>
      </c>
      <c r="S2115" s="10">
        <f t="shared" ref="S2115:S2178" si="202">(((J2115/60/60/24)+DATE(1970,1,1)))</f>
        <v>41870.86546296296</v>
      </c>
      <c r="T2115" s="10">
        <f t="shared" ref="T2115:T2178" si="203">(((I2115/60/60/24)+DATE(1970,1,1)))</f>
        <v>41905.86546296296</v>
      </c>
    </row>
    <row r="2116" spans="1:20" ht="43.2" hidden="1"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3.2" hidden="1"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40564.081030092595</v>
      </c>
      <c r="T2117" s="10">
        <f t="shared" si="203"/>
        <v>40594.081030092595</v>
      </c>
    </row>
    <row r="2118" spans="1:20" ht="43.2" hidden="1"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41136.777812500004</v>
      </c>
      <c r="T2118" s="10">
        <f t="shared" si="203"/>
        <v>41184.777812500004</v>
      </c>
    </row>
    <row r="2119" spans="1:20" ht="43.2" hidden="1"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28.8" hidden="1"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3.2" hidden="1"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41107.130150462966</v>
      </c>
      <c r="T2121" s="10">
        <f t="shared" si="203"/>
        <v>41137.130150462966</v>
      </c>
    </row>
    <row r="2122" spans="1:20" ht="43.2" hidden="1"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42716.7424537037</v>
      </c>
      <c r="T2123" s="10">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42712.300567129627</v>
      </c>
      <c r="T2124" s="10">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40198.424849537041</v>
      </c>
      <c r="T2125" s="10">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40464.028182870366</v>
      </c>
      <c r="T2126" s="10">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42191.023530092592</v>
      </c>
      <c r="T2127" s="10">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41951.973229166666</v>
      </c>
      <c r="T2128" s="10">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41843.772789351853</v>
      </c>
      <c r="T2130" s="10">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41832.086377314816</v>
      </c>
      <c r="T2132" s="10">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42167.207071759258</v>
      </c>
      <c r="T2133" s="10">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41643.487175925926</v>
      </c>
      <c r="T2134" s="10">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40619.097210648149</v>
      </c>
      <c r="T2135" s="10">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41361.886469907404</v>
      </c>
      <c r="T2136" s="10">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41156.963344907403</v>
      </c>
      <c r="T2137" s="10">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41536.509097222224</v>
      </c>
      <c r="T2138" s="10">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41948.771168981482</v>
      </c>
      <c r="T2139" s="10">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41557.013182870374</v>
      </c>
      <c r="T2140" s="10">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42647.750092592592</v>
      </c>
      <c r="T2141" s="10">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41255.833611111113</v>
      </c>
      <c r="T2142" s="10">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0">
        <f t="shared" si="202"/>
        <v>41927.235636574071</v>
      </c>
      <c r="T2143" s="10">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42340.701504629629</v>
      </c>
      <c r="T2144" s="10">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40332.886712962965</v>
      </c>
      <c r="T2145" s="10">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41499.546759259261</v>
      </c>
      <c r="T2146" s="10">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42397.679513888885</v>
      </c>
      <c r="T2148" s="10">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41927.295694444445</v>
      </c>
      <c r="T2149" s="10">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42066.733587962968</v>
      </c>
      <c r="T2150" s="10">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0">
        <f t="shared" si="202"/>
        <v>40355.024953703702</v>
      </c>
      <c r="T2151" s="10">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42534.284710648149</v>
      </c>
      <c r="T2152" s="10">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42520.847384259265</v>
      </c>
      <c r="T2153" s="10">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41683.832280092596</v>
      </c>
      <c r="T2154" s="10">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41974.911087962959</v>
      </c>
      <c r="T2155" s="10">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41647.632256944446</v>
      </c>
      <c r="T2156" s="10">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42430.747511574074</v>
      </c>
      <c r="T2157" s="10">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41488.85423611111</v>
      </c>
      <c r="T2158" s="10">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42694.98128472222</v>
      </c>
      <c r="T2159" s="10">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41264.853865740741</v>
      </c>
      <c r="T2160" s="10">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40710.731180555551</v>
      </c>
      <c r="T2161" s="10">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41018.711863425924</v>
      </c>
      <c r="T2162" s="10">
        <f t="shared" si="203"/>
        <v>41048.711863425924</v>
      </c>
    </row>
    <row r="2163" spans="1:20" ht="28.8" hidden="1"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43.2" hidden="1"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3.2" hidden="1"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42111.899537037039</v>
      </c>
      <c r="T2165" s="10">
        <f t="shared" si="203"/>
        <v>42163.159722222219</v>
      </c>
    </row>
    <row r="2166" spans="1:20" ht="28.8" hidden="1"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43.2" hidden="1"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57.6" hidden="1"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41933.838171296295</v>
      </c>
      <c r="T2168" s="10">
        <f t="shared" si="203"/>
        <v>41978.879837962959</v>
      </c>
    </row>
    <row r="2169" spans="1:20" ht="28.8" hidden="1"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41153.066400462965</v>
      </c>
      <c r="T2169" s="10">
        <f t="shared" si="203"/>
        <v>41167.066400462965</v>
      </c>
    </row>
    <row r="2170" spans="1:20" ht="28.8" hidden="1"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57.6" hidden="1"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42793.700821759259</v>
      </c>
      <c r="T2171" s="10">
        <f t="shared" si="203"/>
        <v>42796.700821759259</v>
      </c>
    </row>
    <row r="2172" spans="1:20" ht="43.2" hidden="1"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42198.750254629631</v>
      </c>
      <c r="T2172" s="10">
        <f t="shared" si="203"/>
        <v>42238.750254629631</v>
      </c>
    </row>
    <row r="2173" spans="1:20" ht="43.2" hidden="1"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42141.95711805555</v>
      </c>
      <c r="T2173" s="10">
        <f t="shared" si="203"/>
        <v>42177.208333333328</v>
      </c>
    </row>
    <row r="2174" spans="1:20" ht="43.2" hidden="1"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42082.580092592587</v>
      </c>
      <c r="T2174" s="10">
        <f t="shared" si="203"/>
        <v>42112.580092592587</v>
      </c>
    </row>
    <row r="2175" spans="1:20" ht="43.2" hidden="1"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41495.692627314813</v>
      </c>
      <c r="T2175" s="10">
        <f t="shared" si="203"/>
        <v>41527.165972222225</v>
      </c>
    </row>
    <row r="2176" spans="1:20" ht="57.6" hidden="1"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43.2" hidden="1"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42565.009097222224</v>
      </c>
      <c r="T2177" s="10">
        <f t="shared" si="203"/>
        <v>42572.009097222224</v>
      </c>
    </row>
    <row r="2178" spans="1:20" ht="43.2" hidden="1"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42096.633206018523</v>
      </c>
      <c r="T2178" s="10">
        <f t="shared" si="203"/>
        <v>42126.633206018523</v>
      </c>
    </row>
    <row r="2179" spans="1:20" ht="72" hidden="1"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IF($L2179&gt;0,$E2179/$L2179,0)</f>
        <v>65.868421052631575</v>
      </c>
      <c r="Q2179" t="str">
        <f t="shared" ref="Q2179:Q2242" si="206">LEFT(N2179,FIND("/",$N2179)-1)</f>
        <v>music</v>
      </c>
      <c r="R2179" t="str">
        <f t="shared" ref="R2179:R2242" si="207">RIGHT($N2179,LEN($N2179)-FIND("/",$N2179))</f>
        <v>rock</v>
      </c>
      <c r="S2179" s="10">
        <f t="shared" ref="S2179:S2242" si="208">(((J2179/60/60/24)+DATE(1970,1,1)))</f>
        <v>42502.250775462962</v>
      </c>
      <c r="T2179" s="10">
        <f t="shared" ref="T2179:T2242" si="209">(((I2179/60/60/24)+DATE(1970,1,1)))</f>
        <v>42527.250775462962</v>
      </c>
    </row>
    <row r="2180" spans="1:20" ht="43.2" hidden="1"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43.2" hidden="1"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42075.171203703707</v>
      </c>
      <c r="T2181" s="10">
        <f t="shared" si="209"/>
        <v>42105.171203703707</v>
      </c>
    </row>
    <row r="2182" spans="1:20" ht="28.8" hidden="1"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42279.669768518521</v>
      </c>
      <c r="T2182" s="10">
        <f t="shared" si="209"/>
        <v>42321.711435185185</v>
      </c>
    </row>
    <row r="2183" spans="1:20" ht="57.6" hidden="1"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42773.005243055552</v>
      </c>
      <c r="T2183" s="10">
        <f t="shared" si="209"/>
        <v>42787.005243055552</v>
      </c>
    </row>
    <row r="2184" spans="1:20" ht="43.2" hidden="1"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43.2" hidden="1"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42745.365474537044</v>
      </c>
      <c r="T2185" s="10">
        <f t="shared" si="209"/>
        <v>42775.208333333328</v>
      </c>
    </row>
    <row r="2186" spans="1:20" ht="57.6" hidden="1"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42380.690289351856</v>
      </c>
      <c r="T2186" s="10">
        <f t="shared" si="209"/>
        <v>42394.666666666672</v>
      </c>
    </row>
    <row r="2187" spans="1:20" ht="43.2" hidden="1"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41319.349988425929</v>
      </c>
      <c r="T2187" s="10">
        <f t="shared" si="209"/>
        <v>41359.349988425929</v>
      </c>
    </row>
    <row r="2188" spans="1:20" ht="43.2" hidden="1"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42583.615081018521</v>
      </c>
      <c r="T2188" s="10">
        <f t="shared" si="209"/>
        <v>42620.083333333328</v>
      </c>
    </row>
    <row r="2189" spans="1:20" ht="43.2" hidden="1"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42068.209097222221</v>
      </c>
      <c r="T2189" s="10">
        <f t="shared" si="209"/>
        <v>42097.165972222225</v>
      </c>
    </row>
    <row r="2190" spans="1:20" ht="43.2" hidden="1"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42633.586122685185</v>
      </c>
      <c r="T2190" s="10">
        <f t="shared" si="209"/>
        <v>42668.708333333328</v>
      </c>
    </row>
    <row r="2191" spans="1:20" ht="43.2" hidden="1"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42467.788194444445</v>
      </c>
      <c r="T2191" s="10">
        <f t="shared" si="209"/>
        <v>42481.916666666672</v>
      </c>
    </row>
    <row r="2192" spans="1:20" ht="43.2" hidden="1"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42417.625046296293</v>
      </c>
      <c r="T2192" s="10">
        <f t="shared" si="209"/>
        <v>42452.290972222225</v>
      </c>
    </row>
    <row r="2193" spans="1:20" ht="43.2" hidden="1"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42768.833645833336</v>
      </c>
      <c r="T2193" s="10">
        <f t="shared" si="209"/>
        <v>42780.833645833336</v>
      </c>
    </row>
    <row r="2194" spans="1:20" ht="43.2" hidden="1"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42691.8512037037</v>
      </c>
      <c r="T2194" s="10">
        <f t="shared" si="209"/>
        <v>42719.958333333328</v>
      </c>
    </row>
    <row r="2195" spans="1:20" ht="57.6" hidden="1"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42664.405925925923</v>
      </c>
      <c r="T2195" s="10">
        <f t="shared" si="209"/>
        <v>42695.207638888889</v>
      </c>
    </row>
    <row r="2196" spans="1:20" ht="57.6" hidden="1"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42425.757986111115</v>
      </c>
      <c r="T2196" s="10">
        <f t="shared" si="209"/>
        <v>42455.716319444444</v>
      </c>
    </row>
    <row r="2197" spans="1:20" ht="28.8" hidden="1"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42197.771990740745</v>
      </c>
      <c r="T2197" s="10">
        <f t="shared" si="209"/>
        <v>42227.771990740745</v>
      </c>
    </row>
    <row r="2198" spans="1:20" ht="28.8" hidden="1"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42675.487291666665</v>
      </c>
      <c r="T2198" s="10">
        <f t="shared" si="209"/>
        <v>42706.291666666672</v>
      </c>
    </row>
    <row r="2199" spans="1:20" ht="43.2" hidden="1"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42033.584016203706</v>
      </c>
      <c r="T2199" s="10">
        <f t="shared" si="209"/>
        <v>42063.584016203706</v>
      </c>
    </row>
    <row r="2200" spans="1:20" ht="43.2" hidden="1"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42292.513888888891</v>
      </c>
      <c r="T2200" s="10">
        <f t="shared" si="209"/>
        <v>42322.555555555555</v>
      </c>
    </row>
    <row r="2201" spans="1:20" ht="28.8" hidden="1"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42262.416643518518</v>
      </c>
      <c r="T2201" s="10">
        <f t="shared" si="209"/>
        <v>42292.416643518518</v>
      </c>
    </row>
    <row r="2202" spans="1:20" ht="43.2" hidden="1"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43.2" hidden="1"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41276.846817129634</v>
      </c>
      <c r="T2203" s="10">
        <f t="shared" si="209"/>
        <v>41290.846817129634</v>
      </c>
    </row>
    <row r="2204" spans="1:20" ht="28.8" hidden="1"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43.2" hidden="1"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42241.85974537037</v>
      </c>
      <c r="T2205" s="10">
        <f t="shared" si="209"/>
        <v>42271.85974537037</v>
      </c>
    </row>
    <row r="2206" spans="1:20" ht="43.2" hidden="1"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3.2" hidden="1"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43.2" hidden="1"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3.2" hidden="1"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41564.194131944445</v>
      </c>
      <c r="T2209" s="10">
        <f t="shared" si="209"/>
        <v>41594.235798611109</v>
      </c>
    </row>
    <row r="2210" spans="1:20" ht="43.2" hidden="1"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28.8" hidden="1"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41732.479675925926</v>
      </c>
      <c r="T2211" s="10">
        <f t="shared" si="209"/>
        <v>41743.958333333336</v>
      </c>
    </row>
    <row r="2212" spans="1:20" ht="43.2" hidden="1"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43.2" hidden="1"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43.2" hidden="1"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57.6" hidden="1"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42109.826145833329</v>
      </c>
      <c r="T2215" s="10">
        <f t="shared" si="209"/>
        <v>42139.826145833329</v>
      </c>
    </row>
    <row r="2216" spans="1:20" ht="43.2" hidden="1"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41646.792222222226</v>
      </c>
      <c r="T2216" s="10">
        <f t="shared" si="209"/>
        <v>41676.792222222226</v>
      </c>
    </row>
    <row r="2217" spans="1:20" ht="28.8" hidden="1"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43.2" hidden="1"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43.2" hidden="1"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3.2" hidden="1"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41127.812303240738</v>
      </c>
      <c r="T2220" s="10">
        <f t="shared" si="209"/>
        <v>41150</v>
      </c>
    </row>
    <row r="2221" spans="1:20" ht="43.2" hidden="1"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3.2" hidden="1"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41452.060601851852</v>
      </c>
      <c r="T2222" s="10">
        <f t="shared" si="209"/>
        <v>41482.060601851852</v>
      </c>
    </row>
    <row r="2223" spans="1:20" ht="43.2" hidden="1"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43.2" hidden="1"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40906.787581018521</v>
      </c>
      <c r="T2224" s="10">
        <f t="shared" si="209"/>
        <v>40936.787581018521</v>
      </c>
    </row>
    <row r="2225" spans="1:20" ht="57.6" hidden="1"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43.2" hidden="1"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42644.667534722219</v>
      </c>
      <c r="T2226" s="10">
        <f t="shared" si="209"/>
        <v>42672.791666666672</v>
      </c>
    </row>
    <row r="2227" spans="1:20" ht="43.2" hidden="1"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41873.79184027778</v>
      </c>
      <c r="T2227" s="10">
        <f t="shared" si="209"/>
        <v>41903.79184027778</v>
      </c>
    </row>
    <row r="2228" spans="1:20" ht="43.2" hidden="1"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42381.79886574074</v>
      </c>
      <c r="T2228" s="10">
        <f t="shared" si="209"/>
        <v>42412.207638888889</v>
      </c>
    </row>
    <row r="2229" spans="1:20" ht="43.2" hidden="1"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57.6" hidden="1"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42202.278194444443</v>
      </c>
      <c r="T2230" s="10">
        <f t="shared" si="209"/>
        <v>42232.278194444443</v>
      </c>
    </row>
    <row r="2231" spans="1:20" ht="43.2" hidden="1"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43.2" hidden="1"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41724.881099537037</v>
      </c>
      <c r="T2232" s="10">
        <f t="shared" si="209"/>
        <v>41754.881099537037</v>
      </c>
    </row>
    <row r="2233" spans="1:20" ht="43.2" hidden="1"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41423.910891203705</v>
      </c>
      <c r="T2233" s="10">
        <f t="shared" si="209"/>
        <v>41450.208333333336</v>
      </c>
    </row>
    <row r="2234" spans="1:20" ht="43.2" hidden="1"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41806.794074074074</v>
      </c>
      <c r="T2234" s="10">
        <f t="shared" si="209"/>
        <v>41839.125</v>
      </c>
    </row>
    <row r="2235" spans="1:20" ht="43.2" hidden="1"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42331.378923611104</v>
      </c>
      <c r="T2235" s="10">
        <f t="shared" si="209"/>
        <v>42352</v>
      </c>
    </row>
    <row r="2236" spans="1:20" ht="43.2" hidden="1"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28.8" hidden="1"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42062.022118055553</v>
      </c>
      <c r="T2237" s="10">
        <f t="shared" si="209"/>
        <v>42091.980451388896</v>
      </c>
    </row>
    <row r="2238" spans="1:20" ht="43.2" hidden="1"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42371.617164351846</v>
      </c>
      <c r="T2238" s="10">
        <f t="shared" si="209"/>
        <v>42401.617164351846</v>
      </c>
    </row>
    <row r="2239" spans="1:20" ht="43.2" hidden="1"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41915.003275462965</v>
      </c>
      <c r="T2239" s="10">
        <f t="shared" si="209"/>
        <v>41955.332638888889</v>
      </c>
    </row>
    <row r="2240" spans="1:20" ht="28.8" hidden="1"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42774.621712962966</v>
      </c>
      <c r="T2240" s="10">
        <f t="shared" si="209"/>
        <v>42804.621712962966</v>
      </c>
    </row>
    <row r="2241" spans="1:20" ht="28.8" hidden="1"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41572.958495370374</v>
      </c>
      <c r="T2241" s="10">
        <f t="shared" si="209"/>
        <v>41609.168055555558</v>
      </c>
    </row>
    <row r="2242" spans="1:20" ht="43.2" hidden="1"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42452.825740740736</v>
      </c>
      <c r="T2242" s="10">
        <f t="shared" si="209"/>
        <v>42482.825740740736</v>
      </c>
    </row>
    <row r="2243" spans="1:20" ht="43.2" hidden="1"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IF($L2243&gt;0,$E2243/$L2243,0)</f>
        <v>49.472392638036808</v>
      </c>
      <c r="Q2243" t="str">
        <f t="shared" ref="Q2243:Q2306" si="212">LEFT(N2243,FIND("/",$N2243)-1)</f>
        <v>games</v>
      </c>
      <c r="R2243" t="str">
        <f t="shared" ref="R2243:R2306" si="213">RIGHT($N2243,LEN($N2243)-FIND("/",$N2243))</f>
        <v>tabletop games</v>
      </c>
      <c r="S2243" s="10">
        <f t="shared" ref="S2243:S2306" si="214">(((J2243/60/60/24)+DATE(1970,1,1)))</f>
        <v>42766.827546296292</v>
      </c>
      <c r="T2243" s="10">
        <f t="shared" ref="T2243:T2306" si="215">(((I2243/60/60/24)+DATE(1970,1,1)))</f>
        <v>42796.827546296292</v>
      </c>
    </row>
    <row r="2244" spans="1:20" ht="28.8" hidden="1"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43.2" hidden="1"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42800.751041666663</v>
      </c>
      <c r="T2245" s="10">
        <f t="shared" si="215"/>
        <v>42807.125</v>
      </c>
    </row>
    <row r="2246" spans="1:20" ht="43.2" hidden="1"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3.2" hidden="1"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41660.708530092597</v>
      </c>
      <c r="T2247" s="10">
        <f t="shared" si="215"/>
        <v>41691.75</v>
      </c>
    </row>
    <row r="2248" spans="1:20" ht="43.2" hidden="1"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42221.79178240741</v>
      </c>
      <c r="T2248" s="10">
        <f t="shared" si="215"/>
        <v>42251.79178240741</v>
      </c>
    </row>
    <row r="2249" spans="1:20" ht="28.8" hidden="1"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42200.666261574079</v>
      </c>
      <c r="T2249" s="10">
        <f t="shared" si="215"/>
        <v>42214.666261574079</v>
      </c>
    </row>
    <row r="2250" spans="1:20" ht="43.2" hidden="1"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3.2" hidden="1"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3.2" hidden="1"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42677.005474537036</v>
      </c>
      <c r="T2252" s="10">
        <f t="shared" si="215"/>
        <v>42707.0471412037</v>
      </c>
    </row>
    <row r="2253" spans="1:20" ht="43.2" hidden="1"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41846.34579861111</v>
      </c>
      <c r="T2253" s="10">
        <f t="shared" si="215"/>
        <v>41867.34579861111</v>
      </c>
    </row>
    <row r="2254" spans="1:20" ht="43.2" hidden="1"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42573.327986111108</v>
      </c>
      <c r="T2254" s="10">
        <f t="shared" si="215"/>
        <v>42588.327986111108</v>
      </c>
    </row>
    <row r="2255" spans="1:20" ht="43.2" hidden="1"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42296.631331018521</v>
      </c>
      <c r="T2255" s="10">
        <f t="shared" si="215"/>
        <v>42326.672997685186</v>
      </c>
    </row>
    <row r="2256" spans="1:20" ht="43.2" hidden="1"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42752.647777777776</v>
      </c>
      <c r="T2256" s="10">
        <f t="shared" si="215"/>
        <v>42759.647777777776</v>
      </c>
    </row>
    <row r="2257" spans="1:20" ht="28.8" hidden="1"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42467.951979166668</v>
      </c>
      <c r="T2257" s="10">
        <f t="shared" si="215"/>
        <v>42497.951979166668</v>
      </c>
    </row>
    <row r="2258" spans="1:20" ht="43.2" hidden="1"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42682.451921296291</v>
      </c>
      <c r="T2258" s="10">
        <f t="shared" si="215"/>
        <v>42696.451921296291</v>
      </c>
    </row>
    <row r="2259" spans="1:20" ht="57.6" hidden="1"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42505.936678240745</v>
      </c>
      <c r="T2259" s="10">
        <f t="shared" si="215"/>
        <v>42540.958333333328</v>
      </c>
    </row>
    <row r="2260" spans="1:20" ht="28.8" hidden="1"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42136.75100694444</v>
      </c>
      <c r="T2260" s="10">
        <f t="shared" si="215"/>
        <v>42166.75100694444</v>
      </c>
    </row>
    <row r="2261" spans="1:20" ht="43.2" hidden="1"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42702.804814814815</v>
      </c>
      <c r="T2261" s="10">
        <f t="shared" si="215"/>
        <v>42712.804814814815</v>
      </c>
    </row>
    <row r="2262" spans="1:20" ht="43.2" hidden="1"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41695.016782407409</v>
      </c>
      <c r="T2262" s="10">
        <f t="shared" si="215"/>
        <v>41724.975115740745</v>
      </c>
    </row>
    <row r="2263" spans="1:20" ht="43.2" hidden="1"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42759.724768518514</v>
      </c>
      <c r="T2263" s="10">
        <f t="shared" si="215"/>
        <v>42780.724768518514</v>
      </c>
    </row>
    <row r="2264" spans="1:20" ht="43.2" hidden="1"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41926.585162037038</v>
      </c>
      <c r="T2264" s="10">
        <f t="shared" si="215"/>
        <v>41961</v>
      </c>
    </row>
    <row r="2265" spans="1:20" ht="43.2" hidden="1"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42014.832326388889</v>
      </c>
      <c r="T2265" s="10">
        <f t="shared" si="215"/>
        <v>42035.832326388889</v>
      </c>
    </row>
    <row r="2266" spans="1:20" ht="57.6" hidden="1"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43.2" hidden="1"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42689.853090277778</v>
      </c>
      <c r="T2267" s="10">
        <f t="shared" si="215"/>
        <v>42696.853090277778</v>
      </c>
    </row>
    <row r="2268" spans="1:20" ht="43.2" hidden="1"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42469.874907407408</v>
      </c>
      <c r="T2268" s="10">
        <f t="shared" si="215"/>
        <v>42487.083333333328</v>
      </c>
    </row>
    <row r="2269" spans="1:20" ht="43.2" hidden="1"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41968.829826388886</v>
      </c>
      <c r="T2269" s="10">
        <f t="shared" si="215"/>
        <v>41994.041666666672</v>
      </c>
    </row>
    <row r="2270" spans="1:20" ht="43.2" hidden="1"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42776.082349537035</v>
      </c>
      <c r="T2270" s="10">
        <f t="shared" si="215"/>
        <v>42806.082349537035</v>
      </c>
    </row>
    <row r="2271" spans="1:20" ht="43.2" hidden="1"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42776.704432870371</v>
      </c>
      <c r="T2271" s="10">
        <f t="shared" si="215"/>
        <v>42801.208333333328</v>
      </c>
    </row>
    <row r="2272" spans="1:20" ht="43.2" hidden="1"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42725.869363425925</v>
      </c>
      <c r="T2272" s="10">
        <f t="shared" si="215"/>
        <v>42745.915972222225</v>
      </c>
    </row>
    <row r="2273" spans="1:20" ht="43.2" hidden="1"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42684.000046296293</v>
      </c>
      <c r="T2273" s="10">
        <f t="shared" si="215"/>
        <v>42714.000046296293</v>
      </c>
    </row>
    <row r="2274" spans="1:20" ht="43.2" hidden="1"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43.2" hidden="1"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42781.549097222218</v>
      </c>
      <c r="T2275" s="10">
        <f t="shared" si="215"/>
        <v>42806.507430555561</v>
      </c>
    </row>
    <row r="2276" spans="1:20" ht="57.6" hidden="1"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3.2" hidden="1"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41965.616655092599</v>
      </c>
      <c r="T2277" s="10">
        <f t="shared" si="215"/>
        <v>41995.616655092599</v>
      </c>
    </row>
    <row r="2278" spans="1:20" ht="57.6" hidden="1"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43.2" hidden="1"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28.8" hidden="1"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42338.709108796291</v>
      </c>
      <c r="T2280" s="10">
        <f t="shared" si="215"/>
        <v>42372.957638888889</v>
      </c>
    </row>
    <row r="2281" spans="1:20" ht="43.2" hidden="1"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42020.806701388887</v>
      </c>
      <c r="T2281" s="10">
        <f t="shared" si="215"/>
        <v>42039.166666666672</v>
      </c>
    </row>
    <row r="2282" spans="1:20" ht="57.6" hidden="1"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43.2" hidden="1"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28.8" hidden="1"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42323.17460648148</v>
      </c>
      <c r="T2284" s="10">
        <f t="shared" si="215"/>
        <v>42383.17460648148</v>
      </c>
    </row>
    <row r="2285" spans="1:20" ht="43.2" hidden="1"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28.8" hidden="1"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43.2" hidden="1"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3.2" hidden="1"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3.2" hidden="1"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41792.667361111111</v>
      </c>
      <c r="T2289" s="10">
        <f t="shared" si="215"/>
        <v>41813.667361111111</v>
      </c>
    </row>
    <row r="2290" spans="1:20" ht="43.2" hidden="1"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41067.827418981484</v>
      </c>
      <c r="T2290" s="10">
        <f t="shared" si="215"/>
        <v>41086.75</v>
      </c>
    </row>
    <row r="2291" spans="1:20" ht="43.2" hidden="1"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41571.998379629629</v>
      </c>
      <c r="T2291" s="10">
        <f t="shared" si="215"/>
        <v>41614.973611111112</v>
      </c>
    </row>
    <row r="2292" spans="1:20" ht="43.2" hidden="1"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43.2" hidden="1"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43.2" hidden="1"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28.8" hidden="1"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41151.708321759259</v>
      </c>
      <c r="T2295" s="10">
        <f t="shared" si="215"/>
        <v>41177.165972222225</v>
      </c>
    </row>
    <row r="2296" spans="1:20" ht="43.2" hidden="1"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41264.72314814815</v>
      </c>
      <c r="T2296" s="10">
        <f t="shared" si="215"/>
        <v>41294.72314814815</v>
      </c>
    </row>
    <row r="2297" spans="1:20" ht="57.6" hidden="1"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41270.954351851848</v>
      </c>
      <c r="T2297" s="10">
        <f t="shared" si="215"/>
        <v>41300.954351851848</v>
      </c>
    </row>
    <row r="2298" spans="1:20" ht="43.2" hidden="1"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40927.731782407405</v>
      </c>
      <c r="T2298" s="10">
        <f t="shared" si="215"/>
        <v>40962.731782407405</v>
      </c>
    </row>
    <row r="2299" spans="1:20" ht="28.8" hidden="1"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3.2" hidden="1"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41694.84065972222</v>
      </c>
      <c r="T2300" s="10">
        <f t="shared" si="215"/>
        <v>41724.798993055556</v>
      </c>
    </row>
    <row r="2301" spans="1:20" ht="43.2" hidden="1"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40565.032511574071</v>
      </c>
      <c r="T2301" s="10">
        <f t="shared" si="215"/>
        <v>40580.032511574071</v>
      </c>
    </row>
    <row r="2302" spans="1:20" ht="43.2" hidden="1"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28.8" hidden="1"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3.2" hidden="1"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41605.868449074071</v>
      </c>
      <c r="T2304" s="10">
        <f t="shared" si="215"/>
        <v>41639.291666666664</v>
      </c>
    </row>
    <row r="2305" spans="1:20" ht="57.6" hidden="1"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3.2" hidden="1"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40502.815868055557</v>
      </c>
      <c r="T2306" s="10">
        <f t="shared" si="215"/>
        <v>40544.207638888889</v>
      </c>
    </row>
    <row r="2307" spans="1:20" ht="43.2" hidden="1"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IF($L2307&gt;0,$E2307/$L2307,0)</f>
        <v>109.10778443113773</v>
      </c>
      <c r="Q2307" t="str">
        <f t="shared" ref="Q2307:Q2370" si="218">LEFT(N2307,FIND("/",$N2307)-1)</f>
        <v>music</v>
      </c>
      <c r="R2307" t="str">
        <f t="shared" ref="R2307:R2370" si="219">RIGHT($N2307,LEN($N2307)-FIND("/",$N2307))</f>
        <v>indie rock</v>
      </c>
      <c r="S2307" s="10">
        <f t="shared" ref="S2307:S2370" si="220">(((J2307/60/60/24)+DATE(1970,1,1)))</f>
        <v>41834.695277777777</v>
      </c>
      <c r="T2307" s="10">
        <f t="shared" ref="T2307:T2370" si="221">(((I2307/60/60/24)+DATE(1970,1,1)))</f>
        <v>41859.75</v>
      </c>
    </row>
    <row r="2308" spans="1:20" ht="43.2" hidden="1"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40948.16815972222</v>
      </c>
      <c r="T2308" s="10">
        <f t="shared" si="221"/>
        <v>40978.16815972222</v>
      </c>
    </row>
    <row r="2309" spans="1:20" ht="43.2" hidden="1"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43.2" hidden="1"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3.2" hidden="1"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57.6" hidden="1"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41324.79415509259</v>
      </c>
      <c r="T2312" s="10">
        <f t="shared" si="221"/>
        <v>41354.752488425926</v>
      </c>
    </row>
    <row r="2313" spans="1:20" ht="43.2" hidden="1"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3.2" hidden="1"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41716.632847222223</v>
      </c>
      <c r="T2314" s="10">
        <f t="shared" si="221"/>
        <v>41747.958333333336</v>
      </c>
    </row>
    <row r="2315" spans="1:20" ht="28.8" hidden="1"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41002.958634259259</v>
      </c>
      <c r="T2315" s="10">
        <f t="shared" si="221"/>
        <v>41032.958634259259</v>
      </c>
    </row>
    <row r="2316" spans="1:20" ht="43.2" hidden="1"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41037.551585648151</v>
      </c>
      <c r="T2316" s="10">
        <f t="shared" si="221"/>
        <v>41067.551585648151</v>
      </c>
    </row>
    <row r="2317" spans="1:20" ht="43.2" hidden="1"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41004.72619212963</v>
      </c>
      <c r="T2317" s="10">
        <f t="shared" si="221"/>
        <v>41034.72619212963</v>
      </c>
    </row>
    <row r="2318" spans="1:20" ht="57.6" hidden="1"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3.2" hidden="1"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57.6" hidden="1"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3.2" hidden="1"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41593.082002314812</v>
      </c>
      <c r="T2321" s="10">
        <f t="shared" si="221"/>
        <v>41623.082002314812</v>
      </c>
    </row>
    <row r="2322" spans="1:20" ht="57.6" hidden="1"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3.2" hidden="1"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42799.260428240741</v>
      </c>
      <c r="T2323" s="10">
        <f t="shared" si="221"/>
        <v>42829.21876157407</v>
      </c>
    </row>
    <row r="2324" spans="1:20" ht="43.2" hidden="1"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42804.895474537043</v>
      </c>
      <c r="T2324" s="10">
        <f t="shared" si="221"/>
        <v>42834.853807870371</v>
      </c>
    </row>
    <row r="2325" spans="1:20" ht="43.2" hidden="1"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42807.755173611105</v>
      </c>
      <c r="T2325" s="10">
        <f t="shared" si="221"/>
        <v>42814.755173611105</v>
      </c>
    </row>
    <row r="2326" spans="1:20" ht="43.2" hidden="1"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43.2" hidden="1"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42794.022349537037</v>
      </c>
      <c r="T2327" s="10">
        <f t="shared" si="221"/>
        <v>42823.980682870373</v>
      </c>
    </row>
    <row r="2328" spans="1:20" ht="43.2" hidden="1"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42804.034120370372</v>
      </c>
      <c r="T2328" s="10">
        <f t="shared" si="221"/>
        <v>42855.708333333328</v>
      </c>
    </row>
    <row r="2329" spans="1:20" ht="28.8" hidden="1"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41842.917129629634</v>
      </c>
      <c r="T2329" s="10">
        <f t="shared" si="221"/>
        <v>41877.917129629634</v>
      </c>
    </row>
    <row r="2330" spans="1:20" ht="57.6" hidden="1"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3.2" hidden="1"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43.2" hidden="1"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3.2" hidden="1"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43.2" hidden="1"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42011.628136574072</v>
      </c>
      <c r="T2334" s="10">
        <f t="shared" si="221"/>
        <v>42041.628136574072</v>
      </c>
    </row>
    <row r="2335" spans="1:20" ht="43.2" hidden="1"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3.2" hidden="1"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41918.670115740737</v>
      </c>
      <c r="T2336" s="10">
        <f t="shared" si="221"/>
        <v>41948.731944444444</v>
      </c>
    </row>
    <row r="2337" spans="1:20" ht="43.2" hidden="1"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3.2" hidden="1"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41666.924710648149</v>
      </c>
      <c r="T2338" s="10">
        <f t="shared" si="221"/>
        <v>41706.924710648149</v>
      </c>
    </row>
    <row r="2339" spans="1:20" ht="28.8" hidden="1"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3.2" hidden="1"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41789.896805555552</v>
      </c>
      <c r="T2340" s="10">
        <f t="shared" si="221"/>
        <v>41819.896805555552</v>
      </c>
    </row>
    <row r="2341" spans="1:20" ht="43.2" hidden="1"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42692.79987268518</v>
      </c>
      <c r="T2341" s="10">
        <f t="shared" si="221"/>
        <v>42723.332638888889</v>
      </c>
    </row>
    <row r="2342" spans="1:20" ht="43.2" hidden="1"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3.2" hidden="1"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0">
        <f t="shared" si="220"/>
        <v>42167.813703703709</v>
      </c>
      <c r="T2343" s="10">
        <f t="shared" si="221"/>
        <v>42197.813703703709</v>
      </c>
    </row>
    <row r="2344" spans="1:20" ht="43.2" hidden="1"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0">
        <f t="shared" si="220"/>
        <v>41897.702199074076</v>
      </c>
      <c r="T2344" s="10">
        <f t="shared" si="221"/>
        <v>41918.208333333336</v>
      </c>
    </row>
    <row r="2345" spans="1:20" ht="43.2" hidden="1"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42327.825289351851</v>
      </c>
      <c r="T2345" s="10">
        <f t="shared" si="221"/>
        <v>42377.82430555555</v>
      </c>
    </row>
    <row r="2346" spans="1:20" ht="43.2" hidden="1"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42515.727650462963</v>
      </c>
      <c r="T2346" s="10">
        <f t="shared" si="221"/>
        <v>42545.727650462963</v>
      </c>
    </row>
    <row r="2347" spans="1:20" ht="43.2" hidden="1"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0">
        <f t="shared" si="220"/>
        <v>42060.001805555556</v>
      </c>
      <c r="T2347" s="10">
        <f t="shared" si="221"/>
        <v>42094.985416666663</v>
      </c>
    </row>
    <row r="2348" spans="1:20" ht="43.2" hidden="1"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42615.79896990741</v>
      </c>
      <c r="T2348" s="10">
        <f t="shared" si="221"/>
        <v>42660.79896990741</v>
      </c>
    </row>
    <row r="2349" spans="1:20" ht="43.2" hidden="1"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42577.607361111113</v>
      </c>
      <c r="T2349" s="10">
        <f t="shared" si="221"/>
        <v>42607.607361111113</v>
      </c>
    </row>
    <row r="2350" spans="1:20" ht="43.2" hidden="1"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42360.932152777779</v>
      </c>
      <c r="T2350" s="10">
        <f t="shared" si="221"/>
        <v>42420.932152777779</v>
      </c>
    </row>
    <row r="2351" spans="1:20" ht="43.2" hidden="1"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0">
        <f t="shared" si="220"/>
        <v>42198.775787037041</v>
      </c>
      <c r="T2351" s="10">
        <f t="shared" si="221"/>
        <v>42227.775787037041</v>
      </c>
    </row>
    <row r="2352" spans="1:20" ht="43.2" hidden="1"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0">
        <f t="shared" si="220"/>
        <v>42708.842245370368</v>
      </c>
      <c r="T2352" s="10">
        <f t="shared" si="221"/>
        <v>42738.842245370368</v>
      </c>
    </row>
    <row r="2353" spans="1:20" ht="28.8" hidden="1"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42094.101145833338</v>
      </c>
      <c r="T2353" s="10">
        <f t="shared" si="221"/>
        <v>42124.101145833338</v>
      </c>
    </row>
    <row r="2354" spans="1:20" ht="43.2" hidden="1"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0">
        <f t="shared" si="220"/>
        <v>42101.633703703701</v>
      </c>
      <c r="T2354" s="10">
        <f t="shared" si="221"/>
        <v>42161.633703703701</v>
      </c>
    </row>
    <row r="2355" spans="1:20" ht="43.2" hidden="1"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0">
        <f t="shared" si="220"/>
        <v>42103.676180555558</v>
      </c>
      <c r="T2355" s="10">
        <f t="shared" si="221"/>
        <v>42115.676180555558</v>
      </c>
    </row>
    <row r="2356" spans="1:20" ht="43.2" hidden="1"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41954.722916666666</v>
      </c>
      <c r="T2356" s="10">
        <f t="shared" si="221"/>
        <v>42014.722916666666</v>
      </c>
    </row>
    <row r="2357" spans="1:20" ht="43.2" hidden="1"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42096.918240740735</v>
      </c>
      <c r="T2357" s="10">
        <f t="shared" si="221"/>
        <v>42126.918240740735</v>
      </c>
    </row>
    <row r="2358" spans="1:20" ht="28.8" hidden="1"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0">
        <f t="shared" si="220"/>
        <v>42130.78361111111</v>
      </c>
      <c r="T2358" s="10">
        <f t="shared" si="221"/>
        <v>42160.78361111111</v>
      </c>
    </row>
    <row r="2359" spans="1:20" ht="43.2" hidden="1"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0">
        <f t="shared" si="220"/>
        <v>42264.620115740734</v>
      </c>
      <c r="T2359" s="10">
        <f t="shared" si="221"/>
        <v>42294.620115740734</v>
      </c>
    </row>
    <row r="2360" spans="1:20" ht="43.2" hidden="1"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0">
        <f t="shared" si="220"/>
        <v>41978.930972222224</v>
      </c>
      <c r="T2360" s="10">
        <f t="shared" si="221"/>
        <v>42035.027083333334</v>
      </c>
    </row>
    <row r="2361" spans="1:20" ht="43.2" hidden="1"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42159.649583333332</v>
      </c>
      <c r="T2361" s="10">
        <f t="shared" si="221"/>
        <v>42219.649583333332</v>
      </c>
    </row>
    <row r="2362" spans="1:20" ht="43.2" hidden="1"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42377.70694444445</v>
      </c>
      <c r="T2362" s="10">
        <f t="shared" si="221"/>
        <v>42407.70694444445</v>
      </c>
    </row>
    <row r="2363" spans="1:20" ht="43.2" hidden="1"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0">
        <f t="shared" si="220"/>
        <v>42466.858888888892</v>
      </c>
      <c r="T2363" s="10">
        <f t="shared" si="221"/>
        <v>42490.916666666672</v>
      </c>
    </row>
    <row r="2364" spans="1:20" ht="43.2" hidden="1"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41954.688310185185</v>
      </c>
      <c r="T2364" s="10">
        <f t="shared" si="221"/>
        <v>41984.688310185185</v>
      </c>
    </row>
    <row r="2365" spans="1:20" ht="43.2" hidden="1"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0">
        <f t="shared" si="220"/>
        <v>42322.011574074073</v>
      </c>
      <c r="T2365" s="10">
        <f t="shared" si="221"/>
        <v>42367.011574074073</v>
      </c>
    </row>
    <row r="2366" spans="1:20" ht="28.8" hidden="1"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0">
        <f t="shared" si="220"/>
        <v>42248.934675925921</v>
      </c>
      <c r="T2366" s="10">
        <f t="shared" si="221"/>
        <v>42303.934675925921</v>
      </c>
    </row>
    <row r="2367" spans="1:20" ht="43.2" hidden="1"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0">
        <f t="shared" si="220"/>
        <v>42346.736400462964</v>
      </c>
      <c r="T2367" s="10">
        <f t="shared" si="221"/>
        <v>42386.958333333328</v>
      </c>
    </row>
    <row r="2368" spans="1:20" ht="43.2" hidden="1"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42268.531631944439</v>
      </c>
      <c r="T2368" s="10">
        <f t="shared" si="221"/>
        <v>42298.531631944439</v>
      </c>
    </row>
    <row r="2369" spans="1:20" ht="43.2" hidden="1"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42425.970092592594</v>
      </c>
      <c r="T2369" s="10">
        <f t="shared" si="221"/>
        <v>42485.928425925929</v>
      </c>
    </row>
    <row r="2370" spans="1:20" ht="43.2" hidden="1"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42063.721817129626</v>
      </c>
      <c r="T2370" s="10">
        <f t="shared" si="221"/>
        <v>42108.680150462969</v>
      </c>
    </row>
    <row r="2371" spans="1:20" ht="43.2" hidden="1"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f t="shared" ref="P2371:P2434" si="223">IF($L2371&gt;0,$E2371/$L2371,0)</f>
        <v>0</v>
      </c>
      <c r="Q2371" t="str">
        <f t="shared" ref="Q2371:Q2434" si="224">LEFT(N2371,FIND("/",$N2371)-1)</f>
        <v>technology</v>
      </c>
      <c r="R2371" t="str">
        <f t="shared" ref="R2371:R2434" si="225">RIGHT($N2371,LEN($N2371)-FIND("/",$N2371))</f>
        <v>web</v>
      </c>
      <c r="S2371" s="10">
        <f t="shared" ref="S2371:S2434" si="226">(((J2371/60/60/24)+DATE(1970,1,1)))</f>
        <v>42380.812627314815</v>
      </c>
      <c r="T2371" s="10">
        <f t="shared" ref="T2371:T2434" si="227">(((I2371/60/60/24)+DATE(1970,1,1)))</f>
        <v>42410.812627314815</v>
      </c>
    </row>
    <row r="2372" spans="1:20" ht="43.2" hidden="1"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41961.18913194444</v>
      </c>
      <c r="T2372" s="10">
        <f t="shared" si="227"/>
        <v>41991.18913194444</v>
      </c>
    </row>
    <row r="2373" spans="1:20" ht="43.2" hidden="1"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0">
        <f t="shared" si="226"/>
        <v>42150.777731481481</v>
      </c>
      <c r="T2373" s="10">
        <f t="shared" si="227"/>
        <v>42180.777731481481</v>
      </c>
    </row>
    <row r="2374" spans="1:20" ht="43.2" hidden="1"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42088.069108796291</v>
      </c>
      <c r="T2374" s="10">
        <f t="shared" si="227"/>
        <v>42118.069108796291</v>
      </c>
    </row>
    <row r="2375" spans="1:20" ht="28.8" hidden="1"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42215.662314814821</v>
      </c>
      <c r="T2375" s="10">
        <f t="shared" si="227"/>
        <v>42245.662314814821</v>
      </c>
    </row>
    <row r="2376" spans="1:20" ht="43.2" hidden="1"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42017.843287037031</v>
      </c>
      <c r="T2376" s="10">
        <f t="shared" si="227"/>
        <v>42047.843287037031</v>
      </c>
    </row>
    <row r="2377" spans="1:20" ht="43.2" hidden="1"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0">
        <f t="shared" si="226"/>
        <v>42592.836076388892</v>
      </c>
      <c r="T2377" s="10">
        <f t="shared" si="227"/>
        <v>42622.836076388892</v>
      </c>
    </row>
    <row r="2378" spans="1:20" ht="43.2" hidden="1"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3.2" hidden="1"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0">
        <f t="shared" si="226"/>
        <v>42669.870173611111</v>
      </c>
      <c r="T2379" s="10">
        <f t="shared" si="227"/>
        <v>42699.911840277782</v>
      </c>
    </row>
    <row r="2380" spans="1:20" ht="43.2" hidden="1"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0">
        <f t="shared" si="226"/>
        <v>42213.013078703705</v>
      </c>
      <c r="T2380" s="10">
        <f t="shared" si="227"/>
        <v>42242.013078703705</v>
      </c>
    </row>
    <row r="2381" spans="1:20" ht="28.8" hidden="1"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0">
        <f t="shared" si="226"/>
        <v>42237.016388888893</v>
      </c>
      <c r="T2381" s="10">
        <f t="shared" si="227"/>
        <v>42282.016388888893</v>
      </c>
    </row>
    <row r="2382" spans="1:20" ht="43.2" hidden="1"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42248.793310185181</v>
      </c>
      <c r="T2382" s="10">
        <f t="shared" si="227"/>
        <v>42278.793310185181</v>
      </c>
    </row>
    <row r="2383" spans="1:20" ht="43.2" hidden="1"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42074.935740740737</v>
      </c>
      <c r="T2383" s="10">
        <f t="shared" si="227"/>
        <v>42104.935740740737</v>
      </c>
    </row>
    <row r="2384" spans="1:20" ht="57.6" hidden="1"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42195.187534722223</v>
      </c>
      <c r="T2384" s="10">
        <f t="shared" si="227"/>
        <v>42220.187534722223</v>
      </c>
    </row>
    <row r="2385" spans="1:20" ht="43.2" hidden="1"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42027.056793981479</v>
      </c>
      <c r="T2385" s="10">
        <f t="shared" si="227"/>
        <v>42057.056793981479</v>
      </c>
    </row>
    <row r="2386" spans="1:20" ht="57.6" hidden="1"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41927.067627314813</v>
      </c>
      <c r="T2386" s="10">
        <f t="shared" si="227"/>
        <v>41957.109293981484</v>
      </c>
    </row>
    <row r="2387" spans="1:20" ht="43.2" hidden="1"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42191.70175925926</v>
      </c>
      <c r="T2387" s="10">
        <f t="shared" si="227"/>
        <v>42221.70175925926</v>
      </c>
    </row>
    <row r="2388" spans="1:20" ht="43.2" hidden="1"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0">
        <f t="shared" si="226"/>
        <v>41954.838240740741</v>
      </c>
      <c r="T2388" s="10">
        <f t="shared" si="227"/>
        <v>42014.838240740741</v>
      </c>
    </row>
    <row r="2389" spans="1:20" ht="43.2" hidden="1"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42528.626620370371</v>
      </c>
      <c r="T2389" s="10">
        <f t="shared" si="227"/>
        <v>42573.626620370371</v>
      </c>
    </row>
    <row r="2390" spans="1:20" ht="43.2" hidden="1"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41989.853692129633</v>
      </c>
      <c r="T2390" s="10">
        <f t="shared" si="227"/>
        <v>42019.811805555553</v>
      </c>
    </row>
    <row r="2391" spans="1:20" ht="57.6" hidden="1"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42179.653379629628</v>
      </c>
      <c r="T2391" s="10">
        <f t="shared" si="227"/>
        <v>42210.915972222225</v>
      </c>
    </row>
    <row r="2392" spans="1:20" ht="43.2" hidden="1"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0">
        <f t="shared" si="226"/>
        <v>41968.262314814812</v>
      </c>
      <c r="T2392" s="10">
        <f t="shared" si="227"/>
        <v>42008.262314814812</v>
      </c>
    </row>
    <row r="2393" spans="1:20" ht="28.8" hidden="1"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42064.794490740736</v>
      </c>
      <c r="T2393" s="10">
        <f t="shared" si="227"/>
        <v>42094.752824074079</v>
      </c>
    </row>
    <row r="2394" spans="1:20" ht="43.2" hidden="1"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0">
        <f t="shared" si="226"/>
        <v>42276.120636574073</v>
      </c>
      <c r="T2394" s="10">
        <f t="shared" si="227"/>
        <v>42306.120636574073</v>
      </c>
    </row>
    <row r="2395" spans="1:20" ht="43.2" hidden="1"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42194.648344907408</v>
      </c>
      <c r="T2395" s="10">
        <f t="shared" si="227"/>
        <v>42224.648344907408</v>
      </c>
    </row>
    <row r="2396" spans="1:20" ht="43.2" hidden="1"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42031.362187499995</v>
      </c>
      <c r="T2396" s="10">
        <f t="shared" si="227"/>
        <v>42061.362187499995</v>
      </c>
    </row>
    <row r="2397" spans="1:20" ht="43.2" hidden="1"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0">
        <f t="shared" si="226"/>
        <v>42717.121377314819</v>
      </c>
      <c r="T2397" s="10">
        <f t="shared" si="227"/>
        <v>42745.372916666667</v>
      </c>
    </row>
    <row r="2398" spans="1:20" ht="43.2" hidden="1"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42262.849050925928</v>
      </c>
      <c r="T2398" s="10">
        <f t="shared" si="227"/>
        <v>42292.849050925928</v>
      </c>
    </row>
    <row r="2399" spans="1:20" ht="43.2" hidden="1"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0">
        <f t="shared" si="226"/>
        <v>41976.88490740741</v>
      </c>
      <c r="T2399" s="10">
        <f t="shared" si="227"/>
        <v>42006.88490740741</v>
      </c>
    </row>
    <row r="2400" spans="1:20" ht="43.2" hidden="1"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0">
        <f t="shared" si="226"/>
        <v>42157.916481481487</v>
      </c>
      <c r="T2400" s="10">
        <f t="shared" si="227"/>
        <v>42187.916481481487</v>
      </c>
    </row>
    <row r="2401" spans="1:20" ht="43.2" hidden="1"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0">
        <f t="shared" si="226"/>
        <v>41956.853078703702</v>
      </c>
      <c r="T2401" s="10">
        <f t="shared" si="227"/>
        <v>41991.853078703702</v>
      </c>
    </row>
    <row r="2402" spans="1:20" ht="43.2" hidden="1"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0">
        <f t="shared" si="226"/>
        <v>42444.268101851849</v>
      </c>
      <c r="T2402" s="10">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42374.822870370372</v>
      </c>
      <c r="T2403" s="10">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42107.679756944446</v>
      </c>
      <c r="T2404" s="10">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42399.882615740738</v>
      </c>
      <c r="T2405" s="10">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0">
        <f t="shared" si="226"/>
        <v>42342.03943287037</v>
      </c>
      <c r="T2406" s="10">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42595.585358796292</v>
      </c>
      <c r="T2407" s="10">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41983.110995370371</v>
      </c>
      <c r="T2408" s="10">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42082.575555555552</v>
      </c>
      <c r="T2409" s="10">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41919.140706018516</v>
      </c>
      <c r="T2410" s="10">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42204.875868055555</v>
      </c>
      <c r="T2411" s="10">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0">
        <f t="shared" si="226"/>
        <v>42224.408275462964</v>
      </c>
      <c r="T2412" s="10">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42211.732430555552</v>
      </c>
      <c r="T2413" s="10">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0">
        <f t="shared" si="226"/>
        <v>42655.736956018518</v>
      </c>
      <c r="T2414" s="10">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41760.10974537037</v>
      </c>
      <c r="T2415" s="10">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42198.695138888885</v>
      </c>
      <c r="T2416" s="10">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42536.862800925926</v>
      </c>
      <c r="T2417" s="10">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42019.737766203703</v>
      </c>
      <c r="T2418" s="10">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0">
        <f t="shared" si="226"/>
        <v>41831.884108796294</v>
      </c>
      <c r="T2419" s="10">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42027.856990740736</v>
      </c>
      <c r="T2420" s="10">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0">
        <f t="shared" si="226"/>
        <v>41993.738298611104</v>
      </c>
      <c r="T2421" s="10">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41893.028877314813</v>
      </c>
      <c r="T2422" s="10">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42026.687453703707</v>
      </c>
      <c r="T2423" s="10">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42044.724953703699</v>
      </c>
      <c r="T2424" s="10">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41974.704745370371</v>
      </c>
      <c r="T2425" s="10">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41909.892453703702</v>
      </c>
      <c r="T2426" s="10">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42502.913761574076</v>
      </c>
      <c r="T2427" s="10">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0">
        <f t="shared" si="226"/>
        <v>42164.170046296291</v>
      </c>
      <c r="T2428" s="10">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42412.318668981476</v>
      </c>
      <c r="T2429" s="10">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42045.784155092595</v>
      </c>
      <c r="T2430" s="10">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42734.879236111112</v>
      </c>
      <c r="T2431" s="10">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42382.130833333329</v>
      </c>
      <c r="T2432" s="10">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42489.099687499998</v>
      </c>
      <c r="T2433" s="10">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42041.218715277777</v>
      </c>
      <c r="T2434" s="10">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f t="shared" ref="P2435:P2498" si="229">IF($L2435&gt;0,$E2435/$L2435,0)</f>
        <v>0</v>
      </c>
      <c r="Q2435" t="str">
        <f t="shared" ref="Q2435:Q2498" si="230">LEFT(N2435,FIND("/",$N2435)-1)</f>
        <v>food</v>
      </c>
      <c r="R2435" t="str">
        <f t="shared" ref="R2435:R2498" si="231">RIGHT($N2435,LEN($N2435)-FIND("/",$N2435))</f>
        <v>food trucks</v>
      </c>
      <c r="S2435" s="10">
        <f t="shared" ref="S2435:S2498" si="232">(((J2435/60/60/24)+DATE(1970,1,1)))</f>
        <v>42397.89980324074</v>
      </c>
      <c r="T2435" s="10">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42180.18604166666</v>
      </c>
      <c r="T2436" s="10">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42252.277615740735</v>
      </c>
      <c r="T2437" s="10">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42338.615393518514</v>
      </c>
      <c r="T2438" s="10">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0">
        <f t="shared" si="232"/>
        <v>42031.965138888889</v>
      </c>
      <c r="T2439" s="10">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42285.91506944444</v>
      </c>
      <c r="T2440" s="10">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0">
        <f t="shared" si="232"/>
        <v>42265.818622685183</v>
      </c>
      <c r="T2441" s="10">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42383.899456018517</v>
      </c>
      <c r="T2442" s="10">
        <f t="shared" si="233"/>
        <v>42413.899456018517</v>
      </c>
    </row>
    <row r="2443" spans="1:20" ht="28.8" hidden="1"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28.8" hidden="1"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43.2" hidden="1"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41836.625254629631</v>
      </c>
      <c r="T2445" s="10">
        <f t="shared" si="233"/>
        <v>41866.625254629631</v>
      </c>
    </row>
    <row r="2446" spans="1:20" ht="43.2" hidden="1"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57.6" hidden="1"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57.6" hidden="1"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57.6" hidden="1"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42654.469826388886</v>
      </c>
      <c r="T2449" s="10">
        <f t="shared" si="233"/>
        <v>42686.166666666672</v>
      </c>
    </row>
    <row r="2450" spans="1:20" ht="43.2" hidden="1"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3.2" hidden="1"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41943.142534722225</v>
      </c>
      <c r="T2451" s="10">
        <f t="shared" si="233"/>
        <v>41973.184201388889</v>
      </c>
    </row>
    <row r="2452" spans="1:20" ht="43.2" hidden="1"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43.2" hidden="1"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42779.908449074079</v>
      </c>
      <c r="T2453" s="10">
        <f t="shared" si="233"/>
        <v>42799.908449074079</v>
      </c>
    </row>
    <row r="2454" spans="1:20" ht="43.2" hidden="1"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42338.84375</v>
      </c>
      <c r="T2454" s="10">
        <f t="shared" si="233"/>
        <v>42367.958333333328</v>
      </c>
    </row>
    <row r="2455" spans="1:20" ht="43.2" hidden="1"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3.2" hidden="1"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3.2" hidden="1"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42452.781828703708</v>
      </c>
      <c r="T2457" s="10">
        <f t="shared" si="233"/>
        <v>42480.781828703708</v>
      </c>
    </row>
    <row r="2458" spans="1:20" ht="43.2" hidden="1"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42761.961099537039</v>
      </c>
      <c r="T2458" s="10">
        <f t="shared" si="233"/>
        <v>42791.961099537039</v>
      </c>
    </row>
    <row r="2459" spans="1:20" ht="43.2" hidden="1"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57.6" hidden="1"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57.6" hidden="1"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43.2" hidden="1"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42704.187118055561</v>
      </c>
      <c r="T2462" s="10">
        <f t="shared" si="233"/>
        <v>42738.178472222222</v>
      </c>
    </row>
    <row r="2463" spans="1:20" ht="43.2" hidden="1"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40784.012696759259</v>
      </c>
      <c r="T2463" s="10">
        <f t="shared" si="233"/>
        <v>40817.125</v>
      </c>
    </row>
    <row r="2464" spans="1:20" ht="43.2" hidden="1"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hidden="1"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3.2" hidden="1"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28.8" hidden="1"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3.2" hidden="1"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41373.102465277778</v>
      </c>
      <c r="T2468" s="10">
        <f t="shared" si="233"/>
        <v>41403.102465277778</v>
      </c>
    </row>
    <row r="2469" spans="1:20" ht="43.2" hidden="1"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41025.874201388891</v>
      </c>
      <c r="T2469" s="10">
        <f t="shared" si="233"/>
        <v>41039.708333333336</v>
      </c>
    </row>
    <row r="2470" spans="1:20" ht="43.2" hidden="1"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43.2" hidden="1"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3.2" hidden="1"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41023.07471064815</v>
      </c>
      <c r="T2472" s="10">
        <f t="shared" si="233"/>
        <v>41053.07471064815</v>
      </c>
    </row>
    <row r="2473" spans="1:20" ht="57.6" hidden="1"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57.6" hidden="1"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3.2" hidden="1"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41193.748483796298</v>
      </c>
      <c r="T2475" s="10">
        <f t="shared" si="233"/>
        <v>41223.790150462963</v>
      </c>
    </row>
    <row r="2476" spans="1:20" ht="57.6" hidden="1"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40417.011296296296</v>
      </c>
      <c r="T2476" s="10">
        <f t="shared" si="233"/>
        <v>40462.011296296296</v>
      </c>
    </row>
    <row r="2477" spans="1:20" ht="28.8" hidden="1"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40310.287673611114</v>
      </c>
      <c r="T2477" s="10">
        <f t="shared" si="233"/>
        <v>40369.916666666664</v>
      </c>
    </row>
    <row r="2478" spans="1:20" ht="43.2" hidden="1"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41913.328356481477</v>
      </c>
      <c r="T2478" s="10">
        <f t="shared" si="233"/>
        <v>41946.370023148149</v>
      </c>
    </row>
    <row r="2479" spans="1:20" ht="28.8" hidden="1"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43.2" hidden="1"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28.8" hidden="1"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41107.726782407408</v>
      </c>
      <c r="T2481" s="10">
        <f t="shared" si="233"/>
        <v>41118.083333333336</v>
      </c>
    </row>
    <row r="2482" spans="1:20" ht="43.2" hidden="1"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42227.936157407406</v>
      </c>
      <c r="T2482" s="10">
        <f t="shared" si="233"/>
        <v>42287.936157407406</v>
      </c>
    </row>
    <row r="2483" spans="1:20" ht="43.2" hidden="1"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40999.645925925928</v>
      </c>
      <c r="T2483" s="10">
        <f t="shared" si="233"/>
        <v>41029.645925925928</v>
      </c>
    </row>
    <row r="2484" spans="1:20" ht="43.2" hidden="1"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40711.782210648147</v>
      </c>
      <c r="T2484" s="10">
        <f t="shared" si="233"/>
        <v>40756.782210648147</v>
      </c>
    </row>
    <row r="2485" spans="1:20" ht="43.2" hidden="1"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57.6" hidden="1"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43.2" hidden="1"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43.2" hidden="1"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40991.708055555559</v>
      </c>
      <c r="T2488" s="10">
        <f t="shared" si="233"/>
        <v>41021.708055555559</v>
      </c>
    </row>
    <row r="2489" spans="1:20" ht="43.2" hidden="1"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57.6" hidden="1"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43.2" hidden="1"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41373.690266203703</v>
      </c>
      <c r="T2491" s="10">
        <f t="shared" si="233"/>
        <v>41403.690266203703</v>
      </c>
    </row>
    <row r="2492" spans="1:20" ht="43.2" hidden="1"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41023.227731481478</v>
      </c>
      <c r="T2492" s="10">
        <f t="shared" si="233"/>
        <v>41083.227731481478</v>
      </c>
    </row>
    <row r="2493" spans="1:20" ht="43.2" hidden="1"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40542.839282407411</v>
      </c>
      <c r="T2493" s="10">
        <f t="shared" si="233"/>
        <v>40559.07708333333</v>
      </c>
    </row>
    <row r="2494" spans="1:20" ht="28.8" hidden="1"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43.2" hidden="1"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3.2" hidden="1"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41022.645185185182</v>
      </c>
      <c r="T2496" s="10">
        <f t="shared" si="233"/>
        <v>41052.645185185182</v>
      </c>
    </row>
    <row r="2497" spans="1:20" ht="43.2" hidden="1"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28.8" hidden="1"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41327.996435185189</v>
      </c>
      <c r="T2498" s="10">
        <f t="shared" si="233"/>
        <v>41362.954768518517</v>
      </c>
    </row>
    <row r="2499" spans="1:20" ht="43.2" hidden="1"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IF($L2499&gt;0,$E2499/$L2499,0)</f>
        <v>80.551071428571419</v>
      </c>
      <c r="Q2499" t="str">
        <f t="shared" ref="Q2499:Q2562" si="236">LEFT(N2499,FIND("/",$N2499)-1)</f>
        <v>music</v>
      </c>
      <c r="R2499" t="str">
        <f t="shared" ref="R2499:R2562" si="237">RIGHT($N2499,LEN($N2499)-FIND("/",$N2499))</f>
        <v>indie rock</v>
      </c>
      <c r="S2499" s="10">
        <f t="shared" ref="S2499:S2562" si="238">(((J2499/60/60/24)+DATE(1970,1,1)))</f>
        <v>40730.878912037035</v>
      </c>
      <c r="T2499" s="10">
        <f t="shared" ref="T2499:T2562" si="239">(((I2499/60/60/24)+DATE(1970,1,1)))</f>
        <v>40760.878912037035</v>
      </c>
    </row>
    <row r="2500" spans="1:20" ht="43.2" hidden="1"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42017.967442129629</v>
      </c>
      <c r="T2500" s="10">
        <f t="shared" si="239"/>
        <v>42031.967442129629</v>
      </c>
    </row>
    <row r="2501" spans="1:20" ht="43.2" hidden="1"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41226.648576388885</v>
      </c>
      <c r="T2501" s="10">
        <f t="shared" si="239"/>
        <v>41274.75</v>
      </c>
    </row>
    <row r="2502" spans="1:20" ht="43.2" hidden="1"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42244.776666666665</v>
      </c>
      <c r="T2503" s="10">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41858.825439814813</v>
      </c>
      <c r="T2504" s="10">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0">
        <f t="shared" si="238"/>
        <v>42498.899398148147</v>
      </c>
      <c r="T2505" s="10">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0">
        <f t="shared" si="238"/>
        <v>41928.015439814815</v>
      </c>
      <c r="T2506" s="10">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0">
        <f t="shared" si="238"/>
        <v>42047.05574074074</v>
      </c>
      <c r="T2507" s="10">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42258.297094907408</v>
      </c>
      <c r="T2508" s="10">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0">
        <f t="shared" si="238"/>
        <v>42105.072962962964</v>
      </c>
      <c r="T2509" s="10">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0">
        <f t="shared" si="238"/>
        <v>41835.951782407406</v>
      </c>
      <c r="T2510" s="10">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42058.809594907405</v>
      </c>
      <c r="T2511" s="10">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42078.997361111105</v>
      </c>
      <c r="T2512" s="10">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0">
        <f t="shared" si="238"/>
        <v>42371.446909722217</v>
      </c>
      <c r="T2513" s="10">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0">
        <f t="shared" si="238"/>
        <v>41971.876863425925</v>
      </c>
      <c r="T2514" s="10">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0">
        <f t="shared" si="238"/>
        <v>42732.00681712963</v>
      </c>
      <c r="T2515" s="10">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41854.389780092592</v>
      </c>
      <c r="T2516" s="10">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42027.839733796296</v>
      </c>
      <c r="T2517" s="10">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0">
        <f t="shared" si="238"/>
        <v>41942.653379629628</v>
      </c>
      <c r="T2518" s="10">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42052.802430555559</v>
      </c>
      <c r="T2519" s="10">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0">
        <f t="shared" si="238"/>
        <v>41926.680879629632</v>
      </c>
      <c r="T2520" s="10">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41809.155138888891</v>
      </c>
      <c r="T2521" s="10">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0">
        <f t="shared" si="238"/>
        <v>42612.600520833337</v>
      </c>
      <c r="T2522" s="10">
        <f t="shared" si="239"/>
        <v>42658.806249999994</v>
      </c>
    </row>
    <row r="2523" spans="1:20" ht="57.6" hidden="1"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42269.967835648145</v>
      </c>
      <c r="T2523" s="10">
        <f t="shared" si="239"/>
        <v>42290.967835648145</v>
      </c>
    </row>
    <row r="2524" spans="1:20" ht="43.2" hidden="1"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42460.573611111111</v>
      </c>
      <c r="T2524" s="10">
        <f t="shared" si="239"/>
        <v>42482.619444444441</v>
      </c>
    </row>
    <row r="2525" spans="1:20" ht="43.2" hidden="1"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41930.975601851853</v>
      </c>
      <c r="T2525" s="10">
        <f t="shared" si="239"/>
        <v>41961.017268518524</v>
      </c>
    </row>
    <row r="2526" spans="1:20" ht="28.8" hidden="1"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3.2" hidden="1"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3.2" hidden="1"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3.2" hidden="1"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43.2" hidden="1"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28.8" hidden="1"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3.2" hidden="1"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42081.864641203705</v>
      </c>
      <c r="T2532" s="10">
        <f t="shared" si="239"/>
        <v>42114.201388888891</v>
      </c>
    </row>
    <row r="2533" spans="1:20" ht="57.6" hidden="1"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43.2" hidden="1"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43.2" hidden="1"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57.6" hidden="1"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40127.700370370374</v>
      </c>
      <c r="T2536" s="10">
        <f t="shared" si="239"/>
        <v>40179.25</v>
      </c>
    </row>
    <row r="2537" spans="1:20" hidden="1"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41943.791030092594</v>
      </c>
      <c r="T2537" s="10">
        <f t="shared" si="239"/>
        <v>41974.832696759258</v>
      </c>
    </row>
    <row r="2538" spans="1:20" ht="43.2" hidden="1"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3.2" hidden="1"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28.8" hidden="1"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43.2" hidden="1"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41977.902222222227</v>
      </c>
      <c r="T2541" s="10">
        <f t="shared" si="239"/>
        <v>42037.902222222227</v>
      </c>
    </row>
    <row r="2542" spans="1:20" ht="57.6" hidden="1"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57.6" hidden="1"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41483.449282407404</v>
      </c>
      <c r="T2543" s="10">
        <f t="shared" si="239"/>
        <v>41543.449282407404</v>
      </c>
    </row>
    <row r="2544" spans="1:20" ht="43.2" hidden="1"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43.2" hidden="1"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40514.107615740737</v>
      </c>
      <c r="T2545" s="10">
        <f t="shared" si="239"/>
        <v>40545.125</v>
      </c>
    </row>
    <row r="2546" spans="1:20" ht="43.2" hidden="1"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3.2" hidden="1"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42027.13817129629</v>
      </c>
      <c r="T2547" s="10">
        <f t="shared" si="239"/>
        <v>42062.020833333328</v>
      </c>
    </row>
    <row r="2548" spans="1:20" ht="43.2" hidden="1"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43.2" hidden="1"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43.2" hidden="1"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3.2" hidden="1"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57.6" hidden="1"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3.2" hidden="1"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40961.252141203702</v>
      </c>
      <c r="T2553" s="10">
        <f t="shared" si="239"/>
        <v>40989.866666666669</v>
      </c>
    </row>
    <row r="2554" spans="1:20" ht="43.2" hidden="1"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42769.809965277775</v>
      </c>
      <c r="T2554" s="10">
        <f t="shared" si="239"/>
        <v>42799.809965277775</v>
      </c>
    </row>
    <row r="2555" spans="1:20" ht="43.2" hidden="1"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41113.199155092596</v>
      </c>
      <c r="T2555" s="10">
        <f t="shared" si="239"/>
        <v>41173.199155092596</v>
      </c>
    </row>
    <row r="2556" spans="1:20" ht="57.6" hidden="1"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57.6" hidden="1"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41026.655011574076</v>
      </c>
      <c r="T2557" s="10">
        <f t="shared" si="239"/>
        <v>41057.655011574076</v>
      </c>
    </row>
    <row r="2558" spans="1:20" ht="43.2" hidden="1"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28.8" hidden="1"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43.2" hidden="1"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43.2" hidden="1"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43.2" hidden="1"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42039.951087962967</v>
      </c>
      <c r="T2562" s="10">
        <f t="shared" si="239"/>
        <v>42069.951087962967</v>
      </c>
    </row>
    <row r="2563" spans="1:20" ht="43.2" hidden="1"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f t="shared" ref="P2563:P2626" si="241">IF($L2563&gt;0,$E2563/$L2563,0)</f>
        <v>0</v>
      </c>
      <c r="Q2563" t="str">
        <f t="shared" ref="Q2563:Q2626" si="242">LEFT(N2563,FIND("/",$N2563)-1)</f>
        <v>food</v>
      </c>
      <c r="R2563" t="str">
        <f t="shared" ref="R2563:R2626" si="243">RIGHT($N2563,LEN($N2563)-FIND("/",$N2563))</f>
        <v>food trucks</v>
      </c>
      <c r="S2563" s="10">
        <f t="shared" ref="S2563:S2626" si="244">(((J2563/60/60/24)+DATE(1970,1,1)))</f>
        <v>42260.528807870374</v>
      </c>
      <c r="T2563" s="10">
        <f t="shared" ref="T2563:T2626" si="245">(((I2563/60/60/24)+DATE(1970,1,1)))</f>
        <v>42290.528807870374</v>
      </c>
    </row>
    <row r="2564" spans="1:20" ht="57.6" hidden="1"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42594.524756944447</v>
      </c>
      <c r="T2564" s="10">
        <f t="shared" si="245"/>
        <v>42654.524756944447</v>
      </c>
    </row>
    <row r="2565" spans="1:20" ht="28.8" hidden="1"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0">
        <f t="shared" si="244"/>
        <v>42155.139479166668</v>
      </c>
      <c r="T2565" s="10">
        <f t="shared" si="245"/>
        <v>42215.139479166668</v>
      </c>
    </row>
    <row r="2566" spans="1:20" ht="43.2" hidden="1"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0">
        <f t="shared" si="244"/>
        <v>41822.040497685186</v>
      </c>
      <c r="T2566" s="10">
        <f t="shared" si="245"/>
        <v>41852.040497685186</v>
      </c>
    </row>
    <row r="2567" spans="1:20" ht="43.2" hidden="1"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42440.650335648148</v>
      </c>
      <c r="T2567" s="10">
        <f t="shared" si="245"/>
        <v>42499.868055555555</v>
      </c>
    </row>
    <row r="2568" spans="1:20" ht="43.2" hidden="1"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0">
        <f t="shared" si="244"/>
        <v>41842.980879629627</v>
      </c>
      <c r="T2568" s="10">
        <f t="shared" si="245"/>
        <v>41872.980879629627</v>
      </c>
    </row>
    <row r="2569" spans="1:20" ht="43.2" hidden="1"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42087.878912037035</v>
      </c>
      <c r="T2569" s="10">
        <f t="shared" si="245"/>
        <v>42117.878912037035</v>
      </c>
    </row>
    <row r="2570" spans="1:20" ht="43.2" hidden="1"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42584.666597222225</v>
      </c>
      <c r="T2570" s="10">
        <f t="shared" si="245"/>
        <v>42614.666597222225</v>
      </c>
    </row>
    <row r="2571" spans="1:20" ht="43.2" hidden="1"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42234.105462962965</v>
      </c>
      <c r="T2571" s="10">
        <f t="shared" si="245"/>
        <v>42264.105462962965</v>
      </c>
    </row>
    <row r="2572" spans="1:20" ht="43.2" hidden="1"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42744.903182870374</v>
      </c>
      <c r="T2572" s="10">
        <f t="shared" si="245"/>
        <v>42774.903182870374</v>
      </c>
    </row>
    <row r="2573" spans="1:20" ht="43.2" hidden="1"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42449.341678240744</v>
      </c>
      <c r="T2573" s="10">
        <f t="shared" si="245"/>
        <v>42509.341678240744</v>
      </c>
    </row>
    <row r="2574" spans="1:20" ht="43.2" hidden="1"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0">
        <f t="shared" si="244"/>
        <v>42077.119409722218</v>
      </c>
      <c r="T2574" s="10">
        <f t="shared" si="245"/>
        <v>42107.119409722218</v>
      </c>
    </row>
    <row r="2575" spans="1:20" ht="43.2" hidden="1"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0">
        <f t="shared" si="244"/>
        <v>41829.592002314814</v>
      </c>
      <c r="T2575" s="10">
        <f t="shared" si="245"/>
        <v>41874.592002314814</v>
      </c>
    </row>
    <row r="2576" spans="1:20" ht="43.2" hidden="1"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0">
        <f t="shared" si="244"/>
        <v>42487.825752314813</v>
      </c>
      <c r="T2576" s="10">
        <f t="shared" si="245"/>
        <v>42508.825752314813</v>
      </c>
    </row>
    <row r="2577" spans="1:20" ht="43.2" hidden="1"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0">
        <f t="shared" si="244"/>
        <v>41986.108726851846</v>
      </c>
      <c r="T2577" s="10">
        <f t="shared" si="245"/>
        <v>42016.108726851846</v>
      </c>
    </row>
    <row r="2578" spans="1:20" ht="28.8" hidden="1"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0">
        <f t="shared" si="244"/>
        <v>42060.00980324074</v>
      </c>
      <c r="T2578" s="10">
        <f t="shared" si="245"/>
        <v>42104.968136574069</v>
      </c>
    </row>
    <row r="2579" spans="1:20" ht="43.2" hidden="1"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0">
        <f t="shared" si="244"/>
        <v>41830.820567129631</v>
      </c>
      <c r="T2579" s="10">
        <f t="shared" si="245"/>
        <v>41855.820567129631</v>
      </c>
    </row>
    <row r="2580" spans="1:20" ht="57.6" hidden="1"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0">
        <f t="shared" si="244"/>
        <v>42238.022905092599</v>
      </c>
      <c r="T2580" s="10">
        <f t="shared" si="245"/>
        <v>42286.708333333328</v>
      </c>
    </row>
    <row r="2581" spans="1:20" ht="43.2" hidden="1"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41837.829895833333</v>
      </c>
      <c r="T2581" s="10">
        <f t="shared" si="245"/>
        <v>41897.829895833333</v>
      </c>
    </row>
    <row r="2582" spans="1:20" ht="43.2" hidden="1"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42110.326423611114</v>
      </c>
      <c r="T2582" s="10">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42294.628449074073</v>
      </c>
      <c r="T2583" s="10">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42642.988819444443</v>
      </c>
      <c r="T2584" s="10">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42019.76944444445</v>
      </c>
      <c r="T2585" s="10">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0">
        <f t="shared" si="244"/>
        <v>42140.173252314817</v>
      </c>
      <c r="T2586" s="10">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41795.963333333333</v>
      </c>
      <c r="T2587" s="10">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42333.330277777779</v>
      </c>
      <c r="T2588" s="10">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42338.675381944442</v>
      </c>
      <c r="T2589" s="10">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42042.676226851851</v>
      </c>
      <c r="T2590" s="10">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42422.536192129628</v>
      </c>
      <c r="T2591" s="10">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0">
        <f t="shared" si="244"/>
        <v>42388.589085648149</v>
      </c>
      <c r="T2592" s="10">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42382.906527777777</v>
      </c>
      <c r="T2593" s="10">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41887.801168981481</v>
      </c>
      <c r="T2594" s="10">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0">
        <f t="shared" si="244"/>
        <v>42089.84520833334</v>
      </c>
      <c r="T2595" s="10">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41828.967916666668</v>
      </c>
      <c r="T2596" s="10">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42760.244212962964</v>
      </c>
      <c r="T2597" s="10">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41828.664456018516</v>
      </c>
      <c r="T2598" s="10">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42510.341631944444</v>
      </c>
      <c r="T2599" s="10">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42240.840289351851</v>
      </c>
      <c r="T2600" s="10">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41809.754016203704</v>
      </c>
      <c r="T2601" s="10">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42394.900462962964</v>
      </c>
      <c r="T2602" s="10">
        <f t="shared" si="245"/>
        <v>42454.858796296292</v>
      </c>
    </row>
    <row r="2603" spans="1:20" ht="57.6" hidden="1"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41150.902187499996</v>
      </c>
      <c r="T2603" s="10">
        <f t="shared" si="245"/>
        <v>41165.165972222225</v>
      </c>
    </row>
    <row r="2604" spans="1:20" ht="43.2" hidden="1"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28.8" hidden="1"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3.2" hidden="1"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43.2" hidden="1"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42508.541550925926</v>
      </c>
      <c r="T2607" s="10">
        <f t="shared" si="245"/>
        <v>42538.541550925926</v>
      </c>
    </row>
    <row r="2608" spans="1:20" ht="57.6" hidden="1"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43.2" hidden="1"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3.2" hidden="1"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42767.801712962959</v>
      </c>
      <c r="T2610" s="10">
        <f t="shared" si="245"/>
        <v>42809</v>
      </c>
    </row>
    <row r="2611" spans="1:20" ht="57.6" hidden="1"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41075.237858796296</v>
      </c>
      <c r="T2611" s="10">
        <f t="shared" si="245"/>
        <v>41105.237858796296</v>
      </c>
    </row>
    <row r="2612" spans="1:20" ht="43.2" hidden="1"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42564.881076388891</v>
      </c>
      <c r="T2612" s="10">
        <f t="shared" si="245"/>
        <v>42604.290972222225</v>
      </c>
    </row>
    <row r="2613" spans="1:20" ht="57.6" hidden="1"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42704.335810185185</v>
      </c>
      <c r="T2613" s="10">
        <f t="shared" si="245"/>
        <v>42737.957638888889</v>
      </c>
    </row>
    <row r="2614" spans="1:20" ht="43.2" hidden="1"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43.2" hidden="1"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41143.81821759259</v>
      </c>
      <c r="T2615" s="10">
        <f t="shared" si="245"/>
        <v>41173.81821759259</v>
      </c>
    </row>
    <row r="2616" spans="1:20" ht="43.2" hidden="1"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43.2" hidden="1"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3.2" hidden="1"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42211.99454861111</v>
      </c>
      <c r="T2618" s="10">
        <f t="shared" si="245"/>
        <v>42241.99454861111</v>
      </c>
    </row>
    <row r="2619" spans="1:20" ht="43.2" hidden="1"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41902.874432870369</v>
      </c>
      <c r="T2619" s="10">
        <f t="shared" si="245"/>
        <v>41932.874432870369</v>
      </c>
    </row>
    <row r="2620" spans="1:20" ht="28.8" hidden="1"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43.2" hidden="1"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42273.884305555555</v>
      </c>
      <c r="T2621" s="10">
        <f t="shared" si="245"/>
        <v>42300.458333333328</v>
      </c>
    </row>
    <row r="2622" spans="1:20" ht="43.2" hidden="1"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42251.16715277778</v>
      </c>
      <c r="T2622" s="10">
        <f t="shared" si="245"/>
        <v>42288.041666666672</v>
      </c>
    </row>
    <row r="2623" spans="1:20" ht="43.2" hidden="1"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42115.74754629629</v>
      </c>
      <c r="T2623" s="10">
        <f t="shared" si="245"/>
        <v>42145.74754629629</v>
      </c>
    </row>
    <row r="2624" spans="1:20" ht="43.2" hidden="1"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42689.74324074074</v>
      </c>
      <c r="T2624" s="10">
        <f t="shared" si="245"/>
        <v>42734.74324074074</v>
      </c>
    </row>
    <row r="2625" spans="1:20" ht="43.2" hidden="1"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43.2" hidden="1"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41144.42155092593</v>
      </c>
      <c r="T2626" s="10">
        <f t="shared" si="245"/>
        <v>41165.42155092593</v>
      </c>
    </row>
    <row r="2627" spans="1:20" ht="57.6" hidden="1"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IF($L2627&gt;0,$E2627/$L2627,0)</f>
        <v>27.576923076923077</v>
      </c>
      <c r="Q2627" t="str">
        <f t="shared" ref="Q2627:Q2690" si="248">LEFT(N2627,FIND("/",$N2627)-1)</f>
        <v>technology</v>
      </c>
      <c r="R2627" t="str">
        <f t="shared" ref="R2627:R2690" si="249">RIGHT($N2627,LEN($N2627)-FIND("/",$N2627))</f>
        <v>space exploration</v>
      </c>
      <c r="S2627" s="10">
        <f t="shared" ref="S2627:S2690" si="250">(((J2627/60/60/24)+DATE(1970,1,1)))</f>
        <v>42658.810277777782</v>
      </c>
      <c r="T2627" s="10">
        <f t="shared" ref="T2627:T2690" si="251">(((I2627/60/60/24)+DATE(1970,1,1)))</f>
        <v>42683.851944444439</v>
      </c>
    </row>
    <row r="2628" spans="1:20" ht="43.2" hidden="1"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43.2" hidden="1"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42304.829409722224</v>
      </c>
      <c r="T2629" s="10">
        <f t="shared" si="251"/>
        <v>42334.871076388896</v>
      </c>
    </row>
    <row r="2630" spans="1:20" ht="43.2" hidden="1"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41953.966053240743</v>
      </c>
      <c r="T2630" s="10">
        <f t="shared" si="251"/>
        <v>41973.966053240743</v>
      </c>
    </row>
    <row r="2631" spans="1:20" ht="28.8" hidden="1"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43.2" hidden="1"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3.2" hidden="1"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3.2" hidden="1"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43.2" hidden="1"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41667.823287037041</v>
      </c>
      <c r="T2635" s="10">
        <f t="shared" si="251"/>
        <v>41697.958333333336</v>
      </c>
    </row>
    <row r="2636" spans="1:20" ht="43.2" hidden="1"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43.2" hidden="1"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42037.950937500005</v>
      </c>
      <c r="T2637" s="10">
        <f t="shared" si="251"/>
        <v>42072.909270833334</v>
      </c>
    </row>
    <row r="2638" spans="1:20" ht="57.6" hidden="1"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28.8" hidden="1"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42639.549479166672</v>
      </c>
      <c r="T2639" s="10">
        <f t="shared" si="251"/>
        <v>42655.549479166672</v>
      </c>
    </row>
    <row r="2640" spans="1:20" ht="43.2" hidden="1"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43.2" hidden="1"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57.6" hidden="1"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41880.827118055553</v>
      </c>
      <c r="T2643" s="10">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0">
        <f t="shared" si="250"/>
        <v>42536.246620370366</v>
      </c>
      <c r="T2644" s="10">
        <f t="shared" si="251"/>
        <v>42566.289583333331</v>
      </c>
    </row>
    <row r="2645" spans="1:20" ht="43.2" hidden="1"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42689.582349537035</v>
      </c>
      <c r="T2645" s="10">
        <f t="shared" si="251"/>
        <v>42725.332638888889</v>
      </c>
    </row>
    <row r="2646" spans="1:20" ht="43.2" hidden="1"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42774.792071759264</v>
      </c>
      <c r="T2646" s="10">
        <f t="shared" si="251"/>
        <v>42804.792071759264</v>
      </c>
    </row>
    <row r="2647" spans="1:20" ht="43.2" hidden="1"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3.2" hidden="1"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42226.313298611116</v>
      </c>
      <c r="T2648" s="10">
        <f t="shared" si="251"/>
        <v>42256.313298611116</v>
      </c>
    </row>
    <row r="2649" spans="1:20" ht="43.2" hidden="1"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42200.261793981481</v>
      </c>
      <c r="T2649" s="10">
        <f t="shared" si="251"/>
        <v>42230.261793981481</v>
      </c>
    </row>
    <row r="2650" spans="1:20" ht="57.6" hidden="1"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42408.714814814812</v>
      </c>
      <c r="T2650" s="10">
        <f t="shared" si="251"/>
        <v>42438.714814814812</v>
      </c>
    </row>
    <row r="2651" spans="1:20" ht="28.8" hidden="1"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42341.99700231482</v>
      </c>
      <c r="T2651" s="10">
        <f t="shared" si="251"/>
        <v>42401.99700231482</v>
      </c>
    </row>
    <row r="2652" spans="1:20" ht="57.6" hidden="1"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42695.624340277776</v>
      </c>
      <c r="T2652" s="10">
        <f t="shared" si="251"/>
        <v>42725.624340277776</v>
      </c>
    </row>
    <row r="2653" spans="1:20" ht="43.2" hidden="1"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42327.805659722217</v>
      </c>
      <c r="T2653" s="10">
        <f t="shared" si="251"/>
        <v>42355.805659722217</v>
      </c>
    </row>
    <row r="2654" spans="1:20" ht="43.2" hidden="1"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41953.158854166672</v>
      </c>
      <c r="T2654" s="10">
        <f t="shared" si="251"/>
        <v>41983.158854166672</v>
      </c>
    </row>
    <row r="2655" spans="1:20" ht="43.2" hidden="1"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43.2" hidden="1"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42055.600995370376</v>
      </c>
      <c r="T2656" s="10">
        <f t="shared" si="251"/>
        <v>42115.559328703705</v>
      </c>
    </row>
    <row r="2657" spans="1:20" hidden="1"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42381.866284722222</v>
      </c>
      <c r="T2657" s="10">
        <f t="shared" si="251"/>
        <v>42409.833333333328</v>
      </c>
    </row>
    <row r="2658" spans="1:20" ht="28.8" hidden="1"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43.2" hidden="1"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3.2" hidden="1"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42551.884189814817</v>
      </c>
      <c r="T2660" s="10">
        <f t="shared" si="251"/>
        <v>42581.884189814817</v>
      </c>
    </row>
    <row r="2661" spans="1:20" hidden="1"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42082.069560185191</v>
      </c>
      <c r="T2661" s="10">
        <f t="shared" si="251"/>
        <v>42112.069560185191</v>
      </c>
    </row>
    <row r="2662" spans="1:20" ht="57.6" hidden="1"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42272.713171296295</v>
      </c>
      <c r="T2662" s="10">
        <f t="shared" si="251"/>
        <v>42332.754837962959</v>
      </c>
    </row>
    <row r="2663" spans="1:20" ht="43.2" hidden="1"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3.2" hidden="1"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43.2" hidden="1"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42222.622766203705</v>
      </c>
      <c r="T2665" s="10">
        <f t="shared" si="251"/>
        <v>42251.625</v>
      </c>
    </row>
    <row r="2666" spans="1:20" ht="43.2" hidden="1"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43.2" hidden="1"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43.2" hidden="1"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42235.764340277776</v>
      </c>
      <c r="T2668" s="10">
        <f t="shared" si="251"/>
        <v>42272.875</v>
      </c>
    </row>
    <row r="2669" spans="1:20" ht="57.6" hidden="1"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28.8" hidden="1"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42275.588715277772</v>
      </c>
      <c r="T2670" s="10">
        <f t="shared" si="251"/>
        <v>42317.60555555555</v>
      </c>
    </row>
    <row r="2671" spans="1:20" ht="43.2" hidden="1"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41821.020601851851</v>
      </c>
      <c r="T2672" s="10">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41962.749027777783</v>
      </c>
      <c r="T2673" s="10">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42344.884143518517</v>
      </c>
      <c r="T2674" s="10">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41912.541655092595</v>
      </c>
      <c r="T2675" s="10">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41923.857511574075</v>
      </c>
      <c r="T2677" s="10">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42482.624699074076</v>
      </c>
      <c r="T2678" s="10">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41793.029432870368</v>
      </c>
      <c r="T2679" s="10">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42241.798206018517</v>
      </c>
      <c r="T2680" s="10">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42033.001087962963</v>
      </c>
      <c r="T2681" s="10">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42436.211701388893</v>
      </c>
      <c r="T2682" s="10">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41805.895254629628</v>
      </c>
      <c r="T2683" s="10">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41932.871990740743</v>
      </c>
      <c r="T2684" s="10">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42034.75509259259</v>
      </c>
      <c r="T2685" s="10">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41820.914641203701</v>
      </c>
      <c r="T2686" s="10">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42061.69594907407</v>
      </c>
      <c r="T2687" s="10">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0">
        <f t="shared" si="250"/>
        <v>41892.974803240737</v>
      </c>
      <c r="T2688" s="10">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0">
        <f t="shared" si="250"/>
        <v>42154.64025462963</v>
      </c>
      <c r="T2689" s="10">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42028.118865740747</v>
      </c>
      <c r="T2690" s="10">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IF($L2691&gt;0,$E2691/$L2691,0)</f>
        <v>1</v>
      </c>
      <c r="Q2691" t="str">
        <f t="shared" ref="Q2691:Q2754" si="254">LEFT(N2691,FIND("/",$N2691)-1)</f>
        <v>food</v>
      </c>
      <c r="R2691" t="str">
        <f t="shared" ref="R2691:R2754" si="255">RIGHT($N2691,LEN($N2691)-FIND("/",$N2691))</f>
        <v>food trucks</v>
      </c>
      <c r="S2691" s="10">
        <f t="shared" ref="S2691:S2754" si="256">(((J2691/60/60/24)+DATE(1970,1,1)))</f>
        <v>42551.961689814809</v>
      </c>
      <c r="T2691" s="10">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42113.105046296296</v>
      </c>
      <c r="T2692" s="10">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42089.724039351851</v>
      </c>
      <c r="T2693" s="10">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42058.334027777775</v>
      </c>
      <c r="T2694" s="10">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41834.138495370367</v>
      </c>
      <c r="T2695" s="10">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41878.140497685185</v>
      </c>
      <c r="T2696" s="10">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42048.181921296295</v>
      </c>
      <c r="T2697" s="10">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41964.844444444447</v>
      </c>
      <c r="T2698" s="10">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42187.940081018518</v>
      </c>
      <c r="T2699" s="10">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41787.898240740738</v>
      </c>
      <c r="T2700" s="10">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0">
        <f t="shared" si="256"/>
        <v>41829.896562499998</v>
      </c>
      <c r="T2701" s="10">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41870.87467592593</v>
      </c>
      <c r="T2702" s="10">
        <f t="shared" si="257"/>
        <v>41900.87467592593</v>
      </c>
    </row>
    <row r="2703" spans="1:20" ht="43.2" hidden="1"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43.2" hidden="1"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42800.801817129628</v>
      </c>
      <c r="T2704" s="10">
        <f t="shared" si="257"/>
        <v>42830.760150462964</v>
      </c>
    </row>
    <row r="2705" spans="1:20" ht="28.8" hidden="1"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43.2" hidden="1"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42787.862430555557</v>
      </c>
      <c r="T2706" s="10">
        <f t="shared" si="257"/>
        <v>42830.820763888885</v>
      </c>
    </row>
    <row r="2707" spans="1:20" ht="28.8" hidden="1"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42773.916180555556</v>
      </c>
      <c r="T2707" s="10">
        <f t="shared" si="257"/>
        <v>42818.874513888892</v>
      </c>
    </row>
    <row r="2708" spans="1:20" ht="43.2" hidden="1"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41899.294942129629</v>
      </c>
      <c r="T2708" s="10">
        <f t="shared" si="257"/>
        <v>41928.290972222225</v>
      </c>
    </row>
    <row r="2709" spans="1:20" ht="43.2" hidden="1"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41391.782905092594</v>
      </c>
      <c r="T2709" s="10">
        <f t="shared" si="257"/>
        <v>41421.290972222225</v>
      </c>
    </row>
    <row r="2710" spans="1:20" ht="43.2" hidden="1"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3.2" hidden="1"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42612.149780092594</v>
      </c>
      <c r="T2711" s="10">
        <f t="shared" si="257"/>
        <v>42647.165972222225</v>
      </c>
    </row>
    <row r="2712" spans="1:20" ht="28.8" hidden="1"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41828.229490740741</v>
      </c>
      <c r="T2712" s="10">
        <f t="shared" si="257"/>
        <v>41860.083333333336</v>
      </c>
    </row>
    <row r="2713" spans="1:20" ht="43.2" hidden="1"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43.2" hidden="1"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43.2" hidden="1"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28.8" hidden="1"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43.2" hidden="1"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42387.398472222223</v>
      </c>
      <c r="T2717" s="10">
        <f t="shared" si="257"/>
        <v>42421.398472222223</v>
      </c>
    </row>
    <row r="2718" spans="1:20" ht="72" hidden="1"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3.2" hidden="1"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43.2" hidden="1"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43.2" hidden="1"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3.2" hidden="1"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43.2" hidden="1"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43.2" hidden="1"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42704.857094907406</v>
      </c>
      <c r="T2724" s="10">
        <f t="shared" si="257"/>
        <v>42764.857094907406</v>
      </c>
    </row>
    <row r="2725" spans="1:20" ht="43.2" hidden="1"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43.2" hidden="1"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42199.32707175926</v>
      </c>
      <c r="T2726" s="10">
        <f t="shared" si="257"/>
        <v>42231.32707175926</v>
      </c>
    </row>
    <row r="2727" spans="1:20" ht="43.2" hidden="1"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42745.744618055556</v>
      </c>
      <c r="T2727" s="10">
        <f t="shared" si="257"/>
        <v>42795.744618055556</v>
      </c>
    </row>
    <row r="2728" spans="1:20" hidden="1"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3.2" hidden="1"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42198.676655092597</v>
      </c>
      <c r="T2729" s="10">
        <f t="shared" si="257"/>
        <v>42223.676655092597</v>
      </c>
    </row>
    <row r="2730" spans="1:20" ht="28.8" hidden="1"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42333.59993055556</v>
      </c>
      <c r="T2730" s="10">
        <f t="shared" si="257"/>
        <v>42368.59993055556</v>
      </c>
    </row>
    <row r="2731" spans="1:20" ht="28.8" hidden="1"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43.2" hidden="1"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57.6" hidden="1"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43.2" hidden="1"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43.2" hidden="1"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43.2" hidden="1"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42626.668888888889</v>
      </c>
      <c r="T2736" s="10">
        <f t="shared" si="257"/>
        <v>42656.915972222225</v>
      </c>
    </row>
    <row r="2737" spans="1:20" ht="43.2" hidden="1"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41316.120949074073</v>
      </c>
      <c r="T2737" s="10">
        <f t="shared" si="257"/>
        <v>41346.833333333336</v>
      </c>
    </row>
    <row r="2738" spans="1:20" ht="57.6" hidden="1"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41722.666354166664</v>
      </c>
      <c r="T2738" s="10">
        <f t="shared" si="257"/>
        <v>41752.666354166664</v>
      </c>
    </row>
    <row r="2739" spans="1:20" ht="43.2" hidden="1"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41611.917673611111</v>
      </c>
      <c r="T2739" s="10">
        <f t="shared" si="257"/>
        <v>41654.791666666664</v>
      </c>
    </row>
    <row r="2740" spans="1:20" ht="43.2" hidden="1"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43.2" hidden="1"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41719.887928240743</v>
      </c>
      <c r="T2741" s="10">
        <f t="shared" si="257"/>
        <v>41764.887928240743</v>
      </c>
    </row>
    <row r="2742" spans="1:20" ht="43.2" hidden="1"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41911.657430555555</v>
      </c>
      <c r="T2743" s="10">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41030.719756944447</v>
      </c>
      <c r="T2744" s="10">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0">
        <f t="shared" si="256"/>
        <v>42632.328784722224</v>
      </c>
      <c r="T2745" s="10">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40938.062476851854</v>
      </c>
      <c r="T2746" s="10">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41850.781377314815</v>
      </c>
      <c r="T2748" s="10">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41044.64811342593</v>
      </c>
      <c r="T2749" s="10">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42585.7106712963</v>
      </c>
      <c r="T2750" s="10">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42068.799039351856</v>
      </c>
      <c r="T2751" s="10">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0">
        <f t="shared" si="256"/>
        <v>41078.899826388886</v>
      </c>
      <c r="T2752" s="10">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0">
        <f t="shared" si="256"/>
        <v>41747.887060185189</v>
      </c>
      <c r="T2753" s="10">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40855.765092592592</v>
      </c>
      <c r="T2754" s="10">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IF($L2755&gt;0,$E2755/$L2755,0)</f>
        <v>47.5</v>
      </c>
      <c r="Q2755" t="str">
        <f t="shared" ref="Q2755:Q2818" si="260">LEFT(N2755,FIND("/",$N2755)-1)</f>
        <v>publishing</v>
      </c>
      <c r="R2755" t="str">
        <f t="shared" ref="R2755:R2818" si="261">RIGHT($N2755,LEN($N2755)-FIND("/",$N2755))</f>
        <v>children's books</v>
      </c>
      <c r="S2755" s="10">
        <f t="shared" ref="S2755:S2818" si="262">(((J2755/60/60/24)+DATE(1970,1,1)))</f>
        <v>41117.900729166664</v>
      </c>
      <c r="T2755" s="10">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0">
        <f t="shared" si="262"/>
        <v>41863.636006944449</v>
      </c>
      <c r="T2756" s="10">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42072.790821759263</v>
      </c>
      <c r="T2757" s="10">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41620.90047453704</v>
      </c>
      <c r="T2758" s="10">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42573.65662037037</v>
      </c>
      <c r="T2759" s="10">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42639.441932870366</v>
      </c>
      <c r="T2760" s="10">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42524.36650462963</v>
      </c>
      <c r="T2761" s="10">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0">
        <f t="shared" si="262"/>
        <v>41415.461319444446</v>
      </c>
      <c r="T2762" s="10">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41247.063576388886</v>
      </c>
      <c r="T2763" s="10">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40927.036979166667</v>
      </c>
      <c r="T2764" s="10">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41373.579675925925</v>
      </c>
      <c r="T2765" s="10">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41030.292025462964</v>
      </c>
      <c r="T2766" s="10">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0">
        <f t="shared" si="262"/>
        <v>41194.579027777778</v>
      </c>
      <c r="T2767" s="10">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40736.668032407404</v>
      </c>
      <c r="T2768" s="10">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42172.958912037036</v>
      </c>
      <c r="T2769" s="10">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40967.614849537036</v>
      </c>
      <c r="T2770" s="10">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41745.826273148145</v>
      </c>
      <c r="T2771" s="10">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41686.705208333333</v>
      </c>
      <c r="T2772" s="10">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0">
        <f t="shared" si="262"/>
        <v>41257.531712962962</v>
      </c>
      <c r="T2773" s="10">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0">
        <f t="shared" si="262"/>
        <v>41537.869143518517</v>
      </c>
      <c r="T2774" s="10">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42474.86482638889</v>
      </c>
      <c r="T2775" s="10">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41311.126481481479</v>
      </c>
      <c r="T2776" s="10">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40863.013356481482</v>
      </c>
      <c r="T2777" s="10">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42136.297175925924</v>
      </c>
      <c r="T2778" s="10">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42172.669027777782</v>
      </c>
      <c r="T2779" s="10">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42300.585891203707</v>
      </c>
      <c r="T2781" s="10">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0">
        <f t="shared" si="262"/>
        <v>42774.447777777779</v>
      </c>
      <c r="T2782" s="10">
        <f t="shared" si="263"/>
        <v>42804.447777777779</v>
      </c>
    </row>
    <row r="2783" spans="1:20" ht="43.2" hidden="1"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42018.94159722222</v>
      </c>
      <c r="T2783" s="10">
        <f t="shared" si="263"/>
        <v>42047.291666666672</v>
      </c>
    </row>
    <row r="2784" spans="1:20" ht="28.8" hidden="1"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42026.924976851849</v>
      </c>
      <c r="T2784" s="10">
        <f t="shared" si="263"/>
        <v>42052.207638888889</v>
      </c>
    </row>
    <row r="2785" spans="1:20" ht="43.2" hidden="1"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3.2" hidden="1"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3.2" hidden="1"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42558.189432870371</v>
      </c>
      <c r="T2787" s="10">
        <f t="shared" si="263"/>
        <v>42587.875</v>
      </c>
    </row>
    <row r="2788" spans="1:20" ht="28.8" hidden="1"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43.2" hidden="1"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41808.198518518519</v>
      </c>
      <c r="T2789" s="10">
        <f t="shared" si="263"/>
        <v>41838.198518518519</v>
      </c>
    </row>
    <row r="2790" spans="1:20" ht="43.2" hidden="1"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28.8" hidden="1"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43.2" hidden="1"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42016.938692129625</v>
      </c>
      <c r="T2792" s="10">
        <f t="shared" si="263"/>
        <v>42046.938692129625</v>
      </c>
    </row>
    <row r="2793" spans="1:20" ht="43.2" hidden="1"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3.2" hidden="1"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57.6" hidden="1"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57.6" hidden="1"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42416.691655092596</v>
      </c>
      <c r="T2796" s="10">
        <f t="shared" si="263"/>
        <v>42432.791666666672</v>
      </c>
    </row>
    <row r="2797" spans="1:20" ht="43.2" hidden="1"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3.2" hidden="1"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41795.528101851851</v>
      </c>
      <c r="T2798" s="10">
        <f t="shared" si="263"/>
        <v>41825.528101851851</v>
      </c>
    </row>
    <row r="2799" spans="1:20" ht="43.2" hidden="1"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41798.94027777778</v>
      </c>
      <c r="T2799" s="10">
        <f t="shared" si="263"/>
        <v>41828.94027777778</v>
      </c>
    </row>
    <row r="2800" spans="1:20" ht="43.2" hidden="1"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43.2" hidden="1"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42507.264699074076</v>
      </c>
      <c r="T2801" s="10">
        <f t="shared" si="263"/>
        <v>42538.666666666672</v>
      </c>
    </row>
    <row r="2802" spans="1:20" ht="43.2" hidden="1"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3.2" hidden="1"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41900.243159722224</v>
      </c>
      <c r="T2803" s="10">
        <f t="shared" si="263"/>
        <v>41922.458333333336</v>
      </c>
    </row>
    <row r="2804" spans="1:20" ht="43.2" hidden="1"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43.2" hidden="1"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42158.065694444449</v>
      </c>
      <c r="T2805" s="10">
        <f t="shared" si="263"/>
        <v>42201</v>
      </c>
    </row>
    <row r="2806" spans="1:20" ht="43.2" hidden="1"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57.6" hidden="1"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3.2" hidden="1"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42185.267245370371</v>
      </c>
      <c r="T2808" s="10">
        <f t="shared" si="263"/>
        <v>42221.458333333328</v>
      </c>
    </row>
    <row r="2809" spans="1:20" hidden="1"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43.2" hidden="1"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42208.84646990741</v>
      </c>
      <c r="T2810" s="10">
        <f t="shared" si="263"/>
        <v>42238.84646990741</v>
      </c>
    </row>
    <row r="2811" spans="1:20" ht="43.2" hidden="1"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3.2" hidden="1"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41759.13962962963</v>
      </c>
      <c r="T2812" s="10">
        <f t="shared" si="263"/>
        <v>41791.165972222225</v>
      </c>
    </row>
    <row r="2813" spans="1:20" ht="43.2" hidden="1"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42028.496562500004</v>
      </c>
      <c r="T2813" s="10">
        <f t="shared" si="263"/>
        <v>42058.496562500004</v>
      </c>
    </row>
    <row r="2814" spans="1:20" ht="43.2" hidden="1"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3.2" hidden="1"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3.2" hidden="1"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42103.399479166663</v>
      </c>
      <c r="T2816" s="10">
        <f t="shared" si="263"/>
        <v>42133.399479166663</v>
      </c>
    </row>
    <row r="2817" spans="1:20" ht="43.2" hidden="1"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3.2" hidden="1"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42188.467499999999</v>
      </c>
      <c r="T2818" s="10">
        <f t="shared" si="263"/>
        <v>42218.666666666672</v>
      </c>
    </row>
    <row r="2819" spans="1:20" ht="43.2" hidden="1"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IF($L2819&gt;0,$E2819/$L2819,0)</f>
        <v>23.636363636363637</v>
      </c>
      <c r="Q2819" t="str">
        <f t="shared" ref="Q2819:Q2882" si="266">LEFT(N2819,FIND("/",$N2819)-1)</f>
        <v>theater</v>
      </c>
      <c r="R2819" t="str">
        <f t="shared" ref="R2819:R2882" si="267">RIGHT($N2819,LEN($N2819)-FIND("/",$N2819))</f>
        <v>plays</v>
      </c>
      <c r="S2819" s="10">
        <f t="shared" ref="S2819:S2882" si="268">(((J2819/60/60/24)+DATE(1970,1,1)))</f>
        <v>42023.634976851856</v>
      </c>
      <c r="T2819" s="10">
        <f t="shared" ref="T2819:T2882" si="269">(((I2819/60/60/24)+DATE(1970,1,1)))</f>
        <v>42063.634976851856</v>
      </c>
    </row>
    <row r="2820" spans="1:20" ht="43.2" hidden="1"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43.2" hidden="1"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42139.525567129633</v>
      </c>
      <c r="T2821" s="10">
        <f t="shared" si="269"/>
        <v>42169.525567129633</v>
      </c>
    </row>
    <row r="2822" spans="1:20" ht="43.2" hidden="1"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42401.610983796301</v>
      </c>
      <c r="T2822" s="10">
        <f t="shared" si="269"/>
        <v>42426</v>
      </c>
    </row>
    <row r="2823" spans="1:20" ht="57.6" hidden="1"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41875.922858796301</v>
      </c>
      <c r="T2823" s="10">
        <f t="shared" si="269"/>
        <v>41905.922858796301</v>
      </c>
    </row>
    <row r="2824" spans="1:20" ht="57.6" hidden="1"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42060.683935185181</v>
      </c>
      <c r="T2824" s="10">
        <f t="shared" si="269"/>
        <v>42090.642268518524</v>
      </c>
    </row>
    <row r="2825" spans="1:20" ht="57.6" hidden="1"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43.2" hidden="1"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57.6" hidden="1"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57.6" hidden="1"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57.6" hidden="1"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43.2" hidden="1"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42254.264687499999</v>
      </c>
      <c r="T2830" s="10">
        <f t="shared" si="269"/>
        <v>42279.958333333328</v>
      </c>
    </row>
    <row r="2831" spans="1:20" ht="43.2" hidden="1"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42495.434236111112</v>
      </c>
      <c r="T2831" s="10">
        <f t="shared" si="269"/>
        <v>42523.434236111112</v>
      </c>
    </row>
    <row r="2832" spans="1:20" ht="28.8" hidden="1"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41758.839675925927</v>
      </c>
      <c r="T2832" s="10">
        <f t="shared" si="269"/>
        <v>41771.165972222225</v>
      </c>
    </row>
    <row r="2833" spans="1:20" ht="43.2" hidden="1"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43.2" hidden="1"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hidden="1"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42268.127696759257</v>
      </c>
      <c r="T2835" s="10">
        <f t="shared" si="269"/>
        <v>42288.083333333328</v>
      </c>
    </row>
    <row r="2836" spans="1:20" ht="43.2" hidden="1"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42019.959837962961</v>
      </c>
      <c r="T2836" s="10">
        <f t="shared" si="269"/>
        <v>42034.959837962961</v>
      </c>
    </row>
    <row r="2837" spans="1:20" ht="43.2" hidden="1"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57.6" hidden="1"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57.6" hidden="1"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42307.908379629633</v>
      </c>
      <c r="T2839" s="10">
        <f t="shared" si="269"/>
        <v>42347.950046296297</v>
      </c>
    </row>
    <row r="2840" spans="1:20" ht="43.2" hidden="1"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43.2" hidden="1"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57.6" hidden="1"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42291.739548611105</v>
      </c>
      <c r="T2843" s="10">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0">
        <f t="shared" si="268"/>
        <v>41784.952488425923</v>
      </c>
      <c r="T2844" s="10">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0">
        <f t="shared" si="268"/>
        <v>42492.737847222219</v>
      </c>
      <c r="T2845" s="10">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42709.546064814815</v>
      </c>
      <c r="T2846" s="10">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0">
        <f t="shared" si="268"/>
        <v>42108.692060185189</v>
      </c>
      <c r="T2848" s="10">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0">
        <f t="shared" si="268"/>
        <v>42453.806307870371</v>
      </c>
      <c r="T2849" s="10">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42123.648831018523</v>
      </c>
      <c r="T2850" s="10">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42453.428240740745</v>
      </c>
      <c r="T2851" s="10">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41858.007071759261</v>
      </c>
      <c r="T2852" s="10">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0">
        <f t="shared" si="268"/>
        <v>42390.002650462964</v>
      </c>
      <c r="T2853" s="10">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41781.045173611114</v>
      </c>
      <c r="T2854" s="10">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0">
        <f t="shared" si="268"/>
        <v>41836.190937499996</v>
      </c>
      <c r="T2855" s="10">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42111.71665509259</v>
      </c>
      <c r="T2856" s="10">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42370.007766203707</v>
      </c>
      <c r="T2857" s="10">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42165.037581018521</v>
      </c>
      <c r="T2858" s="10">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42726.920081018514</v>
      </c>
      <c r="T2859" s="10">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0">
        <f t="shared" si="268"/>
        <v>41954.545081018514</v>
      </c>
      <c r="T2860" s="10">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42233.362314814818</v>
      </c>
      <c r="T2861" s="10">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42480.800648148142</v>
      </c>
      <c r="T2862" s="10">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42257.590833333335</v>
      </c>
      <c r="T2863" s="10">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41784.789687500001</v>
      </c>
      <c r="T2864" s="10">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41831.675034722226</v>
      </c>
      <c r="T2865" s="10">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42172.613506944443</v>
      </c>
      <c r="T2866" s="10">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0">
        <f t="shared" si="268"/>
        <v>41950.114108796297</v>
      </c>
      <c r="T2867" s="10">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42627.955104166671</v>
      </c>
      <c r="T2868" s="10">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42531.195277777777</v>
      </c>
      <c r="T2869" s="10">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42618.827013888891</v>
      </c>
      <c r="T2870" s="10">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42540.593530092592</v>
      </c>
      <c r="T2871" s="10">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41746.189409722225</v>
      </c>
      <c r="T2872" s="10">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41974.738576388889</v>
      </c>
      <c r="T2873" s="10">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0">
        <f t="shared" si="268"/>
        <v>42115.11618055556</v>
      </c>
      <c r="T2874" s="10">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42002.817488425921</v>
      </c>
      <c r="T2875" s="10">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42722.84474537037</v>
      </c>
      <c r="T2876" s="10">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42465.128391203703</v>
      </c>
      <c r="T2877" s="10">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0">
        <f t="shared" si="268"/>
        <v>42171.743969907402</v>
      </c>
      <c r="T2878" s="10">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42128.615682870368</v>
      </c>
      <c r="T2880" s="10">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42359.725243055553</v>
      </c>
      <c r="T2881" s="10">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42192.905694444446</v>
      </c>
      <c r="T2882" s="10">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f t="shared" ref="P2883:P2946" si="271">IF($L2883&gt;0,$E2883/$L2883,0)</f>
        <v>0</v>
      </c>
      <c r="Q2883" t="str">
        <f t="shared" ref="Q2883:Q2946" si="272">LEFT(N2883,FIND("/",$N2883)-1)</f>
        <v>theater</v>
      </c>
      <c r="R2883" t="str">
        <f t="shared" ref="R2883:R2946" si="273">RIGHT($N2883,LEN($N2883)-FIND("/",$N2883))</f>
        <v>plays</v>
      </c>
      <c r="S2883" s="10">
        <f t="shared" ref="S2883:S2946" si="274">(((J2883/60/60/24)+DATE(1970,1,1)))</f>
        <v>41916.597638888888</v>
      </c>
      <c r="T2883" s="10">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42461.596273148149</v>
      </c>
      <c r="T2884" s="10">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42370.90320601852</v>
      </c>
      <c r="T2885" s="10">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41948.727256944447</v>
      </c>
      <c r="T2886" s="10">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42047.07640046296</v>
      </c>
      <c r="T2887" s="10">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42261.632916666669</v>
      </c>
      <c r="T2888" s="10">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41985.427361111113</v>
      </c>
      <c r="T2889" s="10">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0">
        <f t="shared" si="274"/>
        <v>41922.535185185188</v>
      </c>
      <c r="T2890" s="10">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41850.863252314812</v>
      </c>
      <c r="T2891" s="10">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41831.742962962962</v>
      </c>
      <c r="T2892" s="10">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42415.883425925931</v>
      </c>
      <c r="T2893" s="10">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41869.714166666665</v>
      </c>
      <c r="T2894" s="10">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41953.773090277777</v>
      </c>
      <c r="T2895" s="10">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0">
        <f t="shared" si="274"/>
        <v>42037.986284722225</v>
      </c>
      <c r="T2896" s="10">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41811.555462962962</v>
      </c>
      <c r="T2897" s="10">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42701.908807870372</v>
      </c>
      <c r="T2898" s="10">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42258.646504629629</v>
      </c>
      <c r="T2899" s="10">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42278.664965277778</v>
      </c>
      <c r="T2900" s="10">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0">
        <f t="shared" si="274"/>
        <v>42515.078217592592</v>
      </c>
      <c r="T2901" s="10">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41982.904386574075</v>
      </c>
      <c r="T2903" s="10">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42210.439768518518</v>
      </c>
      <c r="T2904" s="10">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42196.166874999995</v>
      </c>
      <c r="T2905" s="10">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41940.967951388891</v>
      </c>
      <c r="T2906" s="10">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42606.056863425925</v>
      </c>
      <c r="T2907" s="10">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42199.648912037039</v>
      </c>
      <c r="T2908" s="10">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42444.877743055549</v>
      </c>
      <c r="T2909" s="10">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42499.731701388882</v>
      </c>
      <c r="T2910" s="10">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41929.266215277778</v>
      </c>
      <c r="T2911" s="10">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42107.841284722221</v>
      </c>
      <c r="T2912" s="10">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42142.768819444449</v>
      </c>
      <c r="T2913" s="10">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42354.131643518514</v>
      </c>
      <c r="T2914" s="10">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41828.922905092593</v>
      </c>
      <c r="T2915" s="10">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42017.907337962963</v>
      </c>
      <c r="T2916" s="10">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42415.398032407407</v>
      </c>
      <c r="T2917" s="10">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41755.476724537039</v>
      </c>
      <c r="T2918" s="10">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42245.234340277777</v>
      </c>
      <c r="T2919" s="10">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42278.629710648151</v>
      </c>
      <c r="T2920" s="10">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41826.61954861111</v>
      </c>
      <c r="T2921" s="10">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28.8" hidden="1"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41877.886620370373</v>
      </c>
      <c r="T2923" s="10">
        <f t="shared" si="275"/>
        <v>41907.886620370373</v>
      </c>
    </row>
    <row r="2924" spans="1:20" ht="43.2" hidden="1"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42097.874155092592</v>
      </c>
      <c r="T2924" s="10">
        <f t="shared" si="275"/>
        <v>42142.874155092592</v>
      </c>
    </row>
    <row r="2925" spans="1:20" ht="43.2" hidden="1"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42013.15253472222</v>
      </c>
      <c r="T2925" s="10">
        <f t="shared" si="275"/>
        <v>42028.125</v>
      </c>
    </row>
    <row r="2926" spans="1:20" ht="43.2" hidden="1"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3.2" hidden="1"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43.2" hidden="1"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42044.765960648147</v>
      </c>
      <c r="T2928" s="10">
        <f t="shared" si="275"/>
        <v>42058.765960648147</v>
      </c>
    </row>
    <row r="2929" spans="1:20" ht="43.2" hidden="1"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41806.669317129628</v>
      </c>
      <c r="T2929" s="10">
        <f t="shared" si="275"/>
        <v>41835.208333333336</v>
      </c>
    </row>
    <row r="2930" spans="1:20" ht="28.8" hidden="1"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42403.998217592598</v>
      </c>
      <c r="T2930" s="10">
        <f t="shared" si="275"/>
        <v>42433.998217592598</v>
      </c>
    </row>
    <row r="2931" spans="1:20" ht="43.2" hidden="1"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41754.564328703702</v>
      </c>
      <c r="T2931" s="10">
        <f t="shared" si="275"/>
        <v>41784.564328703702</v>
      </c>
    </row>
    <row r="2932" spans="1:20" ht="43.2" hidden="1"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42101.584074074075</v>
      </c>
      <c r="T2932" s="10">
        <f t="shared" si="275"/>
        <v>42131.584074074075</v>
      </c>
    </row>
    <row r="2933" spans="1:20" ht="43.2" hidden="1"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43.2" hidden="1"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42025.164780092593</v>
      </c>
      <c r="T2934" s="10">
        <f t="shared" si="275"/>
        <v>42056.458333333328</v>
      </c>
    </row>
    <row r="2935" spans="1:20" ht="43.2" hidden="1"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42495.956631944442</v>
      </c>
      <c r="T2935" s="10">
        <f t="shared" si="275"/>
        <v>42525.956631944442</v>
      </c>
    </row>
    <row r="2936" spans="1:20" ht="43.2" hidden="1"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3.2" hidden="1"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43.2" hidden="1"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28.8" hidden="1"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41803.457326388889</v>
      </c>
      <c r="T2939" s="10">
        <f t="shared" si="275"/>
        <v>41833.457326388889</v>
      </c>
    </row>
    <row r="2940" spans="1:20" ht="43.2" hidden="1"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42004.703865740739</v>
      </c>
      <c r="T2940" s="10">
        <f t="shared" si="275"/>
        <v>42034.703865740739</v>
      </c>
    </row>
    <row r="2941" spans="1:20" ht="43.2" hidden="1"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41845.809166666666</v>
      </c>
      <c r="T2941" s="10">
        <f t="shared" si="275"/>
        <v>41879.041666666664</v>
      </c>
    </row>
    <row r="2942" spans="1:20" ht="43.2" hidden="1"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41982.773356481484</v>
      </c>
      <c r="T2942" s="10">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42034.960127314815</v>
      </c>
      <c r="T2943" s="10">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42334.803923611107</v>
      </c>
      <c r="T2944" s="10">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0">
        <f t="shared" si="274"/>
        <v>42077.129398148143</v>
      </c>
      <c r="T2945" s="10">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42132.9143287037</v>
      </c>
      <c r="T2946" s="10">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f t="shared" ref="P2947:P3010" si="277">IF($L2947&gt;0,$E2947/$L2947,0)</f>
        <v>0</v>
      </c>
      <c r="Q2947" t="str">
        <f t="shared" ref="Q2947:Q3010" si="278">LEFT(N2947,FIND("/",$N2947)-1)</f>
        <v>theater</v>
      </c>
      <c r="R2947" t="str">
        <f t="shared" ref="R2947:R3010" si="279">RIGHT($N2947,LEN($N2947)-FIND("/",$N2947))</f>
        <v>spaces</v>
      </c>
      <c r="S2947" s="10">
        <f t="shared" ref="S2947:S3010" si="280">(((J2947/60/60/24)+DATE(1970,1,1)))</f>
        <v>42118.139583333337</v>
      </c>
      <c r="T2947" s="10">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42567.531157407408</v>
      </c>
      <c r="T2948" s="10">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42649.562118055561</v>
      </c>
      <c r="T2949" s="10">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42097.649224537032</v>
      </c>
      <c r="T2950" s="10">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42297.823113425926</v>
      </c>
      <c r="T2951" s="10">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0">
        <f t="shared" si="280"/>
        <v>42362.36518518519</v>
      </c>
      <c r="T2952" s="10">
        <f t="shared" si="281"/>
        <v>42392.36518518519</v>
      </c>
    </row>
    <row r="2953" spans="1:20" ht="57.6" hidden="1"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41872.802928240737</v>
      </c>
      <c r="T2953" s="10">
        <f t="shared" si="281"/>
        <v>41917.802928240737</v>
      </c>
    </row>
    <row r="2954" spans="1:20" ht="43.2" hidden="1"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42628.690266203703</v>
      </c>
      <c r="T2954" s="10">
        <f t="shared" si="281"/>
        <v>42660.166666666672</v>
      </c>
    </row>
    <row r="2955" spans="1:20" ht="43.2" hidden="1"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42255.791909722218</v>
      </c>
      <c r="T2955" s="10">
        <f t="shared" si="281"/>
        <v>42285.791909722218</v>
      </c>
    </row>
    <row r="2956" spans="1:20" ht="43.2" hidden="1"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0">
        <f t="shared" si="280"/>
        <v>42790.583368055552</v>
      </c>
      <c r="T2956" s="10">
        <f t="shared" si="281"/>
        <v>42810.541701388895</v>
      </c>
    </row>
    <row r="2957" spans="1:20" ht="28.8" hidden="1"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42141.741307870368</v>
      </c>
      <c r="T2957" s="10">
        <f t="shared" si="281"/>
        <v>42171.741307870368</v>
      </c>
    </row>
    <row r="2958" spans="1:20" ht="43.2" hidden="1"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3.2" hidden="1"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42031.011249999996</v>
      </c>
      <c r="T2959" s="10">
        <f t="shared" si="281"/>
        <v>42090.969583333332</v>
      </c>
    </row>
    <row r="2960" spans="1:20" ht="43.2" hidden="1"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0">
        <f t="shared" si="280"/>
        <v>42438.779131944444</v>
      </c>
      <c r="T2960" s="10">
        <f t="shared" si="281"/>
        <v>42498.73746527778</v>
      </c>
    </row>
    <row r="2961" spans="1:20" ht="43.2" hidden="1"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0">
        <f t="shared" si="280"/>
        <v>42498.008391203708</v>
      </c>
      <c r="T2961" s="10">
        <f t="shared" si="281"/>
        <v>42528.008391203708</v>
      </c>
    </row>
    <row r="2962" spans="1:20" ht="43.2" hidden="1"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0">
        <f t="shared" si="280"/>
        <v>41863.757210648146</v>
      </c>
      <c r="T2962" s="10">
        <f t="shared" si="281"/>
        <v>41893.757210648146</v>
      </c>
    </row>
    <row r="2963" spans="1:20" ht="43.2" hidden="1"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42061.212488425925</v>
      </c>
      <c r="T2963" s="10">
        <f t="shared" si="281"/>
        <v>42089.166666666672</v>
      </c>
    </row>
    <row r="2964" spans="1:20" ht="43.2" hidden="1"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42036.24428240741</v>
      </c>
      <c r="T2964" s="10">
        <f t="shared" si="281"/>
        <v>42064.290972222225</v>
      </c>
    </row>
    <row r="2965" spans="1:20" ht="57.6" hidden="1"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43.2" hidden="1"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57.6" hidden="1"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43.2" hidden="1"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3.2" hidden="1"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28.8" hidden="1"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43.2" hidden="1"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3.2" hidden="1"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43.2" hidden="1"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28.8" hidden="1"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43.2" hidden="1"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57.6" hidden="1"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43.2" hidden="1"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41941.683865740742</v>
      </c>
      <c r="T2977" s="10">
        <f t="shared" si="281"/>
        <v>41970.125</v>
      </c>
    </row>
    <row r="2978" spans="1:20" ht="43.2" hidden="1"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57.6" hidden="1"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57.6" hidden="1"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41922.640590277777</v>
      </c>
      <c r="T2980" s="10">
        <f t="shared" si="281"/>
        <v>41932.249305555553</v>
      </c>
    </row>
    <row r="2981" spans="1:20" ht="43.2" hidden="1"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41993.824340277773</v>
      </c>
      <c r="T2981" s="10">
        <f t="shared" si="281"/>
        <v>42010.25</v>
      </c>
    </row>
    <row r="2982" spans="1:20" ht="43.2" hidden="1"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57.6" hidden="1"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42225.559675925921</v>
      </c>
      <c r="T2983" s="10">
        <f t="shared" si="281"/>
        <v>42270.559675925921</v>
      </c>
    </row>
    <row r="2984" spans="1:20" ht="28.8" hidden="1"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3.2" hidden="1"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41894.632361111115</v>
      </c>
      <c r="T2985" s="10">
        <f t="shared" si="281"/>
        <v>41954.674027777779</v>
      </c>
    </row>
    <row r="2986" spans="1:20" ht="57.6" hidden="1"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57.6" hidden="1"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3.2" hidden="1"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42431.500069444446</v>
      </c>
      <c r="T2988" s="10">
        <f t="shared" si="281"/>
        <v>42491.458402777775</v>
      </c>
    </row>
    <row r="2989" spans="1:20" ht="57.6" hidden="1"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42627.307303240741</v>
      </c>
      <c r="T2989" s="10">
        <f t="shared" si="281"/>
        <v>42656</v>
      </c>
    </row>
    <row r="2990" spans="1:20" ht="43.2" hidden="1"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42511.362048611118</v>
      </c>
      <c r="T2990" s="10">
        <f t="shared" si="281"/>
        <v>42541.362048611118</v>
      </c>
    </row>
    <row r="2991" spans="1:20" hidden="1"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43.2" hidden="1"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42341.57430555555</v>
      </c>
      <c r="T2992" s="10">
        <f t="shared" si="281"/>
        <v>42376.57430555555</v>
      </c>
    </row>
    <row r="2993" spans="1:20" ht="43.2" hidden="1"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3.2" hidden="1"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42622.767476851848</v>
      </c>
      <c r="T2994" s="10">
        <f t="shared" si="281"/>
        <v>42652.767476851848</v>
      </c>
    </row>
    <row r="2995" spans="1:20" hidden="1"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42390.838738425926</v>
      </c>
      <c r="T2995" s="10">
        <f t="shared" si="281"/>
        <v>42420.838738425926</v>
      </c>
    </row>
    <row r="2996" spans="1:20" ht="43.2" hidden="1"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41885.478842592594</v>
      </c>
      <c r="T2996" s="10">
        <f t="shared" si="281"/>
        <v>41915.478842592594</v>
      </c>
    </row>
    <row r="2997" spans="1:20" ht="43.2" hidden="1"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28.8" hidden="1"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43.2" hidden="1"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42775.733715277776</v>
      </c>
      <c r="T2999" s="10">
        <f t="shared" si="281"/>
        <v>42793.207638888889</v>
      </c>
    </row>
    <row r="3000" spans="1:20" ht="43.2" hidden="1"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41778.193622685183</v>
      </c>
      <c r="T3000" s="10">
        <f t="shared" si="281"/>
        <v>41806.184027777781</v>
      </c>
    </row>
    <row r="3001" spans="1:20" ht="43.2" hidden="1"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43.2" hidden="1"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42752.827199074076</v>
      </c>
      <c r="T3002" s="10">
        <f t="shared" si="281"/>
        <v>42766.75</v>
      </c>
    </row>
    <row r="3003" spans="1:20" ht="43.2" hidden="1"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42534.895625000005</v>
      </c>
      <c r="T3003" s="10">
        <f t="shared" si="281"/>
        <v>42564.895625000005</v>
      </c>
    </row>
    <row r="3004" spans="1:20" ht="28.8" hidden="1"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43.2" hidden="1"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57.6" hidden="1"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43.2" hidden="1"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28.8" hidden="1"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28.8" hidden="1"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42098.216238425928</v>
      </c>
      <c r="T3009" s="10">
        <f t="shared" si="281"/>
        <v>42119.216238425928</v>
      </c>
    </row>
    <row r="3010" spans="1:20" ht="43.2" hidden="1"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42360.212025462963</v>
      </c>
      <c r="T3010" s="10">
        <f t="shared" si="281"/>
        <v>42390.212025462963</v>
      </c>
    </row>
    <row r="3011" spans="1:20" ht="43.2" hidden="1"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IF($L3011&gt;0,$E3011/$L3011,0)</f>
        <v>233.8984375</v>
      </c>
      <c r="Q3011" t="str">
        <f t="shared" ref="Q3011:Q3074" si="284">LEFT(N3011,FIND("/",$N3011)-1)</f>
        <v>theater</v>
      </c>
      <c r="R3011" t="str">
        <f t="shared" ref="R3011:R3074" si="285">RIGHT($N3011,LEN($N3011)-FIND("/",$N3011))</f>
        <v>spaces</v>
      </c>
      <c r="S3011" s="10">
        <f t="shared" ref="S3011:S3074" si="286">(((J3011/60/60/24)+DATE(1970,1,1)))</f>
        <v>41939.569907407407</v>
      </c>
      <c r="T3011" s="10">
        <f t="shared" ref="T3011:T3074" si="287">(((I3011/60/60/24)+DATE(1970,1,1)))</f>
        <v>41969.611574074079</v>
      </c>
    </row>
    <row r="3012" spans="1:20" ht="43.2" hidden="1"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41996.832395833335</v>
      </c>
      <c r="T3012" s="10">
        <f t="shared" si="287"/>
        <v>42056.832395833335</v>
      </c>
    </row>
    <row r="3013" spans="1:20" ht="43.2" hidden="1"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3.2" hidden="1"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3.2" hidden="1"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42146.836215277777</v>
      </c>
      <c r="T3015" s="10">
        <f t="shared" si="287"/>
        <v>42176.836215277777</v>
      </c>
    </row>
    <row r="3016" spans="1:20" ht="43.2" hidden="1"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3.2" hidden="1"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57.6" hidden="1"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43.2" hidden="1"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41841.850034722222</v>
      </c>
      <c r="T3019" s="10">
        <f t="shared" si="287"/>
        <v>41871.850034722222</v>
      </c>
    </row>
    <row r="3020" spans="1:20" ht="43.2" hidden="1"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43.2" hidden="1"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41758.833564814813</v>
      </c>
      <c r="T3021" s="10">
        <f t="shared" si="287"/>
        <v>41786.125</v>
      </c>
    </row>
    <row r="3022" spans="1:20" ht="43.2" hidden="1"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3.2" hidden="1"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43.2" hidden="1"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42564.95380787037</v>
      </c>
      <c r="T3024" s="10">
        <f t="shared" si="287"/>
        <v>42609.95380787037</v>
      </c>
    </row>
    <row r="3025" spans="1:20" ht="57.6" hidden="1"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43.2" hidden="1"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41158.993923611109</v>
      </c>
      <c r="T3026" s="10">
        <f t="shared" si="287"/>
        <v>41188.993923611109</v>
      </c>
    </row>
    <row r="3027" spans="1:20" ht="43.2" hidden="1"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41761.509409722225</v>
      </c>
      <c r="T3027" s="10">
        <f t="shared" si="287"/>
        <v>41789.666666666664</v>
      </c>
    </row>
    <row r="3028" spans="1:20" ht="57.6" hidden="1"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42783.459398148145</v>
      </c>
      <c r="T3028" s="10">
        <f t="shared" si="287"/>
        <v>42797.459398148145</v>
      </c>
    </row>
    <row r="3029" spans="1:20" ht="43.2" hidden="1"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42053.704293981486</v>
      </c>
      <c r="T3029" s="10">
        <f t="shared" si="287"/>
        <v>42083.662627314814</v>
      </c>
    </row>
    <row r="3030" spans="1:20" ht="28.8" hidden="1"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42567.264178240745</v>
      </c>
      <c r="T3030" s="10">
        <f t="shared" si="287"/>
        <v>42597.264178240745</v>
      </c>
    </row>
    <row r="3031" spans="1:20" ht="43.2" hidden="1"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41932.708877314813</v>
      </c>
      <c r="T3031" s="10">
        <f t="shared" si="287"/>
        <v>41961.190972222219</v>
      </c>
    </row>
    <row r="3032" spans="1:20" ht="43.2" hidden="1"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42233.747349537036</v>
      </c>
      <c r="T3032" s="10">
        <f t="shared" si="287"/>
        <v>42263.747349537036</v>
      </c>
    </row>
    <row r="3033" spans="1:20" ht="72" hidden="1"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42597.882488425923</v>
      </c>
      <c r="T3033" s="10">
        <f t="shared" si="287"/>
        <v>42657.882488425923</v>
      </c>
    </row>
    <row r="3034" spans="1:20" ht="43.2" hidden="1"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42228.044664351852</v>
      </c>
      <c r="T3034" s="10">
        <f t="shared" si="287"/>
        <v>42258.044664351852</v>
      </c>
    </row>
    <row r="3035" spans="1:20" ht="43.2" hidden="1"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42570.110243055555</v>
      </c>
      <c r="T3035" s="10">
        <f t="shared" si="287"/>
        <v>42600.110243055555</v>
      </c>
    </row>
    <row r="3036" spans="1:20" ht="72" hidden="1"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28.8" hidden="1"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43.2" hidden="1"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57.6" hidden="1"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40378.893206018518</v>
      </c>
      <c r="T3039" s="10">
        <f t="shared" si="287"/>
        <v>40453.207638888889</v>
      </c>
    </row>
    <row r="3040" spans="1:20" ht="43.2" hidden="1"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3.2" hidden="1"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41610.794421296298</v>
      </c>
      <c r="T3041" s="10">
        <f t="shared" si="287"/>
        <v>41637.332638888889</v>
      </c>
    </row>
    <row r="3042" spans="1:20" ht="43.2" hidden="1"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28.8" hidden="1"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57.6" hidden="1"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3.2" hidden="1"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3.2" hidden="1"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43.2" hidden="1"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41843.155729166669</v>
      </c>
      <c r="T3047" s="10">
        <f t="shared" si="287"/>
        <v>41873.155729166669</v>
      </c>
    </row>
    <row r="3048" spans="1:20" ht="57.6" hidden="1"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41862.803078703706</v>
      </c>
      <c r="T3048" s="10">
        <f t="shared" si="287"/>
        <v>41892.202777777777</v>
      </c>
    </row>
    <row r="3049" spans="1:20" ht="43.2" hidden="1"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42443.989050925928</v>
      </c>
      <c r="T3049" s="10">
        <f t="shared" si="287"/>
        <v>42487.552777777775</v>
      </c>
    </row>
    <row r="3050" spans="1:20" ht="43.2" hidden="1"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41975.901180555549</v>
      </c>
      <c r="T3050" s="10">
        <f t="shared" si="287"/>
        <v>42004.890277777777</v>
      </c>
    </row>
    <row r="3051" spans="1:20" ht="57.6" hidden="1"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28.8" hidden="1"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42744.416030092587</v>
      </c>
      <c r="T3053" s="10">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42122.670069444444</v>
      </c>
      <c r="T3054" s="10">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41862.761724537035</v>
      </c>
      <c r="T3055" s="10">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0">
        <f t="shared" si="286"/>
        <v>42027.832800925928</v>
      </c>
      <c r="T3056" s="10">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41953.95821759259</v>
      </c>
      <c r="T3057" s="10">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0">
        <f t="shared" si="286"/>
        <v>41851.636388888888</v>
      </c>
      <c r="T3058" s="10">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0">
        <f t="shared" si="286"/>
        <v>42433.650590277779</v>
      </c>
      <c r="T3059" s="10">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42460.374305555553</v>
      </c>
      <c r="T3060" s="10">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41829.935717592591</v>
      </c>
      <c r="T3061" s="10">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42245.274699074071</v>
      </c>
      <c r="T3062" s="10">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0">
        <f t="shared" si="286"/>
        <v>41834.784120370372</v>
      </c>
      <c r="T3063" s="10">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42248.535787037035</v>
      </c>
      <c r="T3064" s="10">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42299.130162037036</v>
      </c>
      <c r="T3066" s="10">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41825.055231481485</v>
      </c>
      <c r="T3067" s="10">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42226.938414351855</v>
      </c>
      <c r="T3069" s="10">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42263.691574074073</v>
      </c>
      <c r="T3070" s="10">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41957.833726851852</v>
      </c>
      <c r="T3071" s="10">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42690.733437499999</v>
      </c>
      <c r="T3072" s="10">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42097.732418981483</v>
      </c>
      <c r="T3073" s="10">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42658.690532407403</v>
      </c>
      <c r="T3074" s="10">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IF($L3075&gt;0,$E3075/$L3075,0)</f>
        <v>92.142857142857139</v>
      </c>
      <c r="Q3075" t="str">
        <f t="shared" ref="Q3075:Q3138" si="290">LEFT(N3075,FIND("/",$N3075)-1)</f>
        <v>theater</v>
      </c>
      <c r="R3075" t="str">
        <f t="shared" ref="R3075:R3138" si="291">RIGHT($N3075,LEN($N3075)-FIND("/",$N3075))</f>
        <v>spaces</v>
      </c>
      <c r="S3075" s="10">
        <f t="shared" ref="S3075:S3138" si="292">(((J3075/60/60/24)+DATE(1970,1,1)))</f>
        <v>42111.684027777781</v>
      </c>
      <c r="T3075" s="10">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42409.571284722217</v>
      </c>
      <c r="T3076" s="10">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42551.102314814809</v>
      </c>
      <c r="T3077" s="10">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42226.651886574073</v>
      </c>
      <c r="T3078" s="10">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42766.956921296296</v>
      </c>
      <c r="T3079" s="10">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42031.138831018514</v>
      </c>
      <c r="T3080" s="10">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42055.713368055556</v>
      </c>
      <c r="T3081" s="10">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41940.028287037036</v>
      </c>
      <c r="T3082" s="10">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42237.181608796294</v>
      </c>
      <c r="T3083" s="10">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0">
        <f t="shared" si="292"/>
        <v>42293.922986111109</v>
      </c>
      <c r="T3084" s="10">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41853.563402777778</v>
      </c>
      <c r="T3085" s="10">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42100.723738425921</v>
      </c>
      <c r="T3086" s="10">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42246.883784722217</v>
      </c>
      <c r="T3087" s="10">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42173.67082175926</v>
      </c>
      <c r="T3088" s="10">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42665.150347222225</v>
      </c>
      <c r="T3089" s="10">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41981.57230324074</v>
      </c>
      <c r="T3090" s="10">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42528.542627314819</v>
      </c>
      <c r="T3091" s="10">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42065.818807870368</v>
      </c>
      <c r="T3092" s="10">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42566.948414351849</v>
      </c>
      <c r="T3093" s="10">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42255.619351851856</v>
      </c>
      <c r="T3094" s="10">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41760.909039351849</v>
      </c>
      <c r="T3095" s="10">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42207.795787037037</v>
      </c>
      <c r="T3096" s="10">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42523.025231481486</v>
      </c>
      <c r="T3097" s="10">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42114.825532407413</v>
      </c>
      <c r="T3098" s="10">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42629.503483796296</v>
      </c>
      <c r="T3099" s="10">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42359.792233796295</v>
      </c>
      <c r="T3100" s="10">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42382.189710648148</v>
      </c>
      <c r="T3101" s="10">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41902.622395833336</v>
      </c>
      <c r="T3102" s="10">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42171.383530092593</v>
      </c>
      <c r="T3103" s="10">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42555.340486111112</v>
      </c>
      <c r="T3104" s="10">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42107.156319444446</v>
      </c>
      <c r="T3105" s="10">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42006.908692129626</v>
      </c>
      <c r="T3106" s="10">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41876.718935185185</v>
      </c>
      <c r="T3107" s="10">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42241.429120370376</v>
      </c>
      <c r="T3108" s="10">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42128.814247685179</v>
      </c>
      <c r="T3109" s="10">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42062.680486111116</v>
      </c>
      <c r="T3110" s="10">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42745.031469907408</v>
      </c>
      <c r="T3112" s="10">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41885.595138888886</v>
      </c>
      <c r="T3113" s="10">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42615.121921296297</v>
      </c>
      <c r="T3114" s="10">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42081.731273148151</v>
      </c>
      <c r="T3115" s="10">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0">
        <f t="shared" si="292"/>
        <v>41843.632523148146</v>
      </c>
      <c r="T3116" s="10">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42496.447071759263</v>
      </c>
      <c r="T3117" s="10">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42081.515335648146</v>
      </c>
      <c r="T3118" s="10">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42509.374537037031</v>
      </c>
      <c r="T3119" s="10">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42534.649571759262</v>
      </c>
      <c r="T3120" s="10">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42060.04550925926</v>
      </c>
      <c r="T3121" s="10">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42435.942083333335</v>
      </c>
      <c r="T3122" s="10">
        <f t="shared" si="293"/>
        <v>42495.900416666671</v>
      </c>
    </row>
    <row r="3123" spans="1:20" ht="28.8" hidden="1"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41848.679803240739</v>
      </c>
      <c r="T3123" s="10">
        <f t="shared" si="293"/>
        <v>41908.679803240739</v>
      </c>
    </row>
    <row r="3124" spans="1:20" hidden="1"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42678.932083333333</v>
      </c>
      <c r="T3124" s="10">
        <f t="shared" si="293"/>
        <v>42683.973750000005</v>
      </c>
    </row>
    <row r="3125" spans="1:20" ht="43.2" hidden="1"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42530.993032407408</v>
      </c>
      <c r="T3125" s="10">
        <f t="shared" si="293"/>
        <v>42560.993032407408</v>
      </c>
    </row>
    <row r="3126" spans="1:20" ht="43.2" hidden="1"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41977.780104166668</v>
      </c>
      <c r="T3126" s="10">
        <f t="shared" si="293"/>
        <v>42037.780104166668</v>
      </c>
    </row>
    <row r="3127" spans="1:20" hidden="1"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0">
        <f t="shared" si="292"/>
        <v>42346.20685185185</v>
      </c>
      <c r="T3127" s="10">
        <f t="shared" si="293"/>
        <v>42376.20685185185</v>
      </c>
    </row>
    <row r="3128" spans="1:20" ht="72" hidden="1"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42427.01807870371</v>
      </c>
      <c r="T3128" s="10">
        <f t="shared" si="293"/>
        <v>42456.976412037038</v>
      </c>
    </row>
    <row r="3129" spans="1:20" ht="43.2" hidden="1"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0">
        <f t="shared" si="292"/>
        <v>42034.856817129628</v>
      </c>
      <c r="T3129" s="10">
        <f t="shared" si="293"/>
        <v>42064.856817129628</v>
      </c>
    </row>
    <row r="3130" spans="1:20" ht="43.2" hidden="1"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43.2" hidden="1"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42803.842812499999</v>
      </c>
      <c r="T3131" s="10">
        <f t="shared" si="293"/>
        <v>42843.801145833335</v>
      </c>
    </row>
    <row r="3132" spans="1:20" ht="43.2" hidden="1"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42808.640231481477</v>
      </c>
      <c r="T3132" s="10">
        <f t="shared" si="293"/>
        <v>42839.207638888889</v>
      </c>
    </row>
    <row r="3133" spans="1:20" ht="28.8" hidden="1"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42803.579224537039</v>
      </c>
      <c r="T3133" s="10">
        <f t="shared" si="293"/>
        <v>42833.537557870368</v>
      </c>
    </row>
    <row r="3134" spans="1:20" ht="28.8" hidden="1"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42786.350231481483</v>
      </c>
      <c r="T3134" s="10">
        <f t="shared" si="293"/>
        <v>42846.308564814812</v>
      </c>
    </row>
    <row r="3135" spans="1:20" ht="43.2" hidden="1"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42788.565208333333</v>
      </c>
      <c r="T3135" s="10">
        <f t="shared" si="293"/>
        <v>42818.523541666669</v>
      </c>
    </row>
    <row r="3136" spans="1:20" ht="43.2" hidden="1"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42800.720127314817</v>
      </c>
      <c r="T3136" s="10">
        <f t="shared" si="293"/>
        <v>42821.678460648152</v>
      </c>
    </row>
    <row r="3137" spans="1:20" ht="43.2" hidden="1"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43.2" hidden="1"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42789.462430555555</v>
      </c>
      <c r="T3138" s="10">
        <f t="shared" si="293"/>
        <v>42825.957638888889</v>
      </c>
    </row>
    <row r="3139" spans="1:20" ht="28.8" hidden="1"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IF($L3139&gt;0,$E3139/$L3139,0)</f>
        <v>50</v>
      </c>
      <c r="Q3139" t="str">
        <f t="shared" ref="Q3139:Q3202" si="296">LEFT(N3139,FIND("/",$N3139)-1)</f>
        <v>theater</v>
      </c>
      <c r="R3139" t="str">
        <f t="shared" ref="R3139:R3202" si="297">RIGHT($N3139,LEN($N3139)-FIND("/",$N3139))</f>
        <v>plays</v>
      </c>
      <c r="S3139" s="10">
        <f t="shared" ref="S3139:S3202" si="298">(((J3139/60/60/24)+DATE(1970,1,1)))</f>
        <v>42807.885057870371</v>
      </c>
      <c r="T3139" s="10">
        <f t="shared" ref="T3139:T3202" si="299">(((I3139/60/60/24)+DATE(1970,1,1)))</f>
        <v>42858.8</v>
      </c>
    </row>
    <row r="3140" spans="1:20" ht="57.6" hidden="1"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0">
        <f t="shared" si="298"/>
        <v>42809.645914351851</v>
      </c>
      <c r="T3140" s="10">
        <f t="shared" si="299"/>
        <v>42828.645914351851</v>
      </c>
    </row>
    <row r="3141" spans="1:20" ht="43.2" hidden="1"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42785.270370370374</v>
      </c>
      <c r="T3141" s="10">
        <f t="shared" si="299"/>
        <v>42819.189583333333</v>
      </c>
    </row>
    <row r="3142" spans="1:20" ht="57.6" hidden="1"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42802.718784722223</v>
      </c>
      <c r="T3142" s="10">
        <f t="shared" si="299"/>
        <v>42832.677118055552</v>
      </c>
    </row>
    <row r="3143" spans="1:20" ht="57.6" hidden="1"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42800.753333333334</v>
      </c>
      <c r="T3143" s="10">
        <f t="shared" si="299"/>
        <v>42841.833333333328</v>
      </c>
    </row>
    <row r="3144" spans="1:20" ht="43.2" hidden="1"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42783.513182870374</v>
      </c>
      <c r="T3144" s="10">
        <f t="shared" si="299"/>
        <v>42813.471516203703</v>
      </c>
    </row>
    <row r="3145" spans="1:20" ht="57.6" hidden="1"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0">
        <f t="shared" si="298"/>
        <v>42808.358287037037</v>
      </c>
      <c r="T3145" s="10">
        <f t="shared" si="299"/>
        <v>42834.358287037037</v>
      </c>
    </row>
    <row r="3146" spans="1:20" ht="57.6" hidden="1"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42796.538275462968</v>
      </c>
      <c r="T3146" s="10">
        <f t="shared" si="299"/>
        <v>42813.25</v>
      </c>
    </row>
    <row r="3147" spans="1:20" ht="43.2" hidden="1"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0">
        <f t="shared" si="298"/>
        <v>42762.040902777779</v>
      </c>
      <c r="T3147" s="10">
        <f t="shared" si="299"/>
        <v>42821.999236111107</v>
      </c>
    </row>
    <row r="3148" spans="1:20" ht="43.2" hidden="1"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42796.682476851856</v>
      </c>
      <c r="T3148" s="10">
        <f t="shared" si="299"/>
        <v>42841.640810185185</v>
      </c>
    </row>
    <row r="3149" spans="1:20" ht="43.2" hidden="1"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28.8" hidden="1"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41891.665324074071</v>
      </c>
      <c r="T3150" s="10">
        <f t="shared" si="299"/>
        <v>41913.166666666664</v>
      </c>
    </row>
    <row r="3151" spans="1:20" ht="43.2" hidden="1"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41226.017361111109</v>
      </c>
      <c r="T3151" s="10">
        <f t="shared" si="299"/>
        <v>41250.083333333336</v>
      </c>
    </row>
    <row r="3152" spans="1:20" ht="57.6" hidden="1"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43.2" hidden="1"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3.2" hidden="1"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41550.867673611108</v>
      </c>
      <c r="T3154" s="10">
        <f t="shared" si="299"/>
        <v>41580.867673611108</v>
      </c>
    </row>
    <row r="3155" spans="1:20" ht="43.2" hidden="1"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40633.154363425929</v>
      </c>
      <c r="T3155" s="10">
        <f t="shared" si="299"/>
        <v>40664.207638888889</v>
      </c>
    </row>
    <row r="3156" spans="1:20" ht="43.2" hidden="1"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3.2" hidden="1"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41233.499131944445</v>
      </c>
      <c r="T3157" s="10">
        <f t="shared" si="299"/>
        <v>41263.499131944445</v>
      </c>
    </row>
    <row r="3158" spans="1:20" ht="43.2" hidden="1"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28.8" hidden="1"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28.8" hidden="1"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43.2" hidden="1"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3.2" hidden="1"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41841.26489583333</v>
      </c>
      <c r="T3162" s="10">
        <f t="shared" si="299"/>
        <v>41864.207638888889</v>
      </c>
    </row>
    <row r="3163" spans="1:20" ht="57.6" hidden="1"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41897.536134259259</v>
      </c>
      <c r="T3163" s="10">
        <f t="shared" si="299"/>
        <v>41927.536134259259</v>
      </c>
    </row>
    <row r="3164" spans="1:20" ht="43.2" hidden="1"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41799.685902777775</v>
      </c>
      <c r="T3164" s="10">
        <f t="shared" si="299"/>
        <v>41827.083333333336</v>
      </c>
    </row>
    <row r="3165" spans="1:20" ht="43.2" hidden="1"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57.6" hidden="1"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41766.80572916667</v>
      </c>
      <c r="T3166" s="10">
        <f t="shared" si="299"/>
        <v>41799.80572916667</v>
      </c>
    </row>
    <row r="3167" spans="1:20" ht="57.6" hidden="1"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40644.159259259257</v>
      </c>
      <c r="T3167" s="10">
        <f t="shared" si="299"/>
        <v>40666.165972222225</v>
      </c>
    </row>
    <row r="3168" spans="1:20" ht="43.2" hidden="1"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28.8" hidden="1"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3.2" hidden="1"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28.8" hidden="1"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41591.737974537034</v>
      </c>
      <c r="T3171" s="10">
        <f t="shared" si="299"/>
        <v>41621.207638888889</v>
      </c>
    </row>
    <row r="3172" spans="1:20" ht="43.2" hidden="1"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41789.080370370371</v>
      </c>
      <c r="T3172" s="10">
        <f t="shared" si="299"/>
        <v>41822.166666666664</v>
      </c>
    </row>
    <row r="3173" spans="1:20" ht="57.6" hidden="1"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42466.608310185184</v>
      </c>
      <c r="T3173" s="10">
        <f t="shared" si="299"/>
        <v>42496.608310185184</v>
      </c>
    </row>
    <row r="3174" spans="1:20" ht="43.2" hidden="1"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43.2" hidden="1"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57.6" hidden="1"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57.6" hidden="1"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57.6" hidden="1"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3.2" hidden="1"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57.6" hidden="1"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41806.605034722219</v>
      </c>
      <c r="T3180" s="10">
        <f t="shared" si="299"/>
        <v>41836.605034722219</v>
      </c>
    </row>
    <row r="3181" spans="1:20" ht="43.2" hidden="1"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3.2" hidden="1"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43.2" hidden="1"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57.6" hidden="1"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3.2" hidden="1"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3.2" hidden="1"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43.2" hidden="1"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41829.977326388893</v>
      </c>
      <c r="T3187" s="10">
        <f t="shared" si="299"/>
        <v>41836.977326388893</v>
      </c>
    </row>
    <row r="3188" spans="1:20" ht="43.2" hidden="1"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57.6" hidden="1"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42144.415532407409</v>
      </c>
      <c r="T3190" s="10">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42118.346435185187</v>
      </c>
      <c r="T3191" s="10">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0">
        <f t="shared" si="298"/>
        <v>42683.151331018518</v>
      </c>
      <c r="T3192" s="10">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42538.755428240736</v>
      </c>
      <c r="T3193" s="10">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42018.94049768518</v>
      </c>
      <c r="T3194" s="10">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42010.968240740738</v>
      </c>
      <c r="T3195" s="10">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0">
        <f t="shared" si="298"/>
        <v>42182.062476851846</v>
      </c>
      <c r="T3196" s="10">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42017.594236111108</v>
      </c>
      <c r="T3197" s="10">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42157.598090277781</v>
      </c>
      <c r="T3198" s="10">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42009.493263888886</v>
      </c>
      <c r="T3199" s="10">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42013.424502314811</v>
      </c>
      <c r="T3200" s="10">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41858.761782407404</v>
      </c>
      <c r="T3201" s="10">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42460.320613425924</v>
      </c>
      <c r="T3202" s="10">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IF($L3203&gt;0,$E3203/$L3203,0)</f>
        <v>12.5</v>
      </c>
      <c r="Q3203" t="str">
        <f t="shared" ref="Q3203:Q3266" si="302">LEFT(N3203,FIND("/",$N3203)-1)</f>
        <v>theater</v>
      </c>
      <c r="R3203" t="str">
        <f t="shared" ref="R3203:R3266" si="303">RIGHT($N3203,LEN($N3203)-FIND("/",$N3203))</f>
        <v>musical</v>
      </c>
      <c r="S3203" s="10">
        <f t="shared" ref="S3203:S3266" si="304">(((J3203/60/60/24)+DATE(1970,1,1)))</f>
        <v>41861.767094907409</v>
      </c>
      <c r="T3203" s="10">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42293.853541666671</v>
      </c>
      <c r="T3204" s="10">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42242.988680555558</v>
      </c>
      <c r="T3205" s="10">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0">
        <f t="shared" si="304"/>
        <v>42172.686099537037</v>
      </c>
      <c r="T3206" s="10">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42095.374675925923</v>
      </c>
      <c r="T3207" s="10">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0">
        <f t="shared" si="304"/>
        <v>42236.276053240741</v>
      </c>
      <c r="T3208" s="10">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42057.277858796297</v>
      </c>
      <c r="T3209" s="10">
        <f t="shared" si="305"/>
        <v>42117.236192129625</v>
      </c>
    </row>
    <row r="3210" spans="1:20" ht="43.2" hidden="1"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3.2" hidden="1"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43.2" hidden="1"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43.2" hidden="1"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41834.586574074077</v>
      </c>
      <c r="T3213" s="10">
        <f t="shared" si="305"/>
        <v>41866.083333333336</v>
      </c>
    </row>
    <row r="3214" spans="1:20" ht="28.8" hidden="1"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43.2" hidden="1"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42171.763414351852</v>
      </c>
      <c r="T3215" s="10">
        <f t="shared" si="305"/>
        <v>42211.763414351852</v>
      </c>
    </row>
    <row r="3216" spans="1:20" ht="43.2" hidden="1"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57.6" hidden="1"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43.2" hidden="1"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42165.462627314817</v>
      </c>
      <c r="T3218" s="10">
        <f t="shared" si="305"/>
        <v>42196.604166666672</v>
      </c>
    </row>
    <row r="3219" spans="1:20" ht="28.8" hidden="1"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43.2" hidden="1"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41971.002152777779</v>
      </c>
      <c r="T3220" s="10">
        <f t="shared" si="305"/>
        <v>42004</v>
      </c>
    </row>
    <row r="3221" spans="1:20" ht="43.2" hidden="1"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28.8" hidden="1"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42772.833379629628</v>
      </c>
      <c r="T3222" s="10">
        <f t="shared" si="305"/>
        <v>42806.875</v>
      </c>
    </row>
    <row r="3223" spans="1:20" ht="57.6" hidden="1"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42155.696793981479</v>
      </c>
      <c r="T3223" s="10">
        <f t="shared" si="305"/>
        <v>42190.696793981479</v>
      </c>
    </row>
    <row r="3224" spans="1:20" ht="43.2" hidden="1"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28.8" hidden="1"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42206.835370370376</v>
      </c>
      <c r="T3225" s="10">
        <f t="shared" si="305"/>
        <v>42236.835370370376</v>
      </c>
    </row>
    <row r="3226" spans="1:20" ht="57.6" hidden="1"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3.2" hidden="1"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3.2" hidden="1"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43.2" hidden="1"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42722.882361111115</v>
      </c>
      <c r="T3229" s="10">
        <f t="shared" si="305"/>
        <v>42752.882361111115</v>
      </c>
    </row>
    <row r="3230" spans="1:20" ht="28.8" hidden="1"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3.2" hidden="1"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43.2" hidden="1"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41898.168125000004</v>
      </c>
      <c r="T3232" s="10">
        <f t="shared" si="305"/>
        <v>41913.165972222225</v>
      </c>
    </row>
    <row r="3233" spans="1:20" ht="43.2" hidden="1"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42446.943831018521</v>
      </c>
      <c r="T3233" s="10">
        <f t="shared" si="305"/>
        <v>42476.943831018521</v>
      </c>
    </row>
    <row r="3234" spans="1:20" ht="43.2" hidden="1"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42463.81385416667</v>
      </c>
      <c r="T3234" s="10">
        <f t="shared" si="305"/>
        <v>42494.165972222225</v>
      </c>
    </row>
    <row r="3235" spans="1:20" ht="43.2" hidden="1"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42766.805034722223</v>
      </c>
      <c r="T3235" s="10">
        <f t="shared" si="305"/>
        <v>42796.805034722223</v>
      </c>
    </row>
    <row r="3236" spans="1:20" ht="43.2" hidden="1"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43.2" hidden="1"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42522.347812499997</v>
      </c>
      <c r="T3237" s="10">
        <f t="shared" si="305"/>
        <v>42552.347812499997</v>
      </c>
    </row>
    <row r="3238" spans="1:20" ht="43.2" hidden="1"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28.8" hidden="1"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42252.474351851852</v>
      </c>
      <c r="T3239" s="10">
        <f t="shared" si="305"/>
        <v>42276.165972222225</v>
      </c>
    </row>
    <row r="3240" spans="1:20" ht="43.2" hidden="1"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57.6" hidden="1"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43.2" hidden="1"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42754.693842592591</v>
      </c>
      <c r="T3242" s="10">
        <f t="shared" si="305"/>
        <v>42782.958333333328</v>
      </c>
    </row>
    <row r="3243" spans="1:20" ht="57.6" hidden="1"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43.2" hidden="1"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41871.755694444444</v>
      </c>
      <c r="T3244" s="10">
        <f t="shared" si="305"/>
        <v>41901.755694444444</v>
      </c>
    </row>
    <row r="3245" spans="1:20" ht="43.2" hidden="1"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42262.096782407403</v>
      </c>
      <c r="T3245" s="10">
        <f t="shared" si="305"/>
        <v>42286</v>
      </c>
    </row>
    <row r="3246" spans="1:20" ht="43.2" hidden="1"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42675.694236111114</v>
      </c>
      <c r="T3246" s="10">
        <f t="shared" si="305"/>
        <v>42705.735902777778</v>
      </c>
    </row>
    <row r="3247" spans="1:20" ht="43.2" hidden="1"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3.2" hidden="1"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43.2" hidden="1"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28.8" hidden="1"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43.2" hidden="1"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57.6" hidden="1"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41918.742175925923</v>
      </c>
      <c r="T3252" s="10">
        <f t="shared" si="305"/>
        <v>41948.783842592595</v>
      </c>
    </row>
    <row r="3253" spans="1:20" ht="43.2" hidden="1"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43.2" hidden="1"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3.2" hidden="1"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42602.576712962968</v>
      </c>
      <c r="T3255" s="10">
        <f t="shared" si="305"/>
        <v>42621.15625</v>
      </c>
    </row>
    <row r="3256" spans="1:20" ht="43.2" hidden="1"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42059.085752314815</v>
      </c>
      <c r="T3256" s="10">
        <f t="shared" si="305"/>
        <v>42089.044085648144</v>
      </c>
    </row>
    <row r="3257" spans="1:20" ht="57.6" hidden="1"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3.2" hidden="1"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43.2" hidden="1"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43.2" hidden="1"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41982.887280092589</v>
      </c>
      <c r="T3260" s="10">
        <f t="shared" si="305"/>
        <v>42012.887280092589</v>
      </c>
    </row>
    <row r="3261" spans="1:20" ht="43.2" hidden="1"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3.2" hidden="1"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42303.672662037032</v>
      </c>
      <c r="T3262" s="10">
        <f t="shared" si="305"/>
        <v>42338.714328703703</v>
      </c>
    </row>
    <row r="3263" spans="1:20" ht="43.2" hidden="1"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42171.725416666668</v>
      </c>
      <c r="T3263" s="10">
        <f t="shared" si="305"/>
        <v>42201.725416666668</v>
      </c>
    </row>
    <row r="3264" spans="1:20" ht="28.8" hidden="1"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28.8" hidden="1"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42284.516064814816</v>
      </c>
      <c r="T3265" s="10">
        <f t="shared" si="305"/>
        <v>42307.875</v>
      </c>
    </row>
    <row r="3266" spans="1:20" ht="28.8" hidden="1"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42016.800208333334</v>
      </c>
      <c r="T3266" s="10">
        <f t="shared" si="305"/>
        <v>42032.916666666672</v>
      </c>
    </row>
    <row r="3267" spans="1:20" ht="43.2" hidden="1"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IF($L3267&gt;0,$E3267/$L3267,0)</f>
        <v>70.285714285714292</v>
      </c>
      <c r="Q3267" t="str">
        <f t="shared" ref="Q3267:Q3330" si="308">LEFT(N3267,FIND("/",$N3267)-1)</f>
        <v>theater</v>
      </c>
      <c r="R3267" t="str">
        <f t="shared" ref="R3267:R3330" si="309">RIGHT($N3267,LEN($N3267)-FIND("/",$N3267))</f>
        <v>plays</v>
      </c>
      <c r="S3267" s="10">
        <f t="shared" ref="S3267:S3330" si="310">(((J3267/60/60/24)+DATE(1970,1,1)))</f>
        <v>42311.711979166663</v>
      </c>
      <c r="T3267" s="10">
        <f t="shared" ref="T3267:T3330" si="311">(((I3267/60/60/24)+DATE(1970,1,1)))</f>
        <v>42341.708333333328</v>
      </c>
    </row>
    <row r="3268" spans="1:20" ht="43.2" hidden="1"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43.2" hidden="1"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42172.757638888885</v>
      </c>
      <c r="T3269" s="10">
        <f t="shared" si="311"/>
        <v>42202.757638888885</v>
      </c>
    </row>
    <row r="3270" spans="1:20" ht="43.2" hidden="1"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3.2" hidden="1"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57.6" hidden="1"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hidden="1"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41915.437210648146</v>
      </c>
      <c r="T3273" s="10">
        <f t="shared" si="311"/>
        <v>41945.478877314818</v>
      </c>
    </row>
    <row r="3274" spans="1:20" ht="43.2" hidden="1"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57.6" hidden="1"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42611.801412037035</v>
      </c>
      <c r="T3275" s="10">
        <f t="shared" si="311"/>
        <v>42627.791666666672</v>
      </c>
    </row>
    <row r="3276" spans="1:20" ht="43.2" hidden="1"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42400.704537037032</v>
      </c>
      <c r="T3276" s="10">
        <f t="shared" si="311"/>
        <v>42444.875</v>
      </c>
    </row>
    <row r="3277" spans="1:20" ht="43.2" hidden="1"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42017.88045138889</v>
      </c>
      <c r="T3277" s="10">
        <f t="shared" si="311"/>
        <v>42044.1875</v>
      </c>
    </row>
    <row r="3278" spans="1:20" ht="43.2" hidden="1"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42426.949988425928</v>
      </c>
      <c r="T3278" s="10">
        <f t="shared" si="311"/>
        <v>42461.165972222225</v>
      </c>
    </row>
    <row r="3279" spans="1:20" ht="57.6" hidden="1"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43.2" hidden="1"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57.6" hidden="1"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43.2" hidden="1"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28.8" hidden="1"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43.2" hidden="1"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43.2" hidden="1"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3.2" hidden="1"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42380.884872685187</v>
      </c>
      <c r="T3286" s="10">
        <f t="shared" si="311"/>
        <v>42398.249305555553</v>
      </c>
    </row>
    <row r="3287" spans="1:20" hidden="1"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42762.942430555559</v>
      </c>
      <c r="T3287" s="10">
        <f t="shared" si="311"/>
        <v>42794.208333333328</v>
      </c>
    </row>
    <row r="3288" spans="1:20" ht="57.6" hidden="1"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28.8" hidden="1"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42311.750324074077</v>
      </c>
      <c r="T3289" s="10">
        <f t="shared" si="311"/>
        <v>42336.750324074077</v>
      </c>
    </row>
    <row r="3290" spans="1:20" ht="43.2" hidden="1"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42505.774479166663</v>
      </c>
      <c r="T3290" s="10">
        <f t="shared" si="311"/>
        <v>42541.958333333328</v>
      </c>
    </row>
    <row r="3291" spans="1:20" ht="43.2" hidden="1"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42758.368078703701</v>
      </c>
      <c r="T3291" s="10">
        <f t="shared" si="311"/>
        <v>42786.368078703701</v>
      </c>
    </row>
    <row r="3292" spans="1:20" ht="72" hidden="1"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57.6" hidden="1"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3.2" hidden="1"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42282.770231481481</v>
      </c>
      <c r="T3294" s="10">
        <f t="shared" si="311"/>
        <v>42342.811898148153</v>
      </c>
    </row>
    <row r="3295" spans="1:20" ht="57.6" hidden="1"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42768.425370370373</v>
      </c>
      <c r="T3295" s="10">
        <f t="shared" si="311"/>
        <v>42798.425370370373</v>
      </c>
    </row>
    <row r="3296" spans="1:20" ht="43.2" hidden="1"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43.2" hidden="1"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43.2" hidden="1"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42309.756620370375</v>
      </c>
      <c r="T3298" s="10">
        <f t="shared" si="311"/>
        <v>42330.916666666672</v>
      </c>
    </row>
    <row r="3299" spans="1:20" ht="43.2" hidden="1"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42193.771481481483</v>
      </c>
      <c r="T3299" s="10">
        <f t="shared" si="311"/>
        <v>42212.957638888889</v>
      </c>
    </row>
    <row r="3300" spans="1:20" ht="43.2" hidden="1"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42239.957962962959</v>
      </c>
      <c r="T3300" s="10">
        <f t="shared" si="311"/>
        <v>42260</v>
      </c>
    </row>
    <row r="3301" spans="1:20" ht="43.2" hidden="1"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3.2" hidden="1"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43.2" hidden="1"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hidden="1"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43.2" hidden="1"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3.2" hidden="1"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42696.624444444446</v>
      </c>
      <c r="T3306" s="10">
        <f t="shared" si="311"/>
        <v>42726.624444444446</v>
      </c>
    </row>
    <row r="3307" spans="1:20" ht="43.2" hidden="1"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57.6" hidden="1"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43.2" hidden="1"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42475.057164351849</v>
      </c>
      <c r="T3309" s="10">
        <f t="shared" si="311"/>
        <v>42505.057164351849</v>
      </c>
    </row>
    <row r="3310" spans="1:20" ht="43.2" hidden="1"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28.8" hidden="1"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42628.650208333333</v>
      </c>
      <c r="T3311" s="10">
        <f t="shared" si="311"/>
        <v>42659.650208333333</v>
      </c>
    </row>
    <row r="3312" spans="1:20" ht="28.8" hidden="1"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42253.928530092591</v>
      </c>
      <c r="T3312" s="10">
        <f t="shared" si="311"/>
        <v>42283.928530092591</v>
      </c>
    </row>
    <row r="3313" spans="1:20" ht="43.2" hidden="1"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43.2" hidden="1"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42664.809560185182</v>
      </c>
      <c r="T3314" s="10">
        <f t="shared" si="311"/>
        <v>42685.916666666672</v>
      </c>
    </row>
    <row r="3315" spans="1:20" ht="43.2" hidden="1"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43.2" hidden="1"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42105.267488425925</v>
      </c>
      <c r="T3316" s="10">
        <f t="shared" si="311"/>
        <v>42132.836805555555</v>
      </c>
    </row>
    <row r="3317" spans="1:20" ht="43.2" hidden="1"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72" hidden="1"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41826.871238425927</v>
      </c>
      <c r="T3318" s="10">
        <f t="shared" si="311"/>
        <v>41859.57916666667</v>
      </c>
    </row>
    <row r="3319" spans="1:20" ht="43.2" hidden="1"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28.8" hidden="1"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42431.302002314813</v>
      </c>
      <c r="T3320" s="10">
        <f t="shared" si="311"/>
        <v>42471.104166666672</v>
      </c>
    </row>
    <row r="3321" spans="1:20" ht="43.2" hidden="1"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41990.585486111115</v>
      </c>
      <c r="T3321" s="10">
        <f t="shared" si="311"/>
        <v>42035.585486111115</v>
      </c>
    </row>
    <row r="3322" spans="1:20" ht="43.2" hidden="1"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57.6" hidden="1"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41914.100289351853</v>
      </c>
      <c r="T3323" s="10">
        <f t="shared" si="311"/>
        <v>41928.165972222225</v>
      </c>
    </row>
    <row r="3324" spans="1:20" ht="43.2" hidden="1"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42521.010370370372</v>
      </c>
      <c r="T3324" s="10">
        <f t="shared" si="311"/>
        <v>42543.163194444445</v>
      </c>
    </row>
    <row r="3325" spans="1:20" ht="43.2" hidden="1"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43.2" hidden="1"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43.2" hidden="1"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42064.785613425927</v>
      </c>
      <c r="T3327" s="10">
        <f t="shared" si="311"/>
        <v>42099.743946759263</v>
      </c>
    </row>
    <row r="3328" spans="1:20" ht="43.2" hidden="1"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42041.714178240742</v>
      </c>
      <c r="T3328" s="10">
        <f t="shared" si="311"/>
        <v>42071.67251157407</v>
      </c>
    </row>
    <row r="3329" spans="1:20" ht="43.2" hidden="1"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3.2" hidden="1"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41822.57503472222</v>
      </c>
      <c r="T3330" s="10">
        <f t="shared" si="311"/>
        <v>41825.041666666664</v>
      </c>
    </row>
    <row r="3331" spans="1:20" ht="43.2" hidden="1"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IF($L3331&gt;0,$E3331/$L3331,0)</f>
        <v>44.92307692307692</v>
      </c>
      <c r="Q3331" t="str">
        <f t="shared" ref="Q3331:Q3394" si="314">LEFT(N3331,FIND("/",$N3331)-1)</f>
        <v>theater</v>
      </c>
      <c r="R3331" t="str">
        <f t="shared" ref="R3331:R3394" si="315">RIGHT($N3331,LEN($N3331)-FIND("/",$N3331))</f>
        <v>plays</v>
      </c>
      <c r="S3331" s="10">
        <f t="shared" ref="S3331:S3394" si="316">(((J3331/60/60/24)+DATE(1970,1,1)))</f>
        <v>41837.323009259257</v>
      </c>
      <c r="T3331" s="10">
        <f t="shared" ref="T3331:T3394" si="317">(((I3331/60/60/24)+DATE(1970,1,1)))</f>
        <v>41847.958333333336</v>
      </c>
    </row>
    <row r="3332" spans="1:20" ht="43.2" hidden="1"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42065.887361111112</v>
      </c>
      <c r="T3332" s="10">
        <f t="shared" si="317"/>
        <v>42095.845694444448</v>
      </c>
    </row>
    <row r="3333" spans="1:20" ht="43.2" hidden="1"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42248.697754629626</v>
      </c>
      <c r="T3333" s="10">
        <f t="shared" si="317"/>
        <v>42283.697754629626</v>
      </c>
    </row>
    <row r="3334" spans="1:20" ht="43.2" hidden="1"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41809.860300925924</v>
      </c>
      <c r="T3334" s="10">
        <f t="shared" si="317"/>
        <v>41839.860300925924</v>
      </c>
    </row>
    <row r="3335" spans="1:20" ht="43.2" hidden="1"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28.8" hidden="1"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43.2" hidden="1"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3.2" hidden="1"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42437.398680555561</v>
      </c>
      <c r="T3338" s="10">
        <f t="shared" si="317"/>
        <v>42465.35701388889</v>
      </c>
    </row>
    <row r="3339" spans="1:20" ht="43.2" hidden="1"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41901.282025462962</v>
      </c>
      <c r="T3339" s="10">
        <f t="shared" si="317"/>
        <v>41922.875</v>
      </c>
    </row>
    <row r="3340" spans="1:20" ht="28.8" hidden="1"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43.2" hidden="1"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43.2" hidden="1"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43.2" hidden="1"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42510.798854166671</v>
      </c>
      <c r="T3343" s="10">
        <f t="shared" si="317"/>
        <v>42533.708333333328</v>
      </c>
    </row>
    <row r="3344" spans="1:20" ht="43.2" hidden="1"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3.2" hidden="1"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43.2" hidden="1"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41851.200150462959</v>
      </c>
      <c r="T3346" s="10">
        <f t="shared" si="317"/>
        <v>41881.200150462959</v>
      </c>
    </row>
    <row r="3347" spans="1:20" ht="43.2" hidden="1"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42053.106111111112</v>
      </c>
      <c r="T3347" s="10">
        <f t="shared" si="317"/>
        <v>42112.025694444441</v>
      </c>
    </row>
    <row r="3348" spans="1:20" ht="43.2" hidden="1"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57.6" hidden="1"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43.2" hidden="1"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43.2" hidden="1"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57.6" hidden="1"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43.2" hidden="1"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41806.395428240743</v>
      </c>
      <c r="T3353" s="10">
        <f t="shared" si="317"/>
        <v>41843.458333333336</v>
      </c>
    </row>
    <row r="3354" spans="1:20" ht="43.2" hidden="1"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42495.992800925931</v>
      </c>
      <c r="T3354" s="10">
        <f t="shared" si="317"/>
        <v>42552.958333333328</v>
      </c>
    </row>
    <row r="3355" spans="1:20" ht="43.2" hidden="1"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28.8" hidden="1"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3.2" hidden="1"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43.2" hidden="1"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43.2" hidden="1"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3.2" hidden="1"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41932.311099537037</v>
      </c>
      <c r="T3360" s="10">
        <f t="shared" si="317"/>
        <v>41962.352766203709</v>
      </c>
    </row>
    <row r="3361" spans="1:20" ht="43.2" hidden="1"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28.8" hidden="1"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57.6" hidden="1"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3.2" hidden="1"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42056.091631944444</v>
      </c>
      <c r="T3364" s="10">
        <f t="shared" si="317"/>
        <v>42070.204861111109</v>
      </c>
    </row>
    <row r="3365" spans="1:20" ht="43.2" hidden="1"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41851.771354166667</v>
      </c>
      <c r="T3365" s="10">
        <f t="shared" si="317"/>
        <v>41870.666666666664</v>
      </c>
    </row>
    <row r="3366" spans="1:20" ht="43.2" hidden="1"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43.2" hidden="1"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3.2" hidden="1"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43.2" hidden="1"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42192.933958333335</v>
      </c>
      <c r="T3369" s="10">
        <f t="shared" si="317"/>
        <v>42217.933958333335</v>
      </c>
    </row>
    <row r="3370" spans="1:20" ht="43.2" hidden="1"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41969.199756944443</v>
      </c>
      <c r="T3370" s="10">
        <f t="shared" si="317"/>
        <v>42005.208333333328</v>
      </c>
    </row>
    <row r="3371" spans="1:20" ht="43.2" hidden="1"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28.8" hidden="1"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28.8" hidden="1"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3.2" hidden="1"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43.2" hidden="1"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42179.854629629626</v>
      </c>
      <c r="T3375" s="10">
        <f t="shared" si="317"/>
        <v>42203.666666666672</v>
      </c>
    </row>
    <row r="3376" spans="1:20" ht="43.2" hidden="1"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3.2" hidden="1"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41765.610798611109</v>
      </c>
      <c r="T3377" s="10">
        <f t="shared" si="317"/>
        <v>41777.610798611109</v>
      </c>
    </row>
    <row r="3378" spans="1:20" ht="43.2" hidden="1"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43.2" hidden="1"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43.2" hidden="1"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57.6" hidden="1"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42225.513888888891</v>
      </c>
      <c r="T3381" s="10">
        <f t="shared" si="317"/>
        <v>42242.958333333328</v>
      </c>
    </row>
    <row r="3382" spans="1:20" ht="57.6" hidden="1"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41937.95344907407</v>
      </c>
      <c r="T3382" s="10">
        <f t="shared" si="317"/>
        <v>41972.995115740734</v>
      </c>
    </row>
    <row r="3383" spans="1:20" ht="43.2" hidden="1"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43.2" hidden="1"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43.2" hidden="1"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43.2" hidden="1"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57.6" hidden="1"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41953.8675</v>
      </c>
      <c r="T3387" s="10">
        <f t="shared" si="317"/>
        <v>41983.8675</v>
      </c>
    </row>
    <row r="3388" spans="1:20" ht="43.2" hidden="1"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57.6" hidden="1"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57.6" hidden="1"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42143.461122685185</v>
      </c>
      <c r="T3390" s="10">
        <f t="shared" si="317"/>
        <v>42173.461122685185</v>
      </c>
    </row>
    <row r="3391" spans="1:20" ht="43.2" hidden="1"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57.6" hidden="1"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43.2" hidden="1"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57.6" hidden="1"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42446.845543981486</v>
      </c>
      <c r="T3394" s="10">
        <f t="shared" si="317"/>
        <v>42496.845543981486</v>
      </c>
    </row>
    <row r="3395" spans="1:20" ht="43.2" hidden="1"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IF($L3395&gt;0,$E3395/$L3395,0)</f>
        <v>36.06818181818182</v>
      </c>
      <c r="Q3395" t="str">
        <f t="shared" ref="Q3395:Q3458" si="320">LEFT(N3395,FIND("/",$N3395)-1)</f>
        <v>theater</v>
      </c>
      <c r="R3395" t="str">
        <f t="shared" ref="R3395:R3458" si="321">RIGHT($N3395,LEN($N3395)-FIND("/",$N3395))</f>
        <v>plays</v>
      </c>
      <c r="S3395" s="10">
        <f t="shared" ref="S3395:S3458" si="322">(((J3395/60/60/24)+DATE(1970,1,1)))</f>
        <v>41923.921643518523</v>
      </c>
      <c r="T3395" s="10">
        <f t="shared" ref="T3395:T3458" si="323">(((I3395/60/60/24)+DATE(1970,1,1)))</f>
        <v>41949.031944444447</v>
      </c>
    </row>
    <row r="3396" spans="1:20" ht="43.2" hidden="1"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41817.59542824074</v>
      </c>
      <c r="T3396" s="10">
        <f t="shared" si="323"/>
        <v>41847.59542824074</v>
      </c>
    </row>
    <row r="3397" spans="1:20" ht="28.8" hidden="1"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3.2" hidden="1"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41764.44663194444</v>
      </c>
      <c r="T3398" s="10">
        <f t="shared" si="323"/>
        <v>41791.165972222225</v>
      </c>
    </row>
    <row r="3399" spans="1:20" ht="28.8" hidden="1"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43.2" hidden="1"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3.2" hidden="1"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43.2" hidden="1"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57.6" hidden="1"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3.2" hidden="1"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42290.61855324074</v>
      </c>
      <c r="T3404" s="10">
        <f t="shared" si="323"/>
        <v>42320.104861111111</v>
      </c>
    </row>
    <row r="3405" spans="1:20" ht="43.2" hidden="1"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42150.462083333332</v>
      </c>
      <c r="T3405" s="10">
        <f t="shared" si="323"/>
        <v>42180.462083333332</v>
      </c>
    </row>
    <row r="3406" spans="1:20" ht="57.6" hidden="1"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3.2" hidden="1"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42410.017199074078</v>
      </c>
      <c r="T3407" s="10">
        <f t="shared" si="323"/>
        <v>42430.999305555553</v>
      </c>
    </row>
    <row r="3408" spans="1:20" ht="43.2" hidden="1"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41791.492777777778</v>
      </c>
      <c r="T3408" s="10">
        <f t="shared" si="323"/>
        <v>41836.492777777778</v>
      </c>
    </row>
    <row r="3409" spans="1:20" ht="57.6" hidden="1"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3.2" hidden="1"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3.2" hidden="1"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43.2" hidden="1"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42500.041550925926</v>
      </c>
      <c r="T3412" s="10">
        <f t="shared" si="323"/>
        <v>42527.291666666672</v>
      </c>
    </row>
    <row r="3413" spans="1:20" ht="43.2" hidden="1"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42265.022824074069</v>
      </c>
      <c r="T3413" s="10">
        <f t="shared" si="323"/>
        <v>42285.022824074069</v>
      </c>
    </row>
    <row r="3414" spans="1:20" ht="43.2" hidden="1"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41879.959050925929</v>
      </c>
      <c r="T3414" s="10">
        <f t="shared" si="323"/>
        <v>41909.959050925929</v>
      </c>
    </row>
    <row r="3415" spans="1:20" ht="57.6" hidden="1"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42053.733078703706</v>
      </c>
      <c r="T3415" s="10">
        <f t="shared" si="323"/>
        <v>42063.207638888889</v>
      </c>
    </row>
    <row r="3416" spans="1:20" ht="43.2" hidden="1"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43.2" hidden="1"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42467.144166666665</v>
      </c>
      <c r="T3417" s="10">
        <f t="shared" si="323"/>
        <v>42477.979166666672</v>
      </c>
    </row>
    <row r="3418" spans="1:20" ht="57.6" hidden="1"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3.2" hidden="1"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43.2" hidden="1"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57.6" hidden="1"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42448.821585648147</v>
      </c>
      <c r="T3421" s="10">
        <f t="shared" si="323"/>
        <v>42466.895833333328</v>
      </c>
    </row>
    <row r="3422" spans="1:20" ht="43.2" hidden="1"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42405.090300925927</v>
      </c>
      <c r="T3422" s="10">
        <f t="shared" si="323"/>
        <v>42414</v>
      </c>
    </row>
    <row r="3423" spans="1:20" ht="43.2" hidden="1"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42037.791238425925</v>
      </c>
      <c r="T3423" s="10">
        <f t="shared" si="323"/>
        <v>42067.791238425925</v>
      </c>
    </row>
    <row r="3424" spans="1:20" ht="43.2" hidden="1"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42323.562222222223</v>
      </c>
      <c r="T3424" s="10">
        <f t="shared" si="323"/>
        <v>42352</v>
      </c>
    </row>
    <row r="3425" spans="1:20" ht="43.2" hidden="1"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42088.911354166667</v>
      </c>
      <c r="T3425" s="10">
        <f t="shared" si="323"/>
        <v>42118.911354166667</v>
      </c>
    </row>
    <row r="3426" spans="1:20" ht="43.2" hidden="1"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43.2" hidden="1"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41884.617314814815</v>
      </c>
      <c r="T3427" s="10">
        <f t="shared" si="323"/>
        <v>41916.617314814815</v>
      </c>
    </row>
    <row r="3428" spans="1:20" ht="43.2" hidden="1"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43.2" hidden="1"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41792.645277777774</v>
      </c>
      <c r="T3429" s="10">
        <f t="shared" si="323"/>
        <v>41822.645277777774</v>
      </c>
    </row>
    <row r="3430" spans="1:20" ht="43.2" hidden="1"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43.2" hidden="1"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42662.021539351852</v>
      </c>
      <c r="T3431" s="10">
        <f t="shared" si="323"/>
        <v>42676.021539351852</v>
      </c>
    </row>
    <row r="3432" spans="1:20" ht="43.2" hidden="1"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3.2" hidden="1"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41839.730937500004</v>
      </c>
      <c r="T3433" s="10">
        <f t="shared" si="323"/>
        <v>41869.730937500004</v>
      </c>
    </row>
    <row r="3434" spans="1:20" ht="43.2" hidden="1"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3.2" hidden="1"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41776.063136574077</v>
      </c>
      <c r="T3435" s="10">
        <f t="shared" si="323"/>
        <v>41807.125</v>
      </c>
    </row>
    <row r="3436" spans="1:20" ht="43.2" hidden="1"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43.2" hidden="1"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43.2" hidden="1"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57.6" hidden="1"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43.2" hidden="1"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42100.927858796291</v>
      </c>
      <c r="T3440" s="10">
        <f t="shared" si="323"/>
        <v>42126.875</v>
      </c>
    </row>
    <row r="3441" spans="1:20" ht="28.8" hidden="1"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43.2" hidden="1"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43.2" hidden="1"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42294.429641203707</v>
      </c>
      <c r="T3443" s="10">
        <f t="shared" si="323"/>
        <v>42321.845138888893</v>
      </c>
    </row>
    <row r="3444" spans="1:20" ht="43.2" hidden="1"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42124.841111111105</v>
      </c>
      <c r="T3444" s="10">
        <f t="shared" si="323"/>
        <v>42154.841111111105</v>
      </c>
    </row>
    <row r="3445" spans="1:20" ht="43.2" hidden="1"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43.2" hidden="1"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42521.291504629626</v>
      </c>
      <c r="T3446" s="10">
        <f t="shared" si="323"/>
        <v>42529.582638888889</v>
      </c>
    </row>
    <row r="3447" spans="1:20" ht="43.2" hidden="1"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42272.530509259261</v>
      </c>
      <c r="T3447" s="10">
        <f t="shared" si="323"/>
        <v>42300.530509259261</v>
      </c>
    </row>
    <row r="3448" spans="1:20" ht="43.2" hidden="1"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42016.832465277781</v>
      </c>
      <c r="T3448" s="10">
        <f t="shared" si="323"/>
        <v>42040.513888888891</v>
      </c>
    </row>
    <row r="3449" spans="1:20" ht="28.8" hidden="1"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3.2" hidden="1"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3.2" hidden="1"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42532.052523148144</v>
      </c>
      <c r="T3451" s="10">
        <f t="shared" si="323"/>
        <v>42560.166666666672</v>
      </c>
    </row>
    <row r="3452" spans="1:20" ht="43.2" hidden="1"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43.2" hidden="1"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43.2" hidden="1"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41820.639189814814</v>
      </c>
      <c r="T3454" s="10">
        <f t="shared" si="323"/>
        <v>41843.165972222225</v>
      </c>
    </row>
    <row r="3455" spans="1:20" ht="43.2" hidden="1"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57.6" hidden="1"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43.2" hidden="1"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42626.7503125</v>
      </c>
      <c r="T3457" s="10">
        <f t="shared" si="323"/>
        <v>42656.7503125</v>
      </c>
    </row>
    <row r="3458" spans="1:20" ht="43.2" hidden="1"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41821.205636574072</v>
      </c>
      <c r="T3458" s="10">
        <f t="shared" si="323"/>
        <v>41852.290972222225</v>
      </c>
    </row>
    <row r="3459" spans="1:20" ht="28.8" hidden="1"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IF($L3459&gt;0,$E3459/$L3459,0)</f>
        <v>50.981818181818184</v>
      </c>
      <c r="Q3459" t="str">
        <f t="shared" ref="Q3459:Q3522" si="326">LEFT(N3459,FIND("/",$N3459)-1)</f>
        <v>theater</v>
      </c>
      <c r="R3459" t="str">
        <f t="shared" ref="R3459:R3522" si="327">RIGHT($N3459,LEN($N3459)-FIND("/",$N3459))</f>
        <v>plays</v>
      </c>
      <c r="S3459" s="10">
        <f t="shared" ref="S3459:S3522" si="328">(((J3459/60/60/24)+DATE(1970,1,1)))</f>
        <v>42016.706678240742</v>
      </c>
      <c r="T3459" s="10">
        <f t="shared" ref="T3459:T3522" si="329">(((I3459/60/60/24)+DATE(1970,1,1)))</f>
        <v>42047.249305555553</v>
      </c>
    </row>
    <row r="3460" spans="1:20" ht="43.2" hidden="1"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43.2" hidden="1"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3.2" hidden="1"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41852.527222222219</v>
      </c>
      <c r="T3462" s="10">
        <f t="shared" si="329"/>
        <v>41866.527222222219</v>
      </c>
    </row>
    <row r="3463" spans="1:20" ht="43.2" hidden="1"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42643.632858796293</v>
      </c>
      <c r="T3463" s="10">
        <f t="shared" si="329"/>
        <v>42672.125</v>
      </c>
    </row>
    <row r="3464" spans="1:20" ht="43.2" hidden="1"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42179.898472222223</v>
      </c>
      <c r="T3464" s="10">
        <f t="shared" si="329"/>
        <v>42195.75</v>
      </c>
    </row>
    <row r="3465" spans="1:20" ht="43.2" hidden="1"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57.6" hidden="1"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3.2" hidden="1"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43.2" hidden="1"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hidden="1"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3.2" hidden="1"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42605.765381944439</v>
      </c>
      <c r="T3470" s="10">
        <f t="shared" si="329"/>
        <v>42634.125</v>
      </c>
    </row>
    <row r="3471" spans="1:20" ht="57.6" hidden="1"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28.8" hidden="1"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42529.022013888884</v>
      </c>
      <c r="T3472" s="10">
        <f t="shared" si="329"/>
        <v>42566.901388888888</v>
      </c>
    </row>
    <row r="3473" spans="1:20" ht="43.2" hidden="1"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41841.820486111108</v>
      </c>
      <c r="T3473" s="10">
        <f t="shared" si="329"/>
        <v>41882.833333333336</v>
      </c>
    </row>
    <row r="3474" spans="1:20" ht="43.2" hidden="1"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43.2" hidden="1"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42062.834444444445</v>
      </c>
      <c r="T3475" s="10">
        <f t="shared" si="329"/>
        <v>42083.852083333331</v>
      </c>
    </row>
    <row r="3476" spans="1:20" ht="43.2" hidden="1"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3.2" hidden="1"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41918.880833333329</v>
      </c>
      <c r="T3477" s="10">
        <f t="shared" si="329"/>
        <v>41946</v>
      </c>
    </row>
    <row r="3478" spans="1:20" ht="43.2" hidden="1"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41921.279976851853</v>
      </c>
      <c r="T3478" s="10">
        <f t="shared" si="329"/>
        <v>41939.125</v>
      </c>
    </row>
    <row r="3479" spans="1:20" ht="43.2" hidden="1"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3.2" hidden="1"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3.2" hidden="1"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3.2" hidden="1"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42171.317442129628</v>
      </c>
      <c r="T3482" s="10">
        <f t="shared" si="329"/>
        <v>42195.875</v>
      </c>
    </row>
    <row r="3483" spans="1:20" ht="43.2" hidden="1"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41989.24754629629</v>
      </c>
      <c r="T3483" s="10">
        <f t="shared" si="329"/>
        <v>42006.24754629629</v>
      </c>
    </row>
    <row r="3484" spans="1:20" ht="43.2" hidden="1"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41796.771597222221</v>
      </c>
      <c r="T3484" s="10">
        <f t="shared" si="329"/>
        <v>41826.771597222221</v>
      </c>
    </row>
    <row r="3485" spans="1:20" ht="43.2" hidden="1"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57.6" hidden="1"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43.2" hidden="1"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3.2" hidden="1"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42126.87501157407</v>
      </c>
      <c r="T3488" s="10">
        <f t="shared" si="329"/>
        <v>42158.290972222225</v>
      </c>
    </row>
    <row r="3489" spans="1:20" ht="43.2" hidden="1"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57.6" hidden="1"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43.2" hidden="1"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41753.635775462964</v>
      </c>
      <c r="T3491" s="10">
        <f t="shared" si="329"/>
        <v>41783.875</v>
      </c>
    </row>
    <row r="3492" spans="1:20" ht="43.2" hidden="1"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43.2" hidden="1"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42121.249814814815</v>
      </c>
      <c r="T3493" s="10">
        <f t="shared" si="329"/>
        <v>42142.249814814815</v>
      </c>
    </row>
    <row r="3494" spans="1:20" ht="43.2" hidden="1"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43.2" hidden="1"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41848.866157407407</v>
      </c>
      <c r="T3495" s="10">
        <f t="shared" si="329"/>
        <v>41868.21597222222</v>
      </c>
    </row>
    <row r="3496" spans="1:20" ht="43.2" hidden="1"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42689.214988425927</v>
      </c>
      <c r="T3496" s="10">
        <f t="shared" si="329"/>
        <v>42700.25</v>
      </c>
    </row>
    <row r="3497" spans="1:20" ht="43.2" hidden="1"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57.6" hidden="1"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57.6" hidden="1"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57.6" hidden="1"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43.2" hidden="1"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42132.036168981482</v>
      </c>
      <c r="T3501" s="10">
        <f t="shared" si="329"/>
        <v>42186.290972222225</v>
      </c>
    </row>
    <row r="3502" spans="1:20" ht="57.6" hidden="1"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42419.91942129629</v>
      </c>
      <c r="T3502" s="10">
        <f t="shared" si="329"/>
        <v>42436.207638888889</v>
      </c>
    </row>
    <row r="3503" spans="1:20" ht="43.2" hidden="1"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43.2" hidden="1"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42430.839398148149</v>
      </c>
      <c r="T3504" s="10">
        <f t="shared" si="329"/>
        <v>42445.165972222225</v>
      </c>
    </row>
    <row r="3505" spans="1:20" ht="43.2" hidden="1"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43.2" hidden="1"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42297.748738425929</v>
      </c>
      <c r="T3506" s="10">
        <f t="shared" si="329"/>
        <v>42327.790405092594</v>
      </c>
    </row>
    <row r="3507" spans="1:20" ht="86.4" hidden="1"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41760.935706018521</v>
      </c>
      <c r="T3507" s="10">
        <f t="shared" si="329"/>
        <v>41772.166666666664</v>
      </c>
    </row>
    <row r="3508" spans="1:20" ht="43.2" hidden="1"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43.2" hidden="1"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42491.92288194444</v>
      </c>
      <c r="T3509" s="10">
        <f t="shared" si="329"/>
        <v>42521.92288194444</v>
      </c>
    </row>
    <row r="3510" spans="1:20" ht="43.2" hidden="1"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42477.729780092588</v>
      </c>
      <c r="T3510" s="10">
        <f t="shared" si="329"/>
        <v>42500.875</v>
      </c>
    </row>
    <row r="3511" spans="1:20" ht="43.2" hidden="1"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41950.859560185185</v>
      </c>
      <c r="T3511" s="10">
        <f t="shared" si="329"/>
        <v>41964.204861111109</v>
      </c>
    </row>
    <row r="3512" spans="1:20" ht="57.6" hidden="1"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41802.62090277778</v>
      </c>
      <c r="T3512" s="10">
        <f t="shared" si="329"/>
        <v>41822.62090277778</v>
      </c>
    </row>
    <row r="3513" spans="1:20" ht="43.2" hidden="1"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43.2" hidden="1"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42057.536944444444</v>
      </c>
      <c r="T3514" s="10">
        <f t="shared" si="329"/>
        <v>42117.49527777778</v>
      </c>
    </row>
    <row r="3515" spans="1:20" ht="43.2" hidden="1"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3.2" hidden="1"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3.2" hidden="1"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43.2" hidden="1"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41856.010069444441</v>
      </c>
      <c r="T3518" s="10">
        <f t="shared" si="329"/>
        <v>41890.125</v>
      </c>
    </row>
    <row r="3519" spans="1:20" ht="43.2" hidden="1"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41794.817523148151</v>
      </c>
      <c r="T3519" s="10">
        <f t="shared" si="329"/>
        <v>41824.458333333336</v>
      </c>
    </row>
    <row r="3520" spans="1:20" ht="43.2" hidden="1"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41893.783553240741</v>
      </c>
      <c r="T3520" s="10">
        <f t="shared" si="329"/>
        <v>41914.597916666666</v>
      </c>
    </row>
    <row r="3521" spans="1:20" ht="43.2" hidden="1"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43.2" hidden="1"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42227.824212962965</v>
      </c>
      <c r="T3522" s="10">
        <f t="shared" si="329"/>
        <v>42253.57430555555</v>
      </c>
    </row>
    <row r="3523" spans="1:20" ht="57.6" hidden="1"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IF($L3523&gt;0,$E3523/$L3523,0)</f>
        <v>45.615384615384613</v>
      </c>
      <c r="Q3523" t="str">
        <f t="shared" ref="Q3523:Q3586" si="332">LEFT(N3523,FIND("/",$N3523)-1)</f>
        <v>theater</v>
      </c>
      <c r="R3523" t="str">
        <f t="shared" ref="R3523:R3586" si="333">RIGHT($N3523,LEN($N3523)-FIND("/",$N3523))</f>
        <v>plays</v>
      </c>
      <c r="S3523" s="10">
        <f t="shared" ref="S3523:S3586" si="334">(((J3523/60/60/24)+DATE(1970,1,1)))</f>
        <v>41881.361342592594</v>
      </c>
      <c r="T3523" s="10">
        <f t="shared" ref="T3523:T3586" si="335">(((I3523/60/60/24)+DATE(1970,1,1)))</f>
        <v>41911.361342592594</v>
      </c>
    </row>
    <row r="3524" spans="1:20" ht="43.2" hidden="1"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42234.789884259255</v>
      </c>
      <c r="T3524" s="10">
        <f t="shared" si="335"/>
        <v>42262.420833333337</v>
      </c>
    </row>
    <row r="3525" spans="1:20" ht="43.2" hidden="1"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42581.397546296299</v>
      </c>
      <c r="T3525" s="10">
        <f t="shared" si="335"/>
        <v>42638.958333333328</v>
      </c>
    </row>
    <row r="3526" spans="1:20" ht="43.2" hidden="1"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41880.76357638889</v>
      </c>
      <c r="T3526" s="10">
        <f t="shared" si="335"/>
        <v>41895.166666666664</v>
      </c>
    </row>
    <row r="3527" spans="1:20" ht="43.2" hidden="1"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43.2" hidden="1"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42460.335312499999</v>
      </c>
      <c r="T3528" s="10">
        <f t="shared" si="335"/>
        <v>42488.249305555553</v>
      </c>
    </row>
    <row r="3529" spans="1:20" ht="43.2" hidden="1"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3.2" hidden="1"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42733.50136574074</v>
      </c>
      <c r="T3530" s="10">
        <f t="shared" si="335"/>
        <v>42753.50136574074</v>
      </c>
    </row>
    <row r="3531" spans="1:20" ht="43.2" hidden="1"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43.2" hidden="1"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42442.623344907406</v>
      </c>
      <c r="T3532" s="10">
        <f t="shared" si="335"/>
        <v>42470.833333333328</v>
      </c>
    </row>
    <row r="3533" spans="1:20" hidden="1"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57.6" hidden="1"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57.6" hidden="1"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42289.761192129634</v>
      </c>
      <c r="T3535" s="10">
        <f t="shared" si="335"/>
        <v>42319.802858796291</v>
      </c>
    </row>
    <row r="3536" spans="1:20" ht="43.2" hidden="1"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42243.6252662037</v>
      </c>
      <c r="T3536" s="10">
        <f t="shared" si="335"/>
        <v>42278.6252662037</v>
      </c>
    </row>
    <row r="3537" spans="1:20" ht="43.2" hidden="1"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42248.640162037031</v>
      </c>
      <c r="T3537" s="10">
        <f t="shared" si="335"/>
        <v>42279.75</v>
      </c>
    </row>
    <row r="3538" spans="1:20" ht="43.2" hidden="1"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43.2" hidden="1"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41923.354351851849</v>
      </c>
      <c r="T3539" s="10">
        <f t="shared" si="335"/>
        <v>41960.332638888889</v>
      </c>
    </row>
    <row r="3540" spans="1:20" ht="43.2" hidden="1"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42571.420601851853</v>
      </c>
      <c r="T3540" s="10">
        <f t="shared" si="335"/>
        <v>42599.420601851853</v>
      </c>
    </row>
    <row r="3541" spans="1:20" ht="43.2" hidden="1"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42600.756041666667</v>
      </c>
      <c r="T3541" s="10">
        <f t="shared" si="335"/>
        <v>42621.756041666667</v>
      </c>
    </row>
    <row r="3542" spans="1:20" ht="57.6" hidden="1"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42517.003368055557</v>
      </c>
      <c r="T3542" s="10">
        <f t="shared" si="335"/>
        <v>42547.003368055557</v>
      </c>
    </row>
    <row r="3543" spans="1:20" ht="43.2" hidden="1"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42222.730034722219</v>
      </c>
      <c r="T3543" s="10">
        <f t="shared" si="335"/>
        <v>42247.730034722219</v>
      </c>
    </row>
    <row r="3544" spans="1:20" ht="43.2" hidden="1"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41829.599791666667</v>
      </c>
      <c r="T3544" s="10">
        <f t="shared" si="335"/>
        <v>41889.599791666667</v>
      </c>
    </row>
    <row r="3545" spans="1:20" ht="43.2" hidden="1"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28.8" hidden="1"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42040.831678240742</v>
      </c>
      <c r="T3546" s="10">
        <f t="shared" si="335"/>
        <v>42070.831678240742</v>
      </c>
    </row>
    <row r="3547" spans="1:20" ht="43.2" hidden="1"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42075.807395833333</v>
      </c>
      <c r="T3547" s="10">
        <f t="shared" si="335"/>
        <v>42105.807395833333</v>
      </c>
    </row>
    <row r="3548" spans="1:20" ht="43.2" hidden="1"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3.2" hidden="1"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42480.078715277778</v>
      </c>
      <c r="T3549" s="10">
        <f t="shared" si="335"/>
        <v>42504.165972222225</v>
      </c>
    </row>
    <row r="3550" spans="1:20" ht="43.2" hidden="1"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43.2" hidden="1"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43.2" hidden="1"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42462.893495370372</v>
      </c>
      <c r="T3552" s="10">
        <f t="shared" si="335"/>
        <v>42492.893495370372</v>
      </c>
    </row>
    <row r="3553" spans="1:20" ht="43.2" hidden="1"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43.2" hidden="1"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41788.587083333332</v>
      </c>
      <c r="T3554" s="10">
        <f t="shared" si="335"/>
        <v>41818.587083333332</v>
      </c>
    </row>
    <row r="3555" spans="1:20" ht="43.2" hidden="1"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42196.028703703705</v>
      </c>
      <c r="T3555" s="10">
        <f t="shared" si="335"/>
        <v>42228</v>
      </c>
    </row>
    <row r="3556" spans="1:20" ht="43.2" hidden="1"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42016.050451388888</v>
      </c>
      <c r="T3556" s="10">
        <f t="shared" si="335"/>
        <v>42046.708333333328</v>
      </c>
    </row>
    <row r="3557" spans="1:20" ht="43.2" hidden="1"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42661.442060185189</v>
      </c>
      <c r="T3557" s="10">
        <f t="shared" si="335"/>
        <v>42691.483726851846</v>
      </c>
    </row>
    <row r="3558" spans="1:20" ht="43.2" hidden="1"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41808.649583333332</v>
      </c>
      <c r="T3558" s="10">
        <f t="shared" si="335"/>
        <v>41868.649583333332</v>
      </c>
    </row>
    <row r="3559" spans="1:20" ht="57.6" hidden="1"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3.2" hidden="1"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42139.816840277781</v>
      </c>
      <c r="T3560" s="10">
        <f t="shared" si="335"/>
        <v>42181.875</v>
      </c>
    </row>
    <row r="3561" spans="1:20" ht="57.6" hidden="1"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43.2" hidden="1"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15.2" hidden="1"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43.2" hidden="1"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43.2" hidden="1"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28.8" hidden="1"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43.2" hidden="1"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41974.743148148147</v>
      </c>
      <c r="T3567" s="10">
        <f t="shared" si="335"/>
        <v>42004.743148148147</v>
      </c>
    </row>
    <row r="3568" spans="1:20" ht="43.2" hidden="1"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43.2" hidden="1"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3.2" hidden="1"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3.2" hidden="1"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3.2" hidden="1"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3.2" hidden="1"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28.8" hidden="1"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42146.570393518516</v>
      </c>
      <c r="T3574" s="10">
        <f t="shared" si="335"/>
        <v>42176.570393518516</v>
      </c>
    </row>
    <row r="3575" spans="1:20" ht="43.2" hidden="1"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43.2" hidden="1"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43.2" hidden="1"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3.2" hidden="1"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42649.54923611111</v>
      </c>
      <c r="T3578" s="10">
        <f t="shared" si="335"/>
        <v>42709.590902777782</v>
      </c>
    </row>
    <row r="3579" spans="1:20" ht="43.2" hidden="1"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42093.786840277782</v>
      </c>
      <c r="T3579" s="10">
        <f t="shared" si="335"/>
        <v>42120.26944444445</v>
      </c>
    </row>
    <row r="3580" spans="1:20" ht="43.2" hidden="1"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42460.733530092592</v>
      </c>
      <c r="T3580" s="10">
        <f t="shared" si="335"/>
        <v>42490.733530092592</v>
      </c>
    </row>
    <row r="3581" spans="1:20" ht="43.2" hidden="1"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42430.762222222227</v>
      </c>
      <c r="T3581" s="10">
        <f t="shared" si="335"/>
        <v>42460.720555555556</v>
      </c>
    </row>
    <row r="3582" spans="1:20" ht="43.2" hidden="1"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42026.176180555558</v>
      </c>
      <c r="T3582" s="10">
        <f t="shared" si="335"/>
        <v>42064.207638888889</v>
      </c>
    </row>
    <row r="3583" spans="1:20" ht="43.2" hidden="1"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41836.471180555556</v>
      </c>
      <c r="T3583" s="10">
        <f t="shared" si="335"/>
        <v>41850.471180555556</v>
      </c>
    </row>
    <row r="3584" spans="1:20" ht="43.2" hidden="1"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43.2" hidden="1"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42418.425983796296</v>
      </c>
      <c r="T3585" s="10">
        <f t="shared" si="335"/>
        <v>42478.384317129632</v>
      </c>
    </row>
    <row r="3586" spans="1:20" ht="86.4" hidden="1"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42168.316481481481</v>
      </c>
      <c r="T3586" s="10">
        <f t="shared" si="335"/>
        <v>42198.316481481481</v>
      </c>
    </row>
    <row r="3587" spans="1:20" ht="43.2" hidden="1"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IF($L3587&gt;0,$E3587/$L3587,0)</f>
        <v>176.08695652173913</v>
      </c>
      <c r="Q3587" t="str">
        <f t="shared" ref="Q3587:Q3650" si="338">LEFT(N3587,FIND("/",$N3587)-1)</f>
        <v>theater</v>
      </c>
      <c r="R3587" t="str">
        <f t="shared" ref="R3587:R3650" si="339">RIGHT($N3587,LEN($N3587)-FIND("/",$N3587))</f>
        <v>plays</v>
      </c>
      <c r="S3587" s="10">
        <f t="shared" ref="S3587:S3650" si="340">(((J3587/60/60/24)+DATE(1970,1,1)))</f>
        <v>41964.716319444444</v>
      </c>
      <c r="T3587" s="10">
        <f t="shared" ref="T3587:T3650" si="341">(((I3587/60/60/24)+DATE(1970,1,1)))</f>
        <v>41994.716319444444</v>
      </c>
    </row>
    <row r="3588" spans="1:20" hidden="1"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42576.697569444441</v>
      </c>
      <c r="T3588" s="10">
        <f t="shared" si="341"/>
        <v>42636.697569444441</v>
      </c>
    </row>
    <row r="3589" spans="1:20" ht="43.2" hidden="1"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3.2" hidden="1"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3.2" hidden="1"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43.2" hidden="1"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43.2" hidden="1"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3.2" hidden="1"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3.2" hidden="1"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43.2" hidden="1"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28.8" hidden="1"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42050.008368055554</v>
      </c>
      <c r="T3597" s="10">
        <f t="shared" si="341"/>
        <v>42076.290972222225</v>
      </c>
    </row>
    <row r="3598" spans="1:20" ht="43.2" hidden="1"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41856.715069444443</v>
      </c>
      <c r="T3598" s="10">
        <f t="shared" si="341"/>
        <v>41877.715069444443</v>
      </c>
    </row>
    <row r="3599" spans="1:20" ht="28.8" hidden="1"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42417.585532407407</v>
      </c>
      <c r="T3599" s="10">
        <f t="shared" si="341"/>
        <v>42432.249305555553</v>
      </c>
    </row>
    <row r="3600" spans="1:20" ht="43.2" hidden="1"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3.2" hidden="1"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42220.79487268519</v>
      </c>
      <c r="T3601" s="10">
        <f t="shared" si="341"/>
        <v>42246</v>
      </c>
    </row>
    <row r="3602" spans="1:20" ht="28.8" hidden="1"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42628.849120370374</v>
      </c>
      <c r="T3602" s="10">
        <f t="shared" si="341"/>
        <v>42656.849120370374</v>
      </c>
    </row>
    <row r="3603" spans="1:20" ht="43.2" hidden="1"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57.6" hidden="1"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42447.894432870366</v>
      </c>
      <c r="T3604" s="10">
        <f t="shared" si="341"/>
        <v>42507.894432870366</v>
      </c>
    </row>
    <row r="3605" spans="1:20" ht="43.2" hidden="1"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42283.864351851851</v>
      </c>
      <c r="T3605" s="10">
        <f t="shared" si="341"/>
        <v>42313.906018518523</v>
      </c>
    </row>
    <row r="3606" spans="1:20" ht="43.2" hidden="1"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57.6" hidden="1"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43.2" hidden="1"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42566.604826388888</v>
      </c>
      <c r="T3608" s="10">
        <f t="shared" si="341"/>
        <v>42596.604826388888</v>
      </c>
    </row>
    <row r="3609" spans="1:20" ht="28.8" hidden="1"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42338.963912037041</v>
      </c>
      <c r="T3609" s="10">
        <f t="shared" si="341"/>
        <v>42353</v>
      </c>
    </row>
    <row r="3610" spans="1:20" ht="43.2" hidden="1"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42506.709375000006</v>
      </c>
      <c r="T3610" s="10">
        <f t="shared" si="341"/>
        <v>42538.583333333328</v>
      </c>
    </row>
    <row r="3611" spans="1:20" ht="43.2" hidden="1"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42429.991724537031</v>
      </c>
      <c r="T3611" s="10">
        <f t="shared" si="341"/>
        <v>42459.950057870374</v>
      </c>
    </row>
    <row r="3612" spans="1:20" ht="43.2" hidden="1"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42203.432129629626</v>
      </c>
      <c r="T3612" s="10">
        <f t="shared" si="341"/>
        <v>42233.432129629626</v>
      </c>
    </row>
    <row r="3613" spans="1:20" ht="43.2" hidden="1"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3.2" hidden="1"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43.2" hidden="1"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41788.58997685185</v>
      </c>
      <c r="T3615" s="10">
        <f t="shared" si="341"/>
        <v>41818.58997685185</v>
      </c>
    </row>
    <row r="3616" spans="1:20" ht="43.2" hidden="1"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43.2" hidden="1"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43.2" hidden="1"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43.2" hidden="1"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42779.610289351855</v>
      </c>
      <c r="T3619" s="10">
        <f t="shared" si="341"/>
        <v>42794</v>
      </c>
    </row>
    <row r="3620" spans="1:20" ht="43.2" hidden="1"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43.2" hidden="1"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43.2" hidden="1"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43.2" hidden="1"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42619.935694444444</v>
      </c>
      <c r="T3623" s="10">
        <f t="shared" si="341"/>
        <v>42643.875</v>
      </c>
    </row>
    <row r="3624" spans="1:20" ht="28.8" hidden="1"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28.8" hidden="1"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41828.736921296295</v>
      </c>
      <c r="T3625" s="10">
        <f t="shared" si="341"/>
        <v>41846.291666666664</v>
      </c>
    </row>
    <row r="3626" spans="1:20" ht="72" hidden="1"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57.6" hidden="1"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43.2" hidden="1"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41846.667326388888</v>
      </c>
      <c r="T3628" s="10">
        <f t="shared" si="341"/>
        <v>41867.667326388888</v>
      </c>
    </row>
    <row r="3629" spans="1:20" ht="43.2" hidden="1"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42460.741747685184</v>
      </c>
      <c r="T3629" s="10">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0">
        <f t="shared" si="340"/>
        <v>42291.833287037036</v>
      </c>
      <c r="T3630" s="10">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42437.094490740739</v>
      </c>
      <c r="T3631" s="10">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41942.84710648148</v>
      </c>
      <c r="T3632" s="10">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41880.753437499996</v>
      </c>
      <c r="T3633" s="10">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41946.936909722222</v>
      </c>
      <c r="T3634" s="10">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42649.623460648145</v>
      </c>
      <c r="T3635" s="10">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42701.166365740741</v>
      </c>
      <c r="T3636" s="10">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42450.88282407407</v>
      </c>
      <c r="T3637" s="10">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0">
        <f t="shared" si="340"/>
        <v>42226.694780092599</v>
      </c>
      <c r="T3638" s="10">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42053.672824074078</v>
      </c>
      <c r="T3640" s="10">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42590.677152777775</v>
      </c>
      <c r="T3641" s="10">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42104.781597222223</v>
      </c>
      <c r="T3642" s="10">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0">
        <f t="shared" si="340"/>
        <v>41899.627071759263</v>
      </c>
      <c r="T3643" s="10">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42297.816284722227</v>
      </c>
      <c r="T3644" s="10">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0">
        <f t="shared" si="340"/>
        <v>42285.143969907411</v>
      </c>
      <c r="T3645" s="10">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42409.241747685184</v>
      </c>
      <c r="T3646" s="10">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42665.970347222217</v>
      </c>
      <c r="T3647" s="10">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42140.421319444446</v>
      </c>
      <c r="T3648" s="10">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42598.749155092592</v>
      </c>
      <c r="T3649" s="10">
        <f t="shared" si="341"/>
        <v>42643.749155092592</v>
      </c>
    </row>
    <row r="3650" spans="1:20" ht="28.8" hidden="1"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41887.292187500003</v>
      </c>
      <c r="T3650" s="10">
        <f t="shared" si="341"/>
        <v>41917.292187500003</v>
      </c>
    </row>
    <row r="3651" spans="1:20" ht="43.2" hidden="1"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IF($L3651&gt;0,$E3651/$L3651,0)</f>
        <v>97.5</v>
      </c>
      <c r="Q3651" t="str">
        <f t="shared" ref="Q3651:Q3714" si="344">LEFT(N3651,FIND("/",$N3651)-1)</f>
        <v>theater</v>
      </c>
      <c r="R3651" t="str">
        <f t="shared" ref="R3651:R3714" si="345">RIGHT($N3651,LEN($N3651)-FIND("/",$N3651))</f>
        <v>plays</v>
      </c>
      <c r="S3651" s="10">
        <f t="shared" ref="S3651:S3714" si="346">(((J3651/60/60/24)+DATE(1970,1,1)))</f>
        <v>41780.712893518517</v>
      </c>
      <c r="T3651" s="10">
        <f t="shared" ref="T3651:T3714" si="347">(((I3651/60/60/24)+DATE(1970,1,1)))</f>
        <v>41806.712893518517</v>
      </c>
    </row>
    <row r="3652" spans="1:20" ht="43.2" hidden="1"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42381.478981481487</v>
      </c>
      <c r="T3652" s="10">
        <f t="shared" si="347"/>
        <v>42402.478981481487</v>
      </c>
    </row>
    <row r="3653" spans="1:20" ht="43.2" hidden="1"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43.2" hidden="1"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42596.644699074073</v>
      </c>
      <c r="T3654" s="10">
        <f t="shared" si="347"/>
        <v>42607.165972222225</v>
      </c>
    </row>
    <row r="3655" spans="1:20" ht="43.2" hidden="1"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57.6" hidden="1"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57.6" hidden="1"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42173.803217592591</v>
      </c>
      <c r="T3657" s="10">
        <f t="shared" si="347"/>
        <v>42203.290972222225</v>
      </c>
    </row>
    <row r="3658" spans="1:20" ht="43.2" hidden="1"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42737.910138888896</v>
      </c>
      <c r="T3658" s="10">
        <f t="shared" si="347"/>
        <v>42767.957638888889</v>
      </c>
    </row>
    <row r="3659" spans="1:20" ht="43.2" hidden="1"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42499.629849537043</v>
      </c>
      <c r="T3659" s="10">
        <f t="shared" si="347"/>
        <v>42522.904166666667</v>
      </c>
    </row>
    <row r="3660" spans="1:20" ht="28.8" hidden="1"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3.2" hidden="1"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57.6" hidden="1"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41971.881076388891</v>
      </c>
      <c r="T3662" s="10">
        <f t="shared" si="347"/>
        <v>41996.881076388891</v>
      </c>
    </row>
    <row r="3663" spans="1:20" ht="43.2" hidden="1"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57.6" hidden="1"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43.2" hidden="1"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42665.451736111107</v>
      </c>
      <c r="T3665" s="10">
        <f t="shared" si="347"/>
        <v>42725.493402777778</v>
      </c>
    </row>
    <row r="3666" spans="1:20" ht="43.2" hidden="1"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43.2" hidden="1"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42294.808124999996</v>
      </c>
      <c r="T3667" s="10">
        <f t="shared" si="347"/>
        <v>42305.829166666663</v>
      </c>
    </row>
    <row r="3668" spans="1:20" ht="28.8" hidden="1"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41822.90488425926</v>
      </c>
      <c r="T3668" s="10">
        <f t="shared" si="347"/>
        <v>41844.291666666664</v>
      </c>
    </row>
    <row r="3669" spans="1:20" ht="43.2" hidden="1"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42173.970127314817</v>
      </c>
      <c r="T3669" s="10">
        <f t="shared" si="347"/>
        <v>42203.970127314817</v>
      </c>
    </row>
    <row r="3670" spans="1:20" ht="43.2" hidden="1"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43.2" hidden="1"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43.2" hidden="1"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43.2" hidden="1"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41820.62809027778</v>
      </c>
      <c r="T3673" s="10">
        <f t="shared" si="347"/>
        <v>41841.165972222225</v>
      </c>
    </row>
    <row r="3674" spans="1:20" ht="57.6" hidden="1"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41878.946574074071</v>
      </c>
      <c r="T3674" s="10">
        <f t="shared" si="347"/>
        <v>41908.946574074071</v>
      </c>
    </row>
    <row r="3675" spans="1:20" ht="43.2" hidden="1"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43.2" hidden="1"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42556.873020833329</v>
      </c>
      <c r="T3676" s="10">
        <f t="shared" si="347"/>
        <v>42616.873020833329</v>
      </c>
    </row>
    <row r="3677" spans="1:20" ht="43.2" hidden="1"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42493.597013888888</v>
      </c>
      <c r="T3677" s="10">
        <f t="shared" si="347"/>
        <v>42505.958333333328</v>
      </c>
    </row>
    <row r="3678" spans="1:20" ht="43.2" hidden="1"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41876.815787037034</v>
      </c>
      <c r="T3678" s="10">
        <f t="shared" si="347"/>
        <v>41894.815787037034</v>
      </c>
    </row>
    <row r="3679" spans="1:20" ht="43.2" hidden="1"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41802.574282407404</v>
      </c>
      <c r="T3679" s="10">
        <f t="shared" si="347"/>
        <v>41823.165972222225</v>
      </c>
    </row>
    <row r="3680" spans="1:20" ht="43.2" hidden="1"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43.2" hidden="1"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43.2" hidden="1"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42627.454097222217</v>
      </c>
      <c r="T3682" s="10">
        <f t="shared" si="347"/>
        <v>42648.454097222217</v>
      </c>
    </row>
    <row r="3683" spans="1:20" ht="57.6" hidden="1"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3.2" hidden="1"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3.2" hidden="1"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42633.116851851853</v>
      </c>
      <c r="T3685" s="10">
        <f t="shared" si="347"/>
        <v>42663.116851851853</v>
      </c>
    </row>
    <row r="3686" spans="1:20" ht="43.2" hidden="1"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42219.180393518516</v>
      </c>
      <c r="T3686" s="10">
        <f t="shared" si="347"/>
        <v>42249.180393518516</v>
      </c>
    </row>
    <row r="3687" spans="1:20" ht="43.2" hidden="1"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3.2" hidden="1"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43.2" hidden="1"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41787.218229166669</v>
      </c>
      <c r="T3689" s="10">
        <f t="shared" si="347"/>
        <v>41817.218229166669</v>
      </c>
    </row>
    <row r="3690" spans="1:20" ht="43.2" hidden="1"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43.2" hidden="1"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43.2" hidden="1"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41940.598182870373</v>
      </c>
      <c r="T3692" s="10">
        <f t="shared" si="347"/>
        <v>41970.639849537038</v>
      </c>
    </row>
    <row r="3693" spans="1:20" ht="28.8" hidden="1"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28.8" hidden="1"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41891.96503472222</v>
      </c>
      <c r="T3694" s="10">
        <f t="shared" si="347"/>
        <v>41901</v>
      </c>
    </row>
    <row r="3695" spans="1:20" ht="43.2" hidden="1"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57.6" hidden="1"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57.6" hidden="1"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3.2" hidden="1"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43.2" hidden="1"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42479.465833333335</v>
      </c>
      <c r="T3699" s="10">
        <f t="shared" si="347"/>
        <v>42500.465833333335</v>
      </c>
    </row>
    <row r="3700" spans="1:20" ht="43.2" hidden="1"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43.2" hidden="1"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41897.602037037039</v>
      </c>
      <c r="T3701" s="10">
        <f t="shared" si="347"/>
        <v>41927.602037037039</v>
      </c>
    </row>
    <row r="3702" spans="1:20" ht="28.8" hidden="1"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43.2" hidden="1"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57.6" hidden="1"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43.2" hidden="1"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43.2" hidden="1"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42461.689745370371</v>
      </c>
      <c r="T3706" s="10">
        <f t="shared" si="347"/>
        <v>42521.689745370371</v>
      </c>
    </row>
    <row r="3707" spans="1:20" ht="43.2" hidden="1"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41792.542986111112</v>
      </c>
      <c r="T3707" s="10">
        <f t="shared" si="347"/>
        <v>41813.75</v>
      </c>
    </row>
    <row r="3708" spans="1:20" ht="43.2" hidden="1"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43.2" hidden="1"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57.6" hidden="1"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41810.142199074071</v>
      </c>
      <c r="T3710" s="10">
        <f t="shared" si="347"/>
        <v>41824.142199074071</v>
      </c>
    </row>
    <row r="3711" spans="1:20" ht="43.2" hidden="1"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28.8" hidden="1"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28.8" hidden="1"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57.6" hidden="1"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42134.172071759262</v>
      </c>
      <c r="T3714" s="10">
        <f t="shared" si="347"/>
        <v>42155.290972222225</v>
      </c>
    </row>
    <row r="3715" spans="1:20" ht="43.2" hidden="1"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IF($L3715&gt;0,$E3715/$L3715,0)</f>
        <v>106.84210526315789</v>
      </c>
      <c r="Q3715" t="str">
        <f t="shared" ref="Q3715:Q3778" si="350">LEFT(N3715,FIND("/",$N3715)-1)</f>
        <v>theater</v>
      </c>
      <c r="R3715" t="str">
        <f t="shared" ref="R3715:R3778" si="351">RIGHT($N3715,LEN($N3715)-FIND("/",$N3715))</f>
        <v>plays</v>
      </c>
      <c r="S3715" s="10">
        <f t="shared" ref="S3715:S3778" si="352">(((J3715/60/60/24)+DATE(1970,1,1)))</f>
        <v>42505.738032407404</v>
      </c>
      <c r="T3715" s="10">
        <f t="shared" ref="T3715:T3778" si="353">(((I3715/60/60/24)+DATE(1970,1,1)))</f>
        <v>42525.738032407404</v>
      </c>
    </row>
    <row r="3716" spans="1:20" ht="43.2" hidden="1"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43.2" hidden="1"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3.2" hidden="1"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42360.887835648144</v>
      </c>
      <c r="T3718" s="10">
        <f t="shared" si="353"/>
        <v>42390.887835648144</v>
      </c>
    </row>
    <row r="3719" spans="1:20" ht="43.2" hidden="1"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42102.866307870368</v>
      </c>
      <c r="T3719" s="10">
        <f t="shared" si="353"/>
        <v>42133.866307870368</v>
      </c>
    </row>
    <row r="3720" spans="1:20" ht="43.2" hidden="1"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42032.716145833328</v>
      </c>
      <c r="T3720" s="10">
        <f t="shared" si="353"/>
        <v>42062.716145833328</v>
      </c>
    </row>
    <row r="3721" spans="1:20" ht="28.8" hidden="1"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42147.729930555557</v>
      </c>
      <c r="T3721" s="10">
        <f t="shared" si="353"/>
        <v>42177.729930555557</v>
      </c>
    </row>
    <row r="3722" spans="1:20" ht="28.8" hidden="1"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57.6" hidden="1"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57.6" hidden="1"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42381.671840277777</v>
      </c>
      <c r="T3724" s="10">
        <f t="shared" si="353"/>
        <v>42411.957638888889</v>
      </c>
    </row>
    <row r="3725" spans="1:20" ht="28.8" hidden="1"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43.2" hidden="1"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43.2" hidden="1"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42401.945219907408</v>
      </c>
      <c r="T3727" s="10">
        <f t="shared" si="353"/>
        <v>42418.895833333328</v>
      </c>
    </row>
    <row r="3728" spans="1:20" ht="43.2" hidden="1"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42462.140868055561</v>
      </c>
      <c r="T3728" s="10">
        <f t="shared" si="353"/>
        <v>42489.875</v>
      </c>
    </row>
    <row r="3729" spans="1:20" ht="43.2" hidden="1"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42632.348310185189</v>
      </c>
      <c r="T3729" s="10">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42205.171018518522</v>
      </c>
      <c r="T3730" s="10">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42041.205000000002</v>
      </c>
      <c r="T3731" s="10">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42203.677766203706</v>
      </c>
      <c r="T3732" s="10">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41968.677465277782</v>
      </c>
      <c r="T3734" s="10">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0">
        <f t="shared" si="352"/>
        <v>42103.024398148147</v>
      </c>
      <c r="T3735" s="10">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42089.901574074072</v>
      </c>
      <c r="T3736" s="10">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42122.693159722221</v>
      </c>
      <c r="T3737" s="10">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42048.711724537032</v>
      </c>
      <c r="T3738" s="10">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42297.691006944442</v>
      </c>
      <c r="T3739" s="10">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41813.938715277778</v>
      </c>
      <c r="T3740" s="10">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42548.449861111112</v>
      </c>
      <c r="T3741" s="10">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0">
        <f t="shared" si="352"/>
        <v>42325.920717592591</v>
      </c>
      <c r="T3743" s="10">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41858.214629629627</v>
      </c>
      <c r="T3744" s="10">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0">
        <f t="shared" si="352"/>
        <v>41793.710231481484</v>
      </c>
      <c r="T3745" s="10">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0">
        <f t="shared" si="352"/>
        <v>41793.814259259263</v>
      </c>
      <c r="T3746" s="10">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41831.697939814818</v>
      </c>
      <c r="T3747" s="10">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42621.389340277776</v>
      </c>
      <c r="T3748" s="10">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42164.299722222218</v>
      </c>
      <c r="T3749" s="10">
        <f t="shared" si="353"/>
        <v>42190.957638888889</v>
      </c>
    </row>
    <row r="3750" spans="1:20" ht="43.2" hidden="1"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42395.706435185188</v>
      </c>
      <c r="T3750" s="10">
        <f t="shared" si="353"/>
        <v>42416.249305555553</v>
      </c>
    </row>
    <row r="3751" spans="1:20" ht="43.2" hidden="1"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42458.127175925925</v>
      </c>
      <c r="T3751" s="10">
        <f t="shared" si="353"/>
        <v>42489.165972222225</v>
      </c>
    </row>
    <row r="3752" spans="1:20" ht="86.4" hidden="1"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3.2" hidden="1"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42403.035567129627</v>
      </c>
      <c r="T3753" s="10">
        <f t="shared" si="353"/>
        <v>42462.993900462956</v>
      </c>
    </row>
    <row r="3754" spans="1:20" ht="57.6" hidden="1"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43.2" hidden="1"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42128.824074074073</v>
      </c>
      <c r="T3755" s="10">
        <f t="shared" si="353"/>
        <v>42158</v>
      </c>
    </row>
    <row r="3756" spans="1:20" ht="43.2" hidden="1"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41808.881215277775</v>
      </c>
      <c r="T3756" s="10">
        <f t="shared" si="353"/>
        <v>41846.207638888889</v>
      </c>
    </row>
    <row r="3757" spans="1:20" ht="43.2" hidden="1"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42445.866979166662</v>
      </c>
      <c r="T3757" s="10">
        <f t="shared" si="353"/>
        <v>42475.866979166662</v>
      </c>
    </row>
    <row r="3758" spans="1:20" ht="43.2" hidden="1"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3.2" hidden="1"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28.8" hidden="1"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28.8" hidden="1"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43.2" hidden="1"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57.6" hidden="1"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42173.466863425929</v>
      </c>
      <c r="T3763" s="10">
        <f t="shared" si="353"/>
        <v>42226.958333333328</v>
      </c>
    </row>
    <row r="3764" spans="1:20" ht="43.2" hidden="1"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28.8" hidden="1"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42065.750300925924</v>
      </c>
      <c r="T3765" s="10">
        <f t="shared" si="353"/>
        <v>42095.708634259259</v>
      </c>
    </row>
    <row r="3766" spans="1:20" ht="43.2" hidden="1"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42499.842962962968</v>
      </c>
      <c r="T3766" s="10">
        <f t="shared" si="353"/>
        <v>42519.024999999994</v>
      </c>
    </row>
    <row r="3767" spans="1:20" ht="43.2" hidden="1"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43.2" hidden="1"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43.2" hidden="1"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43.2" hidden="1"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41772.727893518517</v>
      </c>
      <c r="T3770" s="10">
        <f t="shared" si="353"/>
        <v>41802.727893518517</v>
      </c>
    </row>
    <row r="3771" spans="1:20" ht="43.2" hidden="1"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42445.598136574074</v>
      </c>
      <c r="T3771" s="10">
        <f t="shared" si="353"/>
        <v>42475.598136574074</v>
      </c>
    </row>
    <row r="3772" spans="1:20" ht="43.2" hidden="1"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42138.930671296301</v>
      </c>
      <c r="T3772" s="10">
        <f t="shared" si="353"/>
        <v>42168.930671296301</v>
      </c>
    </row>
    <row r="3773" spans="1:20" ht="28.8" hidden="1"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42493.857083333336</v>
      </c>
      <c r="T3773" s="10">
        <f t="shared" si="353"/>
        <v>42508</v>
      </c>
    </row>
    <row r="3774" spans="1:20" ht="43.2" hidden="1"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42682.616967592592</v>
      </c>
      <c r="T3774" s="10">
        <f t="shared" si="353"/>
        <v>42703.25</v>
      </c>
    </row>
    <row r="3775" spans="1:20" ht="28.8" hidden="1"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42656.005173611105</v>
      </c>
      <c r="T3775" s="10">
        <f t="shared" si="353"/>
        <v>42689.088888888888</v>
      </c>
    </row>
    <row r="3776" spans="1:20" ht="57.6" hidden="1"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42087.792303240742</v>
      </c>
      <c r="T3776" s="10">
        <f t="shared" si="353"/>
        <v>42103.792303240742</v>
      </c>
    </row>
    <row r="3777" spans="1:20" ht="43.2" hidden="1"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42075.942627314813</v>
      </c>
      <c r="T3777" s="10">
        <f t="shared" si="353"/>
        <v>42103.166666666672</v>
      </c>
    </row>
    <row r="3778" spans="1:20" ht="57.6" hidden="1"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41814.367800925924</v>
      </c>
      <c r="T3778" s="10">
        <f t="shared" si="353"/>
        <v>41852.041666666664</v>
      </c>
    </row>
    <row r="3779" spans="1:20" ht="43.2" hidden="1"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IF($L3779&gt;0,$E3779/$L3779,0)</f>
        <v>48.542372881355931</v>
      </c>
      <c r="Q3779" t="str">
        <f t="shared" ref="Q3779:Q3842" si="356">LEFT(N3779,FIND("/",$N3779)-1)</f>
        <v>theater</v>
      </c>
      <c r="R3779" t="str">
        <f t="shared" ref="R3779:R3842" si="357">RIGHT($N3779,LEN($N3779)-FIND("/",$N3779))</f>
        <v>musical</v>
      </c>
      <c r="S3779" s="10">
        <f t="shared" ref="S3779:S3842" si="358">(((J3779/60/60/24)+DATE(1970,1,1)))</f>
        <v>41887.111354166671</v>
      </c>
      <c r="T3779" s="10">
        <f t="shared" ref="T3779:T3842" si="359">(((I3779/60/60/24)+DATE(1970,1,1)))</f>
        <v>41909.166666666664</v>
      </c>
    </row>
    <row r="3780" spans="1:20" ht="28.8" hidden="1"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41989.819212962961</v>
      </c>
      <c r="T3780" s="10">
        <f t="shared" si="359"/>
        <v>42049.819212962961</v>
      </c>
    </row>
    <row r="3781" spans="1:20" ht="28.8" hidden="1"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42425.735416666663</v>
      </c>
      <c r="T3781" s="10">
        <f t="shared" si="359"/>
        <v>42455.693750000006</v>
      </c>
    </row>
    <row r="3782" spans="1:20" ht="43.2" hidden="1"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42166.219733796301</v>
      </c>
      <c r="T3782" s="10">
        <f t="shared" si="359"/>
        <v>42198.837499999994</v>
      </c>
    </row>
    <row r="3783" spans="1:20" ht="57.6" hidden="1"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43.2" hidden="1"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42546.862233796302</v>
      </c>
      <c r="T3784" s="10">
        <f t="shared" si="359"/>
        <v>42575.958333333328</v>
      </c>
    </row>
    <row r="3785" spans="1:20" ht="43.2" hidden="1"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43.2" hidden="1"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43.2" hidden="1"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42548.63853009259</v>
      </c>
      <c r="T3787" s="10">
        <f t="shared" si="359"/>
        <v>42584.418749999997</v>
      </c>
    </row>
    <row r="3788" spans="1:20" ht="43.2" hidden="1"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42487.037905092591</v>
      </c>
      <c r="T3788" s="10">
        <f t="shared" si="359"/>
        <v>42517.037905092591</v>
      </c>
    </row>
    <row r="3789" spans="1:20" ht="43.2" hidden="1"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42333.695821759262</v>
      </c>
      <c r="T3790" s="10">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42138.798819444448</v>
      </c>
      <c r="T3791" s="10">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0">
        <f t="shared" si="358"/>
        <v>42666.666932870372</v>
      </c>
      <c r="T3792" s="10">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0">
        <f t="shared" si="358"/>
        <v>41766.692037037035</v>
      </c>
      <c r="T3793" s="10">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42170.447013888886</v>
      </c>
      <c r="T3794" s="10">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41968.938993055555</v>
      </c>
      <c r="T3795" s="10">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42132.58048611111</v>
      </c>
      <c r="T3796" s="10">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42201.436226851853</v>
      </c>
      <c r="T3797" s="10">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42689.029583333337</v>
      </c>
      <c r="T3798" s="10">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42084.881539351853</v>
      </c>
      <c r="T3799" s="10">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41831.722777777781</v>
      </c>
      <c r="T3800" s="10">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42410.93105324074</v>
      </c>
      <c r="T3801" s="10">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41982.737071759257</v>
      </c>
      <c r="T3802" s="10">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41975.676111111112</v>
      </c>
      <c r="T3803" s="10">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0">
        <f t="shared" si="358"/>
        <v>42269.126226851848</v>
      </c>
      <c r="T3804" s="10">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42403.971851851849</v>
      </c>
      <c r="T3805" s="10">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0">
        <f t="shared" si="358"/>
        <v>42527.00953703704</v>
      </c>
      <c r="T3806" s="10">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41849.887037037035</v>
      </c>
      <c r="T3807" s="10">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41799.259039351848</v>
      </c>
      <c r="T3808" s="10">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42090.909016203703</v>
      </c>
      <c r="T3809" s="10">
        <f t="shared" si="359"/>
        <v>42097.909016203703</v>
      </c>
    </row>
    <row r="3810" spans="1:20" ht="43.2" hidden="1"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42059.453923611116</v>
      </c>
      <c r="T3810" s="10">
        <f t="shared" si="359"/>
        <v>42119.412256944444</v>
      </c>
    </row>
    <row r="3811" spans="1:20" ht="43.2" hidden="1"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43.2" hidden="1"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42054.849050925928</v>
      </c>
      <c r="T3812" s="10">
        <f t="shared" si="359"/>
        <v>42084.807384259257</v>
      </c>
    </row>
    <row r="3813" spans="1:20" ht="43.2" hidden="1"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42487.62700231481</v>
      </c>
      <c r="T3813" s="10">
        <f t="shared" si="359"/>
        <v>42521.458333333328</v>
      </c>
    </row>
    <row r="3814" spans="1:20" ht="43.2" hidden="1"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42109.751250000001</v>
      </c>
      <c r="T3814" s="10">
        <f t="shared" si="359"/>
        <v>42156.165972222225</v>
      </c>
    </row>
    <row r="3815" spans="1:20" ht="43.2" hidden="1"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43.2" hidden="1"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28.8" hidden="1"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42207.259918981479</v>
      </c>
      <c r="T3817" s="10">
        <f t="shared" si="359"/>
        <v>42236.958333333328</v>
      </c>
    </row>
    <row r="3818" spans="1:20" ht="57.6" hidden="1"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43.2" hidden="1"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42284.69694444444</v>
      </c>
      <c r="T3819" s="10">
        <f t="shared" si="359"/>
        <v>42301.165972222225</v>
      </c>
    </row>
    <row r="3820" spans="1:20" ht="43.2" hidden="1"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42045.84238425926</v>
      </c>
      <c r="T3820" s="10">
        <f t="shared" si="359"/>
        <v>42075.800717592589</v>
      </c>
    </row>
    <row r="3821" spans="1:20" ht="43.2" hidden="1"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42184.209537037037</v>
      </c>
      <c r="T3821" s="10">
        <f t="shared" si="359"/>
        <v>42202.876388888893</v>
      </c>
    </row>
    <row r="3822" spans="1:20" ht="43.2" hidden="1"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42160.651817129634</v>
      </c>
      <c r="T3822" s="10">
        <f t="shared" si="359"/>
        <v>42190.651817129634</v>
      </c>
    </row>
    <row r="3823" spans="1:20" ht="43.2" hidden="1"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57.6" hidden="1"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43.2" hidden="1"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43.2" hidden="1"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43.2" hidden="1"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28.8" hidden="1"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57.6" hidden="1"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43.2" hidden="1"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41944.527627314819</v>
      </c>
      <c r="T3830" s="10">
        <f t="shared" si="359"/>
        <v>42004.569293981483</v>
      </c>
    </row>
    <row r="3831" spans="1:20" ht="43.2" hidden="1"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42593.865405092598</v>
      </c>
      <c r="T3831" s="10">
        <f t="shared" si="359"/>
        <v>42613.865405092598</v>
      </c>
    </row>
    <row r="3832" spans="1:20" ht="43.2" hidden="1"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42503.740868055553</v>
      </c>
      <c r="T3832" s="10">
        <f t="shared" si="359"/>
        <v>42517.740868055553</v>
      </c>
    </row>
    <row r="3833" spans="1:20" ht="57.6" hidden="1"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43.2" hidden="1"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57.6" hidden="1"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43.2" hidden="1"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42143.445219907408</v>
      </c>
      <c r="T3836" s="10">
        <f t="shared" si="359"/>
        <v>42173.445219907408</v>
      </c>
    </row>
    <row r="3837" spans="1:20" ht="43.2" hidden="1"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42460.94222222222</v>
      </c>
      <c r="T3837" s="10">
        <f t="shared" si="359"/>
        <v>42481.94222222222</v>
      </c>
    </row>
    <row r="3838" spans="1:20" ht="43.2" hidden="1"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28.8" hidden="1"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42152.765717592592</v>
      </c>
      <c r="T3839" s="10">
        <f t="shared" si="359"/>
        <v>42188.765717592592</v>
      </c>
    </row>
    <row r="3840" spans="1:20" ht="57.6" hidden="1"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42116.710752314815</v>
      </c>
      <c r="T3840" s="10">
        <f t="shared" si="359"/>
        <v>42146.710752314815</v>
      </c>
    </row>
    <row r="3841" spans="1:20" ht="43.2" hidden="1"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42155.142638888887</v>
      </c>
      <c r="T3841" s="10">
        <f t="shared" si="359"/>
        <v>42215.142638888887</v>
      </c>
    </row>
    <row r="3842" spans="1:20" ht="43.2" hidden="1"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42432.701724537037</v>
      </c>
      <c r="T3842" s="10">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IF($L3843&gt;0,$E3843/$L3843,0)</f>
        <v>25.647058823529413</v>
      </c>
      <c r="Q3843" t="str">
        <f t="shared" ref="Q3843:Q3906" si="362">LEFT(N3843,FIND("/",$N3843)-1)</f>
        <v>theater</v>
      </c>
      <c r="R3843" t="str">
        <f t="shared" ref="R3843:R3906" si="363">RIGHT($N3843,LEN($N3843)-FIND("/",$N3843))</f>
        <v>plays</v>
      </c>
      <c r="S3843" s="10">
        <f t="shared" ref="S3843:S3906" si="364">(((J3843/60/60/24)+DATE(1970,1,1)))</f>
        <v>41780.785729166666</v>
      </c>
      <c r="T3843" s="10">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41740.493657407409</v>
      </c>
      <c r="T3844" s="10">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41766.072500000002</v>
      </c>
      <c r="T3845" s="10">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41766.617291666669</v>
      </c>
      <c r="T3846" s="10">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42248.627013888887</v>
      </c>
      <c r="T3847" s="10">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41885.221550925926</v>
      </c>
      <c r="T3848" s="10">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42265.817002314812</v>
      </c>
      <c r="T3850" s="10">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42136.767175925925</v>
      </c>
      <c r="T3851" s="10">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41975.124340277776</v>
      </c>
      <c r="T3852" s="10">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42172.439571759256</v>
      </c>
      <c r="T3853" s="10">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42065.190694444449</v>
      </c>
      <c r="T3854" s="10">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41848.84002314815</v>
      </c>
      <c r="T3855" s="10">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42103.884930555556</v>
      </c>
      <c r="T3856" s="10">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42059.970729166671</v>
      </c>
      <c r="T3857" s="10">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42041.743090277778</v>
      </c>
      <c r="T3858" s="10">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41829.73715277778</v>
      </c>
      <c r="T3859" s="10">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42128.431064814817</v>
      </c>
      <c r="T3860" s="10">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41789.893599537041</v>
      </c>
      <c r="T3861" s="10">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41833.660995370366</v>
      </c>
      <c r="T3862" s="10">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41914.590011574073</v>
      </c>
      <c r="T3863" s="10">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42611.261064814811</v>
      </c>
      <c r="T3864" s="10">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0">
        <f t="shared" si="364"/>
        <v>42253.633159722223</v>
      </c>
      <c r="T3865" s="10">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42295.891828703709</v>
      </c>
      <c r="T3866" s="10">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41841.651597222226</v>
      </c>
      <c r="T3867" s="10">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42402.947002314817</v>
      </c>
      <c r="T3868" s="10">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42509.814108796301</v>
      </c>
      <c r="T3869" s="10">
        <f t="shared" si="365"/>
        <v>42539.814108796301</v>
      </c>
    </row>
    <row r="3870" spans="1:20" hidden="1"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41865.659780092588</v>
      </c>
      <c r="T3870" s="10">
        <f t="shared" si="365"/>
        <v>41890.659780092588</v>
      </c>
    </row>
    <row r="3871" spans="1:20" ht="28.8" hidden="1"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42047.724444444444</v>
      </c>
      <c r="T3871" s="10">
        <f t="shared" si="365"/>
        <v>42077.132638888885</v>
      </c>
    </row>
    <row r="3872" spans="1:20" ht="57.6" hidden="1"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41793.17219907407</v>
      </c>
      <c r="T3872" s="10">
        <f t="shared" si="365"/>
        <v>41823.17219907407</v>
      </c>
    </row>
    <row r="3873" spans="1:20" ht="28.8" hidden="1"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42763.780671296292</v>
      </c>
      <c r="T3873" s="10">
        <f t="shared" si="365"/>
        <v>42823.739004629635</v>
      </c>
    </row>
    <row r="3874" spans="1:20" ht="43.2" hidden="1"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0">
        <f t="shared" si="364"/>
        <v>42180.145787037036</v>
      </c>
      <c r="T3874" s="10">
        <f t="shared" si="365"/>
        <v>42230.145787037036</v>
      </c>
    </row>
    <row r="3875" spans="1:20" ht="43.2" hidden="1"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0">
        <f t="shared" si="364"/>
        <v>42255.696006944447</v>
      </c>
      <c r="T3875" s="10">
        <f t="shared" si="365"/>
        <v>42285.696006944447</v>
      </c>
    </row>
    <row r="3876" spans="1:20" ht="57.6" hidden="1"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0">
        <f t="shared" si="364"/>
        <v>42007.016458333332</v>
      </c>
      <c r="T3876" s="10">
        <f t="shared" si="365"/>
        <v>42028.041666666672</v>
      </c>
    </row>
    <row r="3877" spans="1:20" ht="43.2" hidden="1"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0">
        <f t="shared" si="364"/>
        <v>42615.346817129626</v>
      </c>
      <c r="T3877" s="10">
        <f t="shared" si="365"/>
        <v>42616.416666666672</v>
      </c>
    </row>
    <row r="3878" spans="1:20" ht="57.6" hidden="1"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42372.624166666668</v>
      </c>
      <c r="T3878" s="10">
        <f t="shared" si="365"/>
        <v>42402.624166666668</v>
      </c>
    </row>
    <row r="3879" spans="1:20" ht="43.2" hidden="1"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42682.67768518519</v>
      </c>
      <c r="T3879" s="10">
        <f t="shared" si="365"/>
        <v>42712.67768518519</v>
      </c>
    </row>
    <row r="3880" spans="1:20" ht="43.2" hidden="1"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42154.818819444445</v>
      </c>
      <c r="T3880" s="10">
        <f t="shared" si="365"/>
        <v>42185.165972222225</v>
      </c>
    </row>
    <row r="3881" spans="1:20" ht="43.2" hidden="1"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0">
        <f t="shared" si="364"/>
        <v>41999.861064814817</v>
      </c>
      <c r="T3881" s="10">
        <f t="shared" si="365"/>
        <v>42029.861064814817</v>
      </c>
    </row>
    <row r="3882" spans="1:20" ht="43.2" hidden="1"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28.8" hidden="1"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42756.018506944441</v>
      </c>
      <c r="T3883" s="10">
        <f t="shared" si="365"/>
        <v>42786.018506944441</v>
      </c>
    </row>
    <row r="3884" spans="1:20" ht="43.2" hidden="1"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0">
        <f t="shared" si="364"/>
        <v>42373.983449074076</v>
      </c>
      <c r="T3884" s="10">
        <f t="shared" si="365"/>
        <v>42400.960416666669</v>
      </c>
    </row>
    <row r="3885" spans="1:20" ht="57.6" hidden="1"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0">
        <f t="shared" si="364"/>
        <v>41854.602650462963</v>
      </c>
      <c r="T3885" s="10">
        <f t="shared" si="365"/>
        <v>41884.602650462963</v>
      </c>
    </row>
    <row r="3886" spans="1:20" ht="43.2" hidden="1"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0">
        <f t="shared" si="364"/>
        <v>42065.791574074072</v>
      </c>
      <c r="T3886" s="10">
        <f t="shared" si="365"/>
        <v>42090.749907407408</v>
      </c>
    </row>
    <row r="3887" spans="1:20" ht="43.2" hidden="1"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0">
        <f t="shared" si="364"/>
        <v>42469.951284722221</v>
      </c>
      <c r="T3887" s="10">
        <f t="shared" si="365"/>
        <v>42499.951284722221</v>
      </c>
    </row>
    <row r="3888" spans="1:20" hidden="1"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0">
        <f t="shared" si="364"/>
        <v>41954.228032407409</v>
      </c>
      <c r="T3888" s="10">
        <f t="shared" si="365"/>
        <v>41984.228032407409</v>
      </c>
    </row>
    <row r="3889" spans="1:20" ht="43.2" hidden="1"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42079.857974537037</v>
      </c>
      <c r="T3889" s="10">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42762.545810185184</v>
      </c>
      <c r="T3890" s="10">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41977.004976851851</v>
      </c>
      <c r="T3891" s="10">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42171.758611111116</v>
      </c>
      <c r="T3892" s="10">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42056.1324537037</v>
      </c>
      <c r="T3893" s="10">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0">
        <f t="shared" si="364"/>
        <v>41867.652280092596</v>
      </c>
      <c r="T3894" s="10">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41779.657870370371</v>
      </c>
      <c r="T3895" s="10">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42679.958472222221</v>
      </c>
      <c r="T3896" s="10">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42032.250208333338</v>
      </c>
      <c r="T3897" s="10">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41793.191875000004</v>
      </c>
      <c r="T3898" s="10">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41982.87364583333</v>
      </c>
      <c r="T3899" s="10">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42193.482291666667</v>
      </c>
      <c r="T3900" s="10">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41843.775011574071</v>
      </c>
      <c r="T3901" s="10">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42136.092488425929</v>
      </c>
      <c r="T3902" s="10">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42317.826377314821</v>
      </c>
      <c r="T3903" s="10">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42663.468078703707</v>
      </c>
      <c r="T3904" s="10">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0">
        <f t="shared" si="364"/>
        <v>42186.01116898148</v>
      </c>
      <c r="T3905" s="10">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42095.229166666672</v>
      </c>
      <c r="T3906" s="10">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IF($L3907&gt;0,$E3907/$L3907,0)</f>
        <v>24.714285714285715</v>
      </c>
      <c r="Q3907" t="str">
        <f t="shared" ref="Q3907:Q3970" si="368">LEFT(N3907,FIND("/",$N3907)-1)</f>
        <v>theater</v>
      </c>
      <c r="R3907" t="str">
        <f t="shared" ref="R3907:R3970" si="369">RIGHT($N3907,LEN($N3907)-FIND("/",$N3907))</f>
        <v>plays</v>
      </c>
      <c r="S3907" s="10">
        <f t="shared" ref="S3907:S3970" si="370">(((J3907/60/60/24)+DATE(1970,1,1)))</f>
        <v>42124.623877314814</v>
      </c>
      <c r="T3907" s="10">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42143.917743055557</v>
      </c>
      <c r="T3908" s="10">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41906.819513888891</v>
      </c>
      <c r="T3909" s="10">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41834.135370370372</v>
      </c>
      <c r="T3910" s="10">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41863.359282407408</v>
      </c>
      <c r="T3911" s="10">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42224.756909722222</v>
      </c>
      <c r="T3912" s="10">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41939.8122337963</v>
      </c>
      <c r="T3913" s="10">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42059.270023148143</v>
      </c>
      <c r="T3914" s="10">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42308.211215277777</v>
      </c>
      <c r="T3915" s="10">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42114.818935185183</v>
      </c>
      <c r="T3916" s="10">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42492.98505787037</v>
      </c>
      <c r="T3917" s="10">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0">
        <f t="shared" si="370"/>
        <v>42494.471666666665</v>
      </c>
      <c r="T3918" s="10">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41863.527326388888</v>
      </c>
      <c r="T3919" s="10">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41843.664618055554</v>
      </c>
      <c r="T3920" s="10">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42358.684872685189</v>
      </c>
      <c r="T3921" s="10">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42657.38726851852</v>
      </c>
      <c r="T3922" s="10">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0">
        <f t="shared" si="370"/>
        <v>41926.542303240742</v>
      </c>
      <c r="T3923" s="10">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42020.768634259264</v>
      </c>
      <c r="T3924" s="10">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41786.959745370368</v>
      </c>
      <c r="T3926" s="10">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41820.870821759258</v>
      </c>
      <c r="T3927" s="10">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41970.085046296299</v>
      </c>
      <c r="T3928" s="10">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41830.267407407409</v>
      </c>
      <c r="T3929" s="10">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42265.683182870373</v>
      </c>
      <c r="T3930" s="10">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42601.827141203699</v>
      </c>
      <c r="T3931" s="10">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0">
        <f t="shared" si="370"/>
        <v>42433.338749999995</v>
      </c>
      <c r="T3932" s="10">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0">
        <f t="shared" si="370"/>
        <v>42228.151701388888</v>
      </c>
      <c r="T3933" s="10">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42415.168564814812</v>
      </c>
      <c r="T3934" s="10">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42233.671747685185</v>
      </c>
      <c r="T3936" s="10">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42221.656782407401</v>
      </c>
      <c r="T3937" s="10">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0">
        <f t="shared" si="370"/>
        <v>42675.262962962966</v>
      </c>
      <c r="T3938" s="10">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42534.631481481483</v>
      </c>
      <c r="T3939" s="10">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42151.905717592599</v>
      </c>
      <c r="T3940" s="10">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41915.400219907409</v>
      </c>
      <c r="T3941" s="10">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41961.492488425924</v>
      </c>
      <c r="T3942" s="10">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41940.587233796294</v>
      </c>
      <c r="T3943" s="10">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0">
        <f t="shared" si="370"/>
        <v>42111.904097222221</v>
      </c>
      <c r="T3944" s="10">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42279.778564814813</v>
      </c>
      <c r="T3945" s="10">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0">
        <f t="shared" si="370"/>
        <v>42213.662905092591</v>
      </c>
      <c r="T3946" s="10">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42109.801712962959</v>
      </c>
      <c r="T3947" s="10">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42031.833587962959</v>
      </c>
      <c r="T3948" s="10">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42615.142870370371</v>
      </c>
      <c r="T3949" s="10">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0">
        <f t="shared" si="370"/>
        <v>41829.325497685182</v>
      </c>
      <c r="T3950" s="10">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42016.120613425926</v>
      </c>
      <c r="T3951" s="10">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42439.702314814815</v>
      </c>
      <c r="T3952" s="10">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42433.825717592597</v>
      </c>
      <c r="T3953" s="10">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42243.790393518517</v>
      </c>
      <c r="T3954" s="10">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0">
        <f t="shared" si="370"/>
        <v>42550.048449074078</v>
      </c>
      <c r="T3955" s="10">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0">
        <f t="shared" si="370"/>
        <v>41774.651203703703</v>
      </c>
      <c r="T3956" s="10">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42306.848854166667</v>
      </c>
      <c r="T3957" s="10">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0">
        <f t="shared" si="370"/>
        <v>42457.932025462964</v>
      </c>
      <c r="T3958" s="10">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42513.976319444439</v>
      </c>
      <c r="T3959" s="10">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41816.950370370374</v>
      </c>
      <c r="T3960" s="10">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41880.788842592592</v>
      </c>
      <c r="T3961" s="10">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42342.845555555556</v>
      </c>
      <c r="T3962" s="10">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41745.891319444447</v>
      </c>
      <c r="T3963" s="10">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42311.621458333335</v>
      </c>
      <c r="T3964" s="10">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0">
        <f t="shared" si="370"/>
        <v>42296.154131944444</v>
      </c>
      <c r="T3965" s="10">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42053.722060185188</v>
      </c>
      <c r="T3966" s="10">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42414.235879629632</v>
      </c>
      <c r="T3967" s="10">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41801.711550925924</v>
      </c>
      <c r="T3968" s="10">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42770.290590277778</v>
      </c>
      <c r="T3969" s="10">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42452.815659722226</v>
      </c>
      <c r="T3970" s="10">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IF($L3971&gt;0,$E3971/$L3971,0)</f>
        <v>35.166666666666664</v>
      </c>
      <c r="Q3971" t="str">
        <f t="shared" ref="Q3971:Q4034" si="374">LEFT(N3971,FIND("/",$N3971)-1)</f>
        <v>theater</v>
      </c>
      <c r="R3971" t="str">
        <f t="shared" ref="R3971:R4034" si="375">RIGHT($N3971,LEN($N3971)-FIND("/",$N3971))</f>
        <v>plays</v>
      </c>
      <c r="S3971" s="10">
        <f t="shared" ref="S3971:S4034" si="376">(((J3971/60/60/24)+DATE(1970,1,1)))</f>
        <v>42601.854699074072</v>
      </c>
      <c r="T3971" s="10">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42447.863553240735</v>
      </c>
      <c r="T3972" s="10">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41811.536180555559</v>
      </c>
      <c r="T3973" s="10">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41981.067523148144</v>
      </c>
      <c r="T3974" s="10">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42469.68414351852</v>
      </c>
      <c r="T3975" s="10">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42493.546851851846</v>
      </c>
      <c r="T3976" s="10">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0">
        <f t="shared" si="376"/>
        <v>42534.866875</v>
      </c>
      <c r="T3977" s="10">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41830.858344907407</v>
      </c>
      <c r="T3978" s="10">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42543.788564814815</v>
      </c>
      <c r="T3979" s="10">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41975.642974537041</v>
      </c>
      <c r="T3980" s="10">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42069.903437500005</v>
      </c>
      <c r="T3981" s="10">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41795.598923611113</v>
      </c>
      <c r="T3982" s="10">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42508.179965277777</v>
      </c>
      <c r="T3983" s="10">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42132.809953703705</v>
      </c>
      <c r="T3984" s="10">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41747.86986111111</v>
      </c>
      <c r="T3985" s="10">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41920.963472222218</v>
      </c>
      <c r="T3986" s="10">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42399.707407407404</v>
      </c>
      <c r="T3987" s="10">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42467.548541666663</v>
      </c>
      <c r="T3988" s="10">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41765.92465277778</v>
      </c>
      <c r="T3989" s="10">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42230.08116898148</v>
      </c>
      <c r="T3990" s="10">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0">
        <f t="shared" si="376"/>
        <v>42286.749780092592</v>
      </c>
      <c r="T3991" s="10">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42401.672372685185</v>
      </c>
      <c r="T3992" s="10">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42125.644467592589</v>
      </c>
      <c r="T3993" s="10">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42289.94049768518</v>
      </c>
      <c r="T3994" s="10">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42107.864722222221</v>
      </c>
      <c r="T3995" s="10">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41809.389930555553</v>
      </c>
      <c r="T3996" s="10">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42019.683761574073</v>
      </c>
      <c r="T3997" s="10">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41950.26694444444</v>
      </c>
      <c r="T3998" s="10">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0">
        <f t="shared" si="376"/>
        <v>42069.391446759255</v>
      </c>
      <c r="T3999" s="10">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42061.963263888887</v>
      </c>
      <c r="T4000" s="10">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41842.828680555554</v>
      </c>
      <c r="T4001" s="10">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42437.64534722222</v>
      </c>
      <c r="T4002" s="10">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42775.964212962965</v>
      </c>
      <c r="T4003" s="10">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41879.043530092589</v>
      </c>
      <c r="T4004" s="10">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42020.587349537032</v>
      </c>
      <c r="T4005" s="10">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41890.16269675926</v>
      </c>
      <c r="T4006" s="10">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41872.807696759257</v>
      </c>
      <c r="T4007" s="10">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42391.772997685184</v>
      </c>
      <c r="T4008" s="10">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41848.772928240738</v>
      </c>
      <c r="T4009" s="10">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42177.964201388888</v>
      </c>
      <c r="T4010" s="10">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41851.700925925928</v>
      </c>
      <c r="T4011" s="10">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42002.54488425926</v>
      </c>
      <c r="T4013" s="10">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0">
        <f t="shared" si="376"/>
        <v>42096.544548611113</v>
      </c>
      <c r="T4014" s="10">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42021.301192129627</v>
      </c>
      <c r="T4015" s="10">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0">
        <f t="shared" si="376"/>
        <v>42419.246168981481</v>
      </c>
      <c r="T4016" s="10">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42174.780821759254</v>
      </c>
      <c r="T4017" s="10">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41869.872685185182</v>
      </c>
      <c r="T4018" s="10">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41856.672152777777</v>
      </c>
      <c r="T4019" s="10">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42620.91097222222</v>
      </c>
      <c r="T4020" s="10">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42417.675879629634</v>
      </c>
      <c r="T4021" s="10">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42057.190960648149</v>
      </c>
      <c r="T4022" s="10">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41878.911550925928</v>
      </c>
      <c r="T4023" s="10">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41990.584108796291</v>
      </c>
      <c r="T4024" s="10">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0">
        <f t="shared" si="376"/>
        <v>42408.999571759254</v>
      </c>
      <c r="T4025" s="10">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42217.670104166667</v>
      </c>
      <c r="T4026" s="10">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42151.237685185188</v>
      </c>
      <c r="T4027" s="10">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0">
        <f t="shared" si="376"/>
        <v>42282.655543981484</v>
      </c>
      <c r="T4028" s="10">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42768.97084490741</v>
      </c>
      <c r="T4029" s="10">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41765.938657407409</v>
      </c>
      <c r="T4030" s="10">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0">
        <f t="shared" si="376"/>
        <v>42322.025115740747</v>
      </c>
      <c r="T4031" s="10">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42374.655081018514</v>
      </c>
      <c r="T4032" s="10">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0">
        <f t="shared" si="376"/>
        <v>41941.585231481484</v>
      </c>
      <c r="T4033" s="10">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42293.809212962966</v>
      </c>
      <c r="T4034" s="10">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IF($L4035&gt;0,$E4035/$L4035,0)</f>
        <v>65.340319148936175</v>
      </c>
      <c r="Q4035" t="str">
        <f t="shared" ref="Q4035:Q4098" si="380">LEFT(N4035,FIND("/",$N4035)-1)</f>
        <v>theater</v>
      </c>
      <c r="R4035" t="str">
        <f t="shared" ref="R4035:R4098" si="381">RIGHT($N4035,LEN($N4035)-FIND("/",$N4035))</f>
        <v>plays</v>
      </c>
      <c r="S4035" s="10">
        <f t="shared" ref="S4035:S4098" si="382">(((J4035/60/60/24)+DATE(1970,1,1)))</f>
        <v>42614.268796296295</v>
      </c>
      <c r="T4035" s="10">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42067.947337962964</v>
      </c>
      <c r="T4036" s="10">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41903.882951388885</v>
      </c>
      <c r="T4037" s="10">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41804.937083333331</v>
      </c>
      <c r="T4038" s="10">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42497.070775462969</v>
      </c>
      <c r="T4039" s="10">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41869.798726851855</v>
      </c>
      <c r="T4040" s="10">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42305.670914351853</v>
      </c>
      <c r="T4041" s="10">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42144.231527777782</v>
      </c>
      <c r="T4042" s="10">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42559.474004629628</v>
      </c>
      <c r="T4043" s="10">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41995.084074074075</v>
      </c>
      <c r="T4044" s="10">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0">
        <f t="shared" si="382"/>
        <v>41948.957465277781</v>
      </c>
      <c r="T4045" s="10">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42074.219699074078</v>
      </c>
      <c r="T4046" s="10">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41842.201261574075</v>
      </c>
      <c r="T4047" s="10">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41904.650578703702</v>
      </c>
      <c r="T4048" s="10">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41991.022488425922</v>
      </c>
      <c r="T4049" s="10">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42169.958506944444</v>
      </c>
      <c r="T4051" s="10">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41905.636469907404</v>
      </c>
      <c r="T4052" s="10">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0">
        <f t="shared" si="382"/>
        <v>41761.810150462967</v>
      </c>
      <c r="T4053" s="10">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41865.878657407404</v>
      </c>
      <c r="T4054" s="10">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41928.690138888887</v>
      </c>
      <c r="T4055" s="10">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0">
        <f t="shared" si="382"/>
        <v>42613.841261574074</v>
      </c>
      <c r="T4056" s="10">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41779.648506944446</v>
      </c>
      <c r="T4057" s="10">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42534.933321759265</v>
      </c>
      <c r="T4058" s="10">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42446.060694444444</v>
      </c>
      <c r="T4060" s="10">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41866.640648148146</v>
      </c>
      <c r="T4061" s="10">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41779.695092592592</v>
      </c>
      <c r="T4062" s="10">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0">
        <f t="shared" si="382"/>
        <v>42421.141469907408</v>
      </c>
      <c r="T4063" s="10">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42523.739212962959</v>
      </c>
      <c r="T4064" s="10">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41787.681527777779</v>
      </c>
      <c r="T4065" s="10">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42093.588263888887</v>
      </c>
      <c r="T4066" s="10">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41833.951516203706</v>
      </c>
      <c r="T4067" s="10">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42479.039212962962</v>
      </c>
      <c r="T4068" s="10">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42235.117476851854</v>
      </c>
      <c r="T4069" s="10">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42718.963599537034</v>
      </c>
      <c r="T4070" s="10">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42022.661527777775</v>
      </c>
      <c r="T4071" s="10">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42031.666898148149</v>
      </c>
      <c r="T4072" s="10">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0">
        <f t="shared" si="382"/>
        <v>42700.804756944446</v>
      </c>
      <c r="T4073" s="10">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41812.77443287037</v>
      </c>
      <c r="T4074" s="10">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42078.34520833334</v>
      </c>
      <c r="T4075" s="10">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42283.552951388891</v>
      </c>
      <c r="T4076" s="10">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41779.045937499999</v>
      </c>
      <c r="T4077" s="10">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0">
        <f t="shared" si="382"/>
        <v>41905.795706018522</v>
      </c>
      <c r="T4078" s="10">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42695.7105787037</v>
      </c>
      <c r="T4079" s="10">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0">
        <f t="shared" si="382"/>
        <v>42732.787523148145</v>
      </c>
      <c r="T4080" s="10">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42510.938900462963</v>
      </c>
      <c r="T4081" s="10">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0">
        <f t="shared" si="382"/>
        <v>42511.698101851856</v>
      </c>
      <c r="T4082" s="10">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42307.189270833333</v>
      </c>
      <c r="T4084" s="10">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42353.761759259258</v>
      </c>
      <c r="T4085" s="10">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42622.436412037037</v>
      </c>
      <c r="T4086" s="10">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42058.603877314818</v>
      </c>
      <c r="T4087" s="10">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42304.940960648149</v>
      </c>
      <c r="T4088" s="10">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0">
        <f t="shared" si="382"/>
        <v>42538.742893518516</v>
      </c>
      <c r="T4089" s="10">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41990.612546296295</v>
      </c>
      <c r="T4090" s="10">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42122.732499999998</v>
      </c>
      <c r="T4091" s="10">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42209.67288194444</v>
      </c>
      <c r="T4092" s="10">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41990.506377314814</v>
      </c>
      <c r="T4093" s="10">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42039.194988425923</v>
      </c>
      <c r="T4094" s="10">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42178.815891203703</v>
      </c>
      <c r="T4095" s="10">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41890.086805555555</v>
      </c>
      <c r="T4096" s="10">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42693.031828703708</v>
      </c>
      <c r="T4097" s="10">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42750.530312499999</v>
      </c>
      <c r="T4098" s="10">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f t="shared" ref="P4099:P4115" si="385">IF($L4099&gt;0,$E4099/$L4099,0)</f>
        <v>0</v>
      </c>
      <c r="Q4099" t="str">
        <f t="shared" ref="Q4099:Q4115" si="386">LEFT(N4099,FIND("/",$N4099)-1)</f>
        <v>theater</v>
      </c>
      <c r="R4099" t="str">
        <f t="shared" ref="R4099:R4115" si="387">RIGHT($N4099,LEN($N4099)-FIND("/",$N4099))</f>
        <v>plays</v>
      </c>
      <c r="S4099" s="10">
        <f t="shared" ref="S4099:S4115" si="388">(((J4099/60/60/24)+DATE(1970,1,1)))</f>
        <v>42344.824502314819</v>
      </c>
      <c r="T4099" s="10">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0">
        <f t="shared" si="388"/>
        <v>42495.722187499996</v>
      </c>
      <c r="T4100" s="10">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42570.850381944445</v>
      </c>
      <c r="T4101" s="10">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0">
        <f t="shared" si="388"/>
        <v>41927.124884259261</v>
      </c>
      <c r="T4102" s="10">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0">
        <f t="shared" si="388"/>
        <v>42730.903726851851</v>
      </c>
      <c r="T4103" s="10">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42188.83293981482</v>
      </c>
      <c r="T4105" s="10">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42697.010520833333</v>
      </c>
      <c r="T4107" s="10">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42053.049375000002</v>
      </c>
      <c r="T4108" s="10">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41883.916678240741</v>
      </c>
      <c r="T4109" s="10">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42767.031678240746</v>
      </c>
      <c r="T4110" s="10">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0">
        <f t="shared" si="388"/>
        <v>42307.539398148147</v>
      </c>
      <c r="T4111" s="10">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42029.135879629626</v>
      </c>
      <c r="T4113" s="10">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42400.946597222224</v>
      </c>
      <c r="T4114" s="10">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42358.573182870372</v>
      </c>
      <c r="T4115" s="10">
        <f t="shared" si="389"/>
        <v>42377.273611111115</v>
      </c>
    </row>
  </sheetData>
  <autoFilter ref="E1:R4115" xr:uid="{2293D765-784B-48D7-9F87-255151E375D0}">
    <filterColumn colId="1">
      <filters>
        <filter val="failed"/>
      </filters>
    </filterColumn>
  </autoFilter>
  <conditionalFormatting sqref="F2:F4115">
    <cfRule type="cellIs" dxfId="11" priority="4" operator="equal">
      <formula>"live"</formula>
    </cfRule>
    <cfRule type="cellIs" dxfId="10" priority="5" operator="equal">
      <formula>"successful"</formula>
    </cfRule>
    <cfRule type="cellIs" dxfId="9" priority="6" operator="equal">
      <formula>"canceled"</formula>
    </cfRule>
    <cfRule type="cellIs" dxfId="8" priority="7" operator="equal">
      <formula>"failed"</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32EF0-38B0-40DE-A871-99B3E14F0AE5}">
  <dimension ref="A1:F14"/>
  <sheetViews>
    <sheetView workbookViewId="0">
      <selection sqref="A1:F14"/>
    </sheetView>
  </sheetViews>
  <sheetFormatPr defaultRowHeight="14.4" x14ac:dyDescent="0.3"/>
  <cols>
    <col min="1" max="1" width="13.2187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7" t="s">
        <v>8223</v>
      </c>
      <c r="B1" t="s">
        <v>8323</v>
      </c>
    </row>
    <row r="3" spans="1:6" x14ac:dyDescent="0.3">
      <c r="A3" s="7" t="s">
        <v>8321</v>
      </c>
      <c r="B3" s="7" t="s">
        <v>8322</v>
      </c>
    </row>
    <row r="4" spans="1:6" x14ac:dyDescent="0.3">
      <c r="A4" s="7" t="s">
        <v>8310</v>
      </c>
      <c r="B4" t="s">
        <v>8220</v>
      </c>
      <c r="C4" t="s">
        <v>8221</v>
      </c>
      <c r="D4" t="s">
        <v>8222</v>
      </c>
      <c r="E4" t="s">
        <v>8219</v>
      </c>
      <c r="F4" t="s">
        <v>8320</v>
      </c>
    </row>
    <row r="5" spans="1:6" x14ac:dyDescent="0.3">
      <c r="A5" s="8" t="s">
        <v>8311</v>
      </c>
      <c r="B5" s="9">
        <v>40</v>
      </c>
      <c r="C5" s="9">
        <v>180</v>
      </c>
      <c r="D5" s="9"/>
      <c r="E5" s="9">
        <v>300</v>
      </c>
      <c r="F5" s="9">
        <v>520</v>
      </c>
    </row>
    <row r="6" spans="1:6" x14ac:dyDescent="0.3">
      <c r="A6" s="8" t="s">
        <v>8312</v>
      </c>
      <c r="B6" s="9">
        <v>20</v>
      </c>
      <c r="C6" s="9">
        <v>140</v>
      </c>
      <c r="D6" s="9">
        <v>6</v>
      </c>
      <c r="E6" s="9">
        <v>34</v>
      </c>
      <c r="F6" s="9">
        <v>200</v>
      </c>
    </row>
    <row r="7" spans="1:6" x14ac:dyDescent="0.3">
      <c r="A7" s="8" t="s">
        <v>8313</v>
      </c>
      <c r="B7" s="9"/>
      <c r="C7" s="9">
        <v>140</v>
      </c>
      <c r="D7" s="9"/>
      <c r="E7" s="9">
        <v>80</v>
      </c>
      <c r="F7" s="9">
        <v>220</v>
      </c>
    </row>
    <row r="8" spans="1:6" x14ac:dyDescent="0.3">
      <c r="A8" s="8" t="s">
        <v>8314</v>
      </c>
      <c r="B8" s="9">
        <v>24</v>
      </c>
      <c r="C8" s="9"/>
      <c r="D8" s="9"/>
      <c r="E8" s="9"/>
      <c r="F8" s="9">
        <v>24</v>
      </c>
    </row>
    <row r="9" spans="1:6" x14ac:dyDescent="0.3">
      <c r="A9" s="8" t="s">
        <v>8315</v>
      </c>
      <c r="B9" s="9">
        <v>20</v>
      </c>
      <c r="C9" s="9">
        <v>120</v>
      </c>
      <c r="D9" s="9">
        <v>20</v>
      </c>
      <c r="E9" s="9">
        <v>540</v>
      </c>
      <c r="F9" s="9">
        <v>700</v>
      </c>
    </row>
    <row r="10" spans="1:6" x14ac:dyDescent="0.3">
      <c r="A10" s="8" t="s">
        <v>8316</v>
      </c>
      <c r="B10" s="9"/>
      <c r="C10" s="9">
        <v>117</v>
      </c>
      <c r="D10" s="9"/>
      <c r="E10" s="9">
        <v>103</v>
      </c>
      <c r="F10" s="9">
        <v>220</v>
      </c>
    </row>
    <row r="11" spans="1:6" x14ac:dyDescent="0.3">
      <c r="A11" s="8" t="s">
        <v>8317</v>
      </c>
      <c r="B11" s="9">
        <v>30</v>
      </c>
      <c r="C11" s="9">
        <v>127</v>
      </c>
      <c r="D11" s="9"/>
      <c r="E11" s="9">
        <v>80</v>
      </c>
      <c r="F11" s="9">
        <v>237</v>
      </c>
    </row>
    <row r="12" spans="1:6" x14ac:dyDescent="0.3">
      <c r="A12" s="8" t="s">
        <v>8318</v>
      </c>
      <c r="B12" s="9">
        <v>178</v>
      </c>
      <c r="C12" s="9">
        <v>213</v>
      </c>
      <c r="D12" s="9"/>
      <c r="E12" s="9">
        <v>209</v>
      </c>
      <c r="F12" s="9">
        <v>600</v>
      </c>
    </row>
    <row r="13" spans="1:6" x14ac:dyDescent="0.3">
      <c r="A13" s="8" t="s">
        <v>8319</v>
      </c>
      <c r="B13" s="9">
        <v>37</v>
      </c>
      <c r="C13" s="9">
        <v>493</v>
      </c>
      <c r="D13" s="9">
        <v>24</v>
      </c>
      <c r="E13" s="9">
        <v>839</v>
      </c>
      <c r="F13" s="9">
        <v>1393</v>
      </c>
    </row>
    <row r="14" spans="1:6" x14ac:dyDescent="0.3">
      <c r="A14" s="8" t="s">
        <v>8320</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1315B-77F3-4ED7-877F-AE68AEEBD1C7}">
  <dimension ref="A1:F47"/>
  <sheetViews>
    <sheetView workbookViewId="0">
      <selection activeCell="H2" sqref="H2"/>
    </sheetView>
  </sheetViews>
  <sheetFormatPr defaultRowHeight="14.4" x14ac:dyDescent="0.3"/>
  <cols>
    <col min="1" max="1" width="16.332031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7" t="s">
        <v>8223</v>
      </c>
      <c r="B1" t="s">
        <v>8323</v>
      </c>
    </row>
    <row r="2" spans="1:6" x14ac:dyDescent="0.3">
      <c r="A2" s="7" t="s">
        <v>8308</v>
      </c>
      <c r="B2" t="s">
        <v>8323</v>
      </c>
    </row>
    <row r="4" spans="1:6" x14ac:dyDescent="0.3">
      <c r="A4" s="7" t="s">
        <v>8321</v>
      </c>
      <c r="B4" s="7" t="s">
        <v>8322</v>
      </c>
    </row>
    <row r="5" spans="1:6" x14ac:dyDescent="0.3">
      <c r="A5" s="7" t="s">
        <v>8310</v>
      </c>
      <c r="B5" t="s">
        <v>8220</v>
      </c>
      <c r="C5" t="s">
        <v>8221</v>
      </c>
      <c r="D5" t="s">
        <v>8222</v>
      </c>
      <c r="E5" t="s">
        <v>8219</v>
      </c>
      <c r="F5" t="s">
        <v>8320</v>
      </c>
    </row>
    <row r="6" spans="1:6" x14ac:dyDescent="0.3">
      <c r="A6" s="8" t="s">
        <v>8324</v>
      </c>
      <c r="B6" s="9"/>
      <c r="C6" s="9">
        <v>100</v>
      </c>
      <c r="D6" s="9"/>
      <c r="E6" s="9"/>
      <c r="F6" s="9">
        <v>100</v>
      </c>
    </row>
    <row r="7" spans="1:6" x14ac:dyDescent="0.3">
      <c r="A7" s="8" t="s">
        <v>8325</v>
      </c>
      <c r="B7" s="9">
        <v>20</v>
      </c>
      <c r="C7" s="9"/>
      <c r="D7" s="9"/>
      <c r="E7" s="9"/>
      <c r="F7" s="9">
        <v>20</v>
      </c>
    </row>
    <row r="8" spans="1:6" x14ac:dyDescent="0.3">
      <c r="A8" s="8" t="s">
        <v>8326</v>
      </c>
      <c r="B8" s="9">
        <v>24</v>
      </c>
      <c r="C8" s="9"/>
      <c r="D8" s="9"/>
      <c r="E8" s="9"/>
      <c r="F8" s="9">
        <v>24</v>
      </c>
    </row>
    <row r="9" spans="1:6" x14ac:dyDescent="0.3">
      <c r="A9" s="8" t="s">
        <v>8327</v>
      </c>
      <c r="B9" s="9"/>
      <c r="C9" s="9">
        <v>40</v>
      </c>
      <c r="D9" s="9"/>
      <c r="E9" s="9"/>
      <c r="F9" s="9">
        <v>40</v>
      </c>
    </row>
    <row r="10" spans="1:6" x14ac:dyDescent="0.3">
      <c r="A10" s="8" t="s">
        <v>8328</v>
      </c>
      <c r="B10" s="9"/>
      <c r="C10" s="9"/>
      <c r="D10" s="9"/>
      <c r="E10" s="9">
        <v>40</v>
      </c>
      <c r="F10" s="9">
        <v>40</v>
      </c>
    </row>
    <row r="11" spans="1:6" x14ac:dyDescent="0.3">
      <c r="A11" s="8" t="s">
        <v>8329</v>
      </c>
      <c r="B11" s="9"/>
      <c r="C11" s="9"/>
      <c r="D11" s="9"/>
      <c r="E11" s="9">
        <v>180</v>
      </c>
      <c r="F11" s="9">
        <v>180</v>
      </c>
    </row>
    <row r="12" spans="1:6" x14ac:dyDescent="0.3">
      <c r="A12" s="8" t="s">
        <v>8330</v>
      </c>
      <c r="B12" s="9"/>
      <c r="C12" s="9">
        <v>80</v>
      </c>
      <c r="D12" s="9"/>
      <c r="E12" s="9"/>
      <c r="F12" s="9">
        <v>80</v>
      </c>
    </row>
    <row r="13" spans="1:6" x14ac:dyDescent="0.3">
      <c r="A13" s="8" t="s">
        <v>8331</v>
      </c>
      <c r="B13" s="9"/>
      <c r="C13" s="9"/>
      <c r="D13" s="9"/>
      <c r="E13" s="9">
        <v>40</v>
      </c>
      <c r="F13" s="9">
        <v>40</v>
      </c>
    </row>
    <row r="14" spans="1:6" x14ac:dyDescent="0.3">
      <c r="A14" s="8" t="s">
        <v>8332</v>
      </c>
      <c r="B14" s="9"/>
      <c r="C14" s="9">
        <v>40</v>
      </c>
      <c r="D14" s="9">
        <v>20</v>
      </c>
      <c r="E14" s="9"/>
      <c r="F14" s="9">
        <v>60</v>
      </c>
    </row>
    <row r="15" spans="1:6" x14ac:dyDescent="0.3">
      <c r="A15" s="8" t="s">
        <v>8333</v>
      </c>
      <c r="B15" s="9"/>
      <c r="C15" s="9">
        <v>40</v>
      </c>
      <c r="D15" s="9"/>
      <c r="E15" s="9"/>
      <c r="F15" s="9">
        <v>40</v>
      </c>
    </row>
    <row r="16" spans="1:6" x14ac:dyDescent="0.3">
      <c r="A16" s="8" t="s">
        <v>8334</v>
      </c>
      <c r="B16" s="9">
        <v>20</v>
      </c>
      <c r="C16" s="9">
        <v>120</v>
      </c>
      <c r="D16" s="9"/>
      <c r="E16" s="9"/>
      <c r="F16" s="9">
        <v>140</v>
      </c>
    </row>
    <row r="17" spans="1:6" x14ac:dyDescent="0.3">
      <c r="A17" s="8" t="s">
        <v>8335</v>
      </c>
      <c r="B17" s="9"/>
      <c r="C17" s="9">
        <v>20</v>
      </c>
      <c r="D17" s="9"/>
      <c r="E17" s="9"/>
      <c r="F17" s="9">
        <v>20</v>
      </c>
    </row>
    <row r="18" spans="1:6" x14ac:dyDescent="0.3">
      <c r="A18" s="8" t="s">
        <v>8336</v>
      </c>
      <c r="B18" s="9"/>
      <c r="C18" s="9"/>
      <c r="D18" s="9"/>
      <c r="E18" s="9">
        <v>140</v>
      </c>
      <c r="F18" s="9">
        <v>140</v>
      </c>
    </row>
    <row r="19" spans="1:6" x14ac:dyDescent="0.3">
      <c r="A19" s="8" t="s">
        <v>8337</v>
      </c>
      <c r="B19" s="9"/>
      <c r="C19" s="9">
        <v>20</v>
      </c>
      <c r="D19" s="9"/>
      <c r="E19" s="9">
        <v>140</v>
      </c>
      <c r="F19" s="9">
        <v>160</v>
      </c>
    </row>
    <row r="20" spans="1:6" x14ac:dyDescent="0.3">
      <c r="A20" s="8" t="s">
        <v>8338</v>
      </c>
      <c r="B20" s="9"/>
      <c r="C20" s="9">
        <v>60</v>
      </c>
      <c r="D20" s="9"/>
      <c r="E20" s="9"/>
      <c r="F20" s="9">
        <v>60</v>
      </c>
    </row>
    <row r="21" spans="1:6" x14ac:dyDescent="0.3">
      <c r="A21" s="8" t="s">
        <v>8339</v>
      </c>
      <c r="B21" s="9"/>
      <c r="C21" s="9">
        <v>11</v>
      </c>
      <c r="D21" s="9"/>
      <c r="E21" s="9">
        <v>9</v>
      </c>
      <c r="F21" s="9">
        <v>20</v>
      </c>
    </row>
    <row r="22" spans="1:6" x14ac:dyDescent="0.3">
      <c r="A22" s="8" t="s">
        <v>8340</v>
      </c>
      <c r="B22" s="9"/>
      <c r="C22" s="9"/>
      <c r="D22" s="9"/>
      <c r="E22" s="9">
        <v>20</v>
      </c>
      <c r="F22" s="9">
        <v>20</v>
      </c>
    </row>
    <row r="23" spans="1:6" x14ac:dyDescent="0.3">
      <c r="A23" s="8" t="s">
        <v>8341</v>
      </c>
      <c r="B23" s="9"/>
      <c r="C23" s="9">
        <v>40</v>
      </c>
      <c r="D23" s="9"/>
      <c r="E23" s="9"/>
      <c r="F23" s="9">
        <v>40</v>
      </c>
    </row>
    <row r="24" spans="1:6" x14ac:dyDescent="0.3">
      <c r="A24" s="8" t="s">
        <v>8342</v>
      </c>
      <c r="B24" s="9">
        <v>20</v>
      </c>
      <c r="C24" s="9">
        <v>60</v>
      </c>
      <c r="D24" s="9"/>
      <c r="E24" s="9">
        <v>60</v>
      </c>
      <c r="F24" s="9">
        <v>140</v>
      </c>
    </row>
    <row r="25" spans="1:6" x14ac:dyDescent="0.3">
      <c r="A25" s="8" t="s">
        <v>8343</v>
      </c>
      <c r="B25" s="9"/>
      <c r="C25" s="9">
        <v>20</v>
      </c>
      <c r="D25" s="9"/>
      <c r="E25" s="9"/>
      <c r="F25" s="9">
        <v>20</v>
      </c>
    </row>
    <row r="26" spans="1:6" x14ac:dyDescent="0.3">
      <c r="A26" s="8" t="s">
        <v>8344</v>
      </c>
      <c r="B26" s="9"/>
      <c r="C26" s="9"/>
      <c r="D26" s="9"/>
      <c r="E26" s="9">
        <v>60</v>
      </c>
      <c r="F26" s="9">
        <v>60</v>
      </c>
    </row>
    <row r="27" spans="1:6" x14ac:dyDescent="0.3">
      <c r="A27" s="8" t="s">
        <v>8345</v>
      </c>
      <c r="B27" s="9"/>
      <c r="C27" s="9">
        <v>20</v>
      </c>
      <c r="D27" s="9"/>
      <c r="E27" s="9"/>
      <c r="F27" s="9">
        <v>20</v>
      </c>
    </row>
    <row r="28" spans="1:6" x14ac:dyDescent="0.3">
      <c r="A28" s="8" t="s">
        <v>8346</v>
      </c>
      <c r="B28" s="9"/>
      <c r="C28" s="9">
        <v>57</v>
      </c>
      <c r="D28" s="9"/>
      <c r="E28" s="9">
        <v>103</v>
      </c>
      <c r="F28" s="9">
        <v>160</v>
      </c>
    </row>
    <row r="29" spans="1:6" x14ac:dyDescent="0.3">
      <c r="A29" s="8" t="s">
        <v>8347</v>
      </c>
      <c r="B29" s="9"/>
      <c r="C29" s="9">
        <v>20</v>
      </c>
      <c r="D29" s="9"/>
      <c r="E29" s="9"/>
      <c r="F29" s="9">
        <v>20</v>
      </c>
    </row>
    <row r="30" spans="1:6" x14ac:dyDescent="0.3">
      <c r="A30" s="8" t="s">
        <v>8348</v>
      </c>
      <c r="B30" s="9"/>
      <c r="C30" s="9">
        <v>353</v>
      </c>
      <c r="D30" s="9">
        <v>19</v>
      </c>
      <c r="E30" s="9">
        <v>694</v>
      </c>
      <c r="F30" s="9">
        <v>1066</v>
      </c>
    </row>
    <row r="31" spans="1:6" x14ac:dyDescent="0.3">
      <c r="A31" s="8" t="s">
        <v>8349</v>
      </c>
      <c r="B31" s="9"/>
      <c r="C31" s="9"/>
      <c r="D31" s="9"/>
      <c r="E31" s="9">
        <v>40</v>
      </c>
      <c r="F31" s="9">
        <v>40</v>
      </c>
    </row>
    <row r="32" spans="1:6" x14ac:dyDescent="0.3">
      <c r="A32" s="8" t="s">
        <v>8350</v>
      </c>
      <c r="B32" s="9"/>
      <c r="C32" s="9"/>
      <c r="D32" s="9"/>
      <c r="E32" s="9">
        <v>20</v>
      </c>
      <c r="F32" s="9">
        <v>20</v>
      </c>
    </row>
    <row r="33" spans="1:6" x14ac:dyDescent="0.3">
      <c r="A33" s="8" t="s">
        <v>8351</v>
      </c>
      <c r="B33" s="9"/>
      <c r="C33" s="9">
        <v>20</v>
      </c>
      <c r="D33" s="9"/>
      <c r="E33" s="9"/>
      <c r="F33" s="9">
        <v>20</v>
      </c>
    </row>
    <row r="34" spans="1:6" x14ac:dyDescent="0.3">
      <c r="A34" s="8" t="s">
        <v>8352</v>
      </c>
      <c r="B34" s="9"/>
      <c r="C34" s="9"/>
      <c r="D34" s="9"/>
      <c r="E34" s="9">
        <v>260</v>
      </c>
      <c r="F34" s="9">
        <v>260</v>
      </c>
    </row>
    <row r="35" spans="1:6" x14ac:dyDescent="0.3">
      <c r="A35" s="8" t="s">
        <v>8353</v>
      </c>
      <c r="B35" s="9">
        <v>40</v>
      </c>
      <c r="C35" s="9"/>
      <c r="D35" s="9"/>
      <c r="E35" s="9"/>
      <c r="F35" s="9">
        <v>40</v>
      </c>
    </row>
    <row r="36" spans="1:6" x14ac:dyDescent="0.3">
      <c r="A36" s="8" t="s">
        <v>8354</v>
      </c>
      <c r="B36" s="9"/>
      <c r="C36" s="9"/>
      <c r="D36" s="9"/>
      <c r="E36" s="9">
        <v>60</v>
      </c>
      <c r="F36" s="9">
        <v>60</v>
      </c>
    </row>
    <row r="37" spans="1:6" x14ac:dyDescent="0.3">
      <c r="A37" s="8" t="s">
        <v>8355</v>
      </c>
      <c r="B37" s="9"/>
      <c r="C37" s="9"/>
      <c r="D37" s="9">
        <v>6</v>
      </c>
      <c r="E37" s="9">
        <v>34</v>
      </c>
      <c r="F37" s="9">
        <v>40</v>
      </c>
    </row>
    <row r="38" spans="1:6" x14ac:dyDescent="0.3">
      <c r="A38" s="8" t="s">
        <v>8356</v>
      </c>
      <c r="B38" s="9">
        <v>18</v>
      </c>
      <c r="C38" s="9">
        <v>2</v>
      </c>
      <c r="D38" s="9"/>
      <c r="E38" s="9">
        <v>40</v>
      </c>
      <c r="F38" s="9">
        <v>60</v>
      </c>
    </row>
    <row r="39" spans="1:6" x14ac:dyDescent="0.3">
      <c r="A39" s="8" t="s">
        <v>8357</v>
      </c>
      <c r="B39" s="9">
        <v>17</v>
      </c>
      <c r="C39" s="9">
        <v>80</v>
      </c>
      <c r="D39" s="9">
        <v>5</v>
      </c>
      <c r="E39" s="9">
        <v>85</v>
      </c>
      <c r="F39" s="9">
        <v>187</v>
      </c>
    </row>
    <row r="40" spans="1:6" x14ac:dyDescent="0.3">
      <c r="A40" s="8" t="s">
        <v>8358</v>
      </c>
      <c r="B40" s="9"/>
      <c r="C40" s="9"/>
      <c r="D40" s="9"/>
      <c r="E40" s="9">
        <v>80</v>
      </c>
      <c r="F40" s="9">
        <v>80</v>
      </c>
    </row>
    <row r="41" spans="1:6" x14ac:dyDescent="0.3">
      <c r="A41" s="8" t="s">
        <v>8359</v>
      </c>
      <c r="B41" s="9"/>
      <c r="C41" s="9"/>
      <c r="D41" s="9"/>
      <c r="E41" s="9">
        <v>60</v>
      </c>
      <c r="F41" s="9">
        <v>60</v>
      </c>
    </row>
    <row r="42" spans="1:6" x14ac:dyDescent="0.3">
      <c r="A42" s="8" t="s">
        <v>8360</v>
      </c>
      <c r="B42" s="9">
        <v>10</v>
      </c>
      <c r="C42" s="9">
        <v>47</v>
      </c>
      <c r="D42" s="9"/>
      <c r="E42" s="9"/>
      <c r="F42" s="9">
        <v>57</v>
      </c>
    </row>
    <row r="43" spans="1:6" x14ac:dyDescent="0.3">
      <c r="A43" s="8" t="s">
        <v>8361</v>
      </c>
      <c r="B43" s="9"/>
      <c r="C43" s="9">
        <v>100</v>
      </c>
      <c r="D43" s="9"/>
      <c r="E43" s="9"/>
      <c r="F43" s="9">
        <v>100</v>
      </c>
    </row>
    <row r="44" spans="1:6" x14ac:dyDescent="0.3">
      <c r="A44" s="8" t="s">
        <v>8362</v>
      </c>
      <c r="B44" s="9">
        <v>60</v>
      </c>
      <c r="C44" s="9">
        <v>120</v>
      </c>
      <c r="D44" s="9"/>
      <c r="E44" s="9">
        <v>20</v>
      </c>
      <c r="F44" s="9">
        <v>200</v>
      </c>
    </row>
    <row r="45" spans="1:6" x14ac:dyDescent="0.3">
      <c r="A45" s="8" t="s">
        <v>8363</v>
      </c>
      <c r="B45" s="9">
        <v>100</v>
      </c>
      <c r="C45" s="9">
        <v>60</v>
      </c>
      <c r="D45" s="9"/>
      <c r="E45" s="9"/>
      <c r="F45" s="9">
        <v>160</v>
      </c>
    </row>
    <row r="46" spans="1:6" x14ac:dyDescent="0.3">
      <c r="A46" s="8" t="s">
        <v>8364</v>
      </c>
      <c r="B46" s="9">
        <v>20</v>
      </c>
      <c r="C46" s="9"/>
      <c r="D46" s="9"/>
      <c r="E46" s="9"/>
      <c r="F46" s="9">
        <v>20</v>
      </c>
    </row>
    <row r="47" spans="1:6" x14ac:dyDescent="0.3">
      <c r="A47" s="8" t="s">
        <v>8320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0100-3286-49E1-8B0B-A2CE68F2D2F6}">
  <dimension ref="A1:E18"/>
  <sheetViews>
    <sheetView workbookViewId="0">
      <selection activeCell="C30" sqref="C30"/>
    </sheetView>
  </sheetViews>
  <sheetFormatPr defaultRowHeight="14.4" x14ac:dyDescent="0.3"/>
  <cols>
    <col min="1" max="1" width="13.21875" bestFit="1" customWidth="1"/>
    <col min="2" max="2" width="15.77734375" bestFit="1" customWidth="1"/>
    <col min="3" max="3" width="6" bestFit="1" customWidth="1"/>
    <col min="4" max="4" width="9.6640625" bestFit="1" customWidth="1"/>
    <col min="5" max="6" width="11" bestFit="1" customWidth="1"/>
  </cols>
  <sheetData>
    <row r="1" spans="1:5" x14ac:dyDescent="0.3">
      <c r="A1" s="7" t="s">
        <v>8380</v>
      </c>
      <c r="B1" t="s">
        <v>8379</v>
      </c>
    </row>
    <row r="2" spans="1:5" x14ac:dyDescent="0.3">
      <c r="A2" s="7" t="s">
        <v>8308</v>
      </c>
      <c r="B2" t="s">
        <v>8323</v>
      </c>
    </row>
    <row r="4" spans="1:5" x14ac:dyDescent="0.3">
      <c r="A4" s="7" t="s">
        <v>8321</v>
      </c>
      <c r="B4" s="7" t="s">
        <v>8322</v>
      </c>
    </row>
    <row r="5" spans="1:5" x14ac:dyDescent="0.3">
      <c r="A5" s="7" t="s">
        <v>8310</v>
      </c>
      <c r="B5" t="s">
        <v>8220</v>
      </c>
      <c r="C5" t="s">
        <v>8221</v>
      </c>
      <c r="D5" t="s">
        <v>8219</v>
      </c>
      <c r="E5" t="s">
        <v>8320</v>
      </c>
    </row>
    <row r="6" spans="1:5" x14ac:dyDescent="0.3">
      <c r="A6" s="11" t="s">
        <v>8373</v>
      </c>
      <c r="B6" s="9"/>
      <c r="C6" s="9">
        <v>3</v>
      </c>
      <c r="D6" s="9">
        <v>19</v>
      </c>
      <c r="E6" s="9">
        <v>22</v>
      </c>
    </row>
    <row r="7" spans="1:5" x14ac:dyDescent="0.3">
      <c r="A7" s="11" t="s">
        <v>8374</v>
      </c>
      <c r="B7" s="9"/>
      <c r="C7" s="9">
        <v>3</v>
      </c>
      <c r="D7" s="9">
        <v>24</v>
      </c>
      <c r="E7" s="9">
        <v>27</v>
      </c>
    </row>
    <row r="8" spans="1:5" x14ac:dyDescent="0.3">
      <c r="A8" s="11" t="s">
        <v>8375</v>
      </c>
      <c r="B8" s="9"/>
      <c r="C8" s="9">
        <v>3</v>
      </c>
      <c r="D8" s="9">
        <v>14</v>
      </c>
      <c r="E8" s="9">
        <v>17</v>
      </c>
    </row>
    <row r="9" spans="1:5" x14ac:dyDescent="0.3">
      <c r="A9" s="11" t="s">
        <v>8376</v>
      </c>
      <c r="B9" s="9">
        <v>1</v>
      </c>
      <c r="C9" s="9">
        <v>5</v>
      </c>
      <c r="D9" s="9">
        <v>25</v>
      </c>
      <c r="E9" s="9">
        <v>31</v>
      </c>
    </row>
    <row r="10" spans="1:5" x14ac:dyDescent="0.3">
      <c r="A10" s="11" t="s">
        <v>8367</v>
      </c>
      <c r="B10" s="9">
        <v>1</v>
      </c>
      <c r="C10" s="9">
        <v>7</v>
      </c>
      <c r="D10" s="9">
        <v>13</v>
      </c>
      <c r="E10" s="9">
        <v>21</v>
      </c>
    </row>
    <row r="11" spans="1:5" x14ac:dyDescent="0.3">
      <c r="A11" s="11" t="s">
        <v>8377</v>
      </c>
      <c r="B11" s="9"/>
      <c r="C11" s="9">
        <v>2</v>
      </c>
      <c r="D11" s="9">
        <v>16</v>
      </c>
      <c r="E11" s="9">
        <v>18</v>
      </c>
    </row>
    <row r="12" spans="1:5" x14ac:dyDescent="0.3">
      <c r="A12" s="11" t="s">
        <v>8368</v>
      </c>
      <c r="B12" s="9">
        <v>1</v>
      </c>
      <c r="C12" s="9">
        <v>6</v>
      </c>
      <c r="D12" s="9">
        <v>10</v>
      </c>
      <c r="E12" s="9">
        <v>17</v>
      </c>
    </row>
    <row r="13" spans="1:5" x14ac:dyDescent="0.3">
      <c r="A13" s="11" t="s">
        <v>8369</v>
      </c>
      <c r="B13" s="9">
        <v>2</v>
      </c>
      <c r="C13" s="9">
        <v>5</v>
      </c>
      <c r="D13" s="9">
        <v>10</v>
      </c>
      <c r="E13" s="9">
        <v>17</v>
      </c>
    </row>
    <row r="14" spans="1:5" x14ac:dyDescent="0.3">
      <c r="A14" s="11" t="s">
        <v>8370</v>
      </c>
      <c r="B14" s="9"/>
      <c r="C14" s="9">
        <v>7</v>
      </c>
      <c r="D14" s="9">
        <v>18</v>
      </c>
      <c r="E14" s="9">
        <v>25</v>
      </c>
    </row>
    <row r="15" spans="1:5" x14ac:dyDescent="0.3">
      <c r="A15" s="11" t="s">
        <v>8371</v>
      </c>
      <c r="B15" s="9">
        <v>1</v>
      </c>
      <c r="C15" s="9">
        <v>15</v>
      </c>
      <c r="D15" s="9">
        <v>19</v>
      </c>
      <c r="E15" s="9">
        <v>35</v>
      </c>
    </row>
    <row r="16" spans="1:5" x14ac:dyDescent="0.3">
      <c r="A16" s="11" t="s">
        <v>8372</v>
      </c>
      <c r="B16" s="9">
        <v>1</v>
      </c>
      <c r="C16" s="9">
        <v>5</v>
      </c>
      <c r="D16" s="9">
        <v>18</v>
      </c>
      <c r="E16" s="9">
        <v>24</v>
      </c>
    </row>
    <row r="17" spans="1:5" x14ac:dyDescent="0.3">
      <c r="A17" s="11" t="s">
        <v>8378</v>
      </c>
      <c r="B17" s="9"/>
      <c r="C17" s="9">
        <v>6</v>
      </c>
      <c r="D17" s="9">
        <v>14</v>
      </c>
      <c r="E17" s="9">
        <v>20</v>
      </c>
    </row>
    <row r="18" spans="1:5" x14ac:dyDescent="0.3">
      <c r="A18" s="11" t="s">
        <v>8320</v>
      </c>
      <c r="B18" s="9">
        <v>7</v>
      </c>
      <c r="C18" s="9">
        <v>67</v>
      </c>
      <c r="D18" s="9">
        <v>200</v>
      </c>
      <c r="E18" s="9">
        <v>274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94AE4-168C-45DD-B1DE-84276B82FF21}">
  <dimension ref="A1:H13"/>
  <sheetViews>
    <sheetView workbookViewId="0">
      <selection activeCell="K32" sqref="K32"/>
    </sheetView>
  </sheetViews>
  <sheetFormatPr defaultRowHeight="14.4" x14ac:dyDescent="0.3"/>
  <cols>
    <col min="1" max="1" width="26.21875" bestFit="1" customWidth="1"/>
    <col min="2" max="2" width="17.6640625" bestFit="1" customWidth="1"/>
    <col min="3" max="3" width="13.88671875" bestFit="1" customWidth="1"/>
    <col min="4" max="4" width="16.5546875" bestFit="1" customWidth="1"/>
    <col min="5" max="5" width="12.77734375" bestFit="1" customWidth="1"/>
    <col min="6" max="6" width="20.21875" bestFit="1" customWidth="1"/>
    <col min="7" max="7" width="16.5546875" bestFit="1" customWidth="1"/>
    <col min="8" max="8" width="19.88671875" bestFit="1" customWidth="1"/>
    <col min="9" max="9" width="15.33203125" customWidth="1"/>
  </cols>
  <sheetData>
    <row r="1" spans="1:8" x14ac:dyDescent="0.3">
      <c r="A1" t="s">
        <v>8381</v>
      </c>
      <c r="B1" t="s">
        <v>8382</v>
      </c>
      <c r="C1" t="s">
        <v>8383</v>
      </c>
      <c r="D1" t="s">
        <v>8384</v>
      </c>
      <c r="E1" t="s">
        <v>8385</v>
      </c>
      <c r="F1" t="s">
        <v>8386</v>
      </c>
      <c r="G1" t="s">
        <v>8387</v>
      </c>
      <c r="H1" t="s">
        <v>8388</v>
      </c>
    </row>
    <row r="2" spans="1:8" x14ac:dyDescent="0.3">
      <c r="A2" t="s">
        <v>8389</v>
      </c>
      <c r="B2">
        <f>COUNTIFS('Main Sheet'!$F$2:$F$4115,"=successful",'Main Sheet'!$D$2:$D$4115,"&lt;1000")</f>
        <v>322</v>
      </c>
      <c r="C2">
        <f>COUNTIFS('Main Sheet'!$F2:$F4115,"=failed",'Main Sheet'!$D2:$D4115,"&lt;1000")</f>
        <v>113</v>
      </c>
      <c r="D2">
        <f>COUNTIFS('Main Sheet'!$F2:$F4115,"=canceled",'Main Sheet'!$D2:$D4115,"&lt;1000")</f>
        <v>18</v>
      </c>
      <c r="E2">
        <f>SUM(B2:D2)</f>
        <v>453</v>
      </c>
      <c r="F2" s="5">
        <f>B2/$E2</f>
        <v>0.71081677704194257</v>
      </c>
      <c r="G2" s="5">
        <f t="shared" ref="G2:H13" si="0">C2/$E2</f>
        <v>0.24944812362030905</v>
      </c>
      <c r="H2" s="5">
        <f t="shared" si="0"/>
        <v>3.9735099337748346E-2</v>
      </c>
    </row>
    <row r="3" spans="1:8" x14ac:dyDescent="0.3">
      <c r="A3" t="s">
        <v>8390</v>
      </c>
      <c r="B3">
        <f>COUNTIFS('Main Sheet'!$F$2:$F$4115,"=successful",'Main Sheet'!$D$2:$D$4115,"&gt;=1000",'Main Sheet'!$D$2:$D$4115,"&lt;5000")</f>
        <v>932</v>
      </c>
      <c r="C3">
        <f>COUNTIFS('Main Sheet'!$F$2:$F$4115,"=failed",'Main Sheet'!$D$2:$D$4115,"&gt;=1000",'Main Sheet'!$D$2:$D$4115,"&lt;5000")</f>
        <v>420</v>
      </c>
      <c r="D3">
        <f>COUNTIFS('Main Sheet'!$F$2:$F$4115,"=canceled",'Main Sheet'!$D$2:$D$4115,"&gt;=1000",'Main Sheet'!$D$2:$D$4115,"&lt;5000")</f>
        <v>60</v>
      </c>
      <c r="E3">
        <f t="shared" ref="E3:E13" si="1">SUM(B3:D3)</f>
        <v>1412</v>
      </c>
      <c r="F3" s="5">
        <f t="shared" ref="F3:F13" si="2">B3/$E3</f>
        <v>0.66005665722379603</v>
      </c>
      <c r="G3" s="5">
        <f t="shared" si="0"/>
        <v>0.29745042492917845</v>
      </c>
      <c r="H3" s="5">
        <f t="shared" si="0"/>
        <v>4.2492917847025496E-2</v>
      </c>
    </row>
    <row r="4" spans="1:8" x14ac:dyDescent="0.3">
      <c r="A4" t="s">
        <v>8400</v>
      </c>
      <c r="B4">
        <f>COUNTIFS('Main Sheet'!$F$2:$F$4115,"=successful",'Main Sheet'!$D$2:$D$4115,"&gt;=5000",'Main Sheet'!$D$2:$D$4115,"&lt;10000")</f>
        <v>381</v>
      </c>
      <c r="C4">
        <f>COUNTIFS('Main Sheet'!$F$2:$F$4115,"=failed",'Main Sheet'!$D$2:$D$4115,"&gt;=5000",'Main Sheet'!$D$2:$D$4115,"&lt;10000")</f>
        <v>283</v>
      </c>
      <c r="D4">
        <f>COUNTIFS('Main Sheet'!$F$2:$F$4115,"=canceled",'Main Sheet'!$D$2:$D$4115,"&gt;=5000",'Main Sheet'!$D$2:$D$4115,"&lt;10000")</f>
        <v>52</v>
      </c>
      <c r="E4">
        <f t="shared" si="1"/>
        <v>716</v>
      </c>
      <c r="F4" s="5">
        <f t="shared" si="2"/>
        <v>0.53212290502793291</v>
      </c>
      <c r="G4" s="5">
        <f t="shared" si="0"/>
        <v>0.39525139664804471</v>
      </c>
      <c r="H4" s="5">
        <f t="shared" si="0"/>
        <v>7.2625698324022353E-2</v>
      </c>
    </row>
    <row r="5" spans="1:8" x14ac:dyDescent="0.3">
      <c r="A5" t="s">
        <v>8391</v>
      </c>
      <c r="B5">
        <f>COUNTIFS('Main Sheet'!$F$2:$F$4115,"=successful",'Main Sheet'!$D$2:$D$4115,"&gt;=10000",'Main Sheet'!$D$2:$D$4115,"&lt;15000")</f>
        <v>168</v>
      </c>
      <c r="C5">
        <f>COUNTIFS('Main Sheet'!$F$2:$F$4115,"=failed",'Main Sheet'!$D$2:$D$4115,"&gt;=10000",'Main Sheet'!$D$2:$D$4115,"&lt;15000")</f>
        <v>144</v>
      </c>
      <c r="D5">
        <f>COUNTIFS('Main Sheet'!$F$2:$F$4115,"=canceled",'Main Sheet'!$D$2:$D$4115,"&gt;=10000",'Main Sheet'!$D$2:$D$4115,"&lt;15000")</f>
        <v>40</v>
      </c>
      <c r="E5">
        <f t="shared" si="1"/>
        <v>352</v>
      </c>
      <c r="F5" s="5">
        <f t="shared" si="2"/>
        <v>0.47727272727272729</v>
      </c>
      <c r="G5" s="5">
        <f t="shared" si="0"/>
        <v>0.40909090909090912</v>
      </c>
      <c r="H5" s="5">
        <f t="shared" si="0"/>
        <v>0.11363636363636363</v>
      </c>
    </row>
    <row r="6" spans="1:8" x14ac:dyDescent="0.3">
      <c r="A6" t="s">
        <v>8392</v>
      </c>
      <c r="B6">
        <f>COUNTIFS('Main Sheet'!$F$2:$F$4115,"=successful",'Main Sheet'!$D$2:$D$4115,"&gt;=15000",'Main Sheet'!$D$2:$D$4115,"&lt;20000")</f>
        <v>94</v>
      </c>
      <c r="C6">
        <f>COUNTIFS('Main Sheet'!$F$2:$F$4115,"=failed",'Main Sheet'!$D$2:$D$4115,"&gt;=15000",'Main Sheet'!$D$2:$D$4115,"&lt;20000")</f>
        <v>90</v>
      </c>
      <c r="D6">
        <f>COUNTIFS('Main Sheet'!$F$2:$F$4115,"=canceled",'Main Sheet'!$D$2:$D$4115,"&gt;=15000",'Main Sheet'!$D$2:$D$4115,"&lt;20000")</f>
        <v>17</v>
      </c>
      <c r="E6">
        <f t="shared" si="1"/>
        <v>201</v>
      </c>
      <c r="F6" s="5">
        <f t="shared" si="2"/>
        <v>0.46766169154228854</v>
      </c>
      <c r="G6" s="5">
        <f t="shared" si="0"/>
        <v>0.44776119402985076</v>
      </c>
      <c r="H6" s="5">
        <f t="shared" si="0"/>
        <v>8.45771144278607E-2</v>
      </c>
    </row>
    <row r="7" spans="1:8" x14ac:dyDescent="0.3">
      <c r="A7" t="s">
        <v>8393</v>
      </c>
      <c r="B7">
        <f>COUNTIFS('Main Sheet'!$F$2:$F$4115,"=successful",'Main Sheet'!$D$2:$D$4115,"&gt;=20000",'Main Sheet'!$D$2:$D$4115,"&lt;25000")</f>
        <v>62</v>
      </c>
      <c r="C7">
        <f>COUNTIFS('Main Sheet'!$F$2:$F$4115,"=failed",'Main Sheet'!$D$2:$D$4115,"&gt;=20000",'Main Sheet'!$D$2:$D$4115,"&lt;25000")</f>
        <v>72</v>
      </c>
      <c r="D7">
        <f>COUNTIFS('Main Sheet'!$F$2:$F$4115,"=canceled",'Main Sheet'!$D$2:$D$4115,"&gt;=20000",'Main Sheet'!$D$2:$D$4115,"&lt;25000")</f>
        <v>14</v>
      </c>
      <c r="E7">
        <f t="shared" si="1"/>
        <v>148</v>
      </c>
      <c r="F7" s="5">
        <f t="shared" si="2"/>
        <v>0.41891891891891891</v>
      </c>
      <c r="G7" s="5">
        <f t="shared" si="0"/>
        <v>0.48648648648648651</v>
      </c>
      <c r="H7" s="5">
        <f t="shared" si="0"/>
        <v>9.45945945945946E-2</v>
      </c>
    </row>
    <row r="8" spans="1:8" x14ac:dyDescent="0.3">
      <c r="A8" t="s">
        <v>8394</v>
      </c>
      <c r="B8">
        <f>COUNTIFS('Main Sheet'!$F$2:$F$4115,"=successful",'Main Sheet'!$D$2:$D$4115,"&gt;=25000",'Main Sheet'!$D$2:$D$4115,"&lt;30000")</f>
        <v>55</v>
      </c>
      <c r="C8">
        <f>COUNTIFS('Main Sheet'!$F$2:$F$4115,"=failed",'Main Sheet'!$D$2:$D$4115,"&gt;=25000",'Main Sheet'!$D$2:$D$4115,"&lt;30000")</f>
        <v>64</v>
      </c>
      <c r="D8">
        <f>COUNTIFS('Main Sheet'!$F$2:$F$4115,"=canceled",'Main Sheet'!$D$2:$D$4115,"&gt;=25000",'Main Sheet'!$D$2:$D$4115,"&lt;30000")</f>
        <v>18</v>
      </c>
      <c r="E8">
        <f t="shared" si="1"/>
        <v>137</v>
      </c>
      <c r="F8" s="5">
        <f t="shared" si="2"/>
        <v>0.40145985401459855</v>
      </c>
      <c r="G8" s="5">
        <f t="shared" si="0"/>
        <v>0.46715328467153283</v>
      </c>
      <c r="H8" s="5">
        <f t="shared" si="0"/>
        <v>0.13138686131386862</v>
      </c>
    </row>
    <row r="9" spans="1:8" x14ac:dyDescent="0.3">
      <c r="A9" t="s">
        <v>8395</v>
      </c>
      <c r="B9">
        <f>COUNTIFS('Main Sheet'!$F$2:$F$4115,"=successful",'Main Sheet'!$D$2:$D$4115,"&gt;=30000",'Main Sheet'!$D$2:$D$4115,"&lt;35000")</f>
        <v>32</v>
      </c>
      <c r="C9">
        <f>COUNTIFS('Main Sheet'!$F$2:$F$4115,"=failed",'Main Sheet'!$D$2:$D$4115,"&gt;=30000",'Main Sheet'!$D$2:$D$4115,"&lt;35000")</f>
        <v>37</v>
      </c>
      <c r="D9">
        <f>COUNTIFS('Main Sheet'!$F$2:$F$4115,"=canceled",'Main Sheet'!$D$2:$D$4115,"&gt;=30000",'Main Sheet'!$D$2:$D$4115,"&lt;35000")</f>
        <v>13</v>
      </c>
      <c r="E9">
        <f t="shared" si="1"/>
        <v>82</v>
      </c>
      <c r="F9" s="5">
        <f t="shared" si="2"/>
        <v>0.3902439024390244</v>
      </c>
      <c r="G9" s="5">
        <f t="shared" si="0"/>
        <v>0.45121951219512196</v>
      </c>
      <c r="H9" s="5">
        <f t="shared" si="0"/>
        <v>0.15853658536585366</v>
      </c>
    </row>
    <row r="10" spans="1:8" x14ac:dyDescent="0.3">
      <c r="A10" t="s">
        <v>8396</v>
      </c>
      <c r="B10">
        <f>COUNTIFS('Main Sheet'!$F$2:$F$4115,"=successful",'Main Sheet'!$D$2:$D$4115,"&gt;=35000",'Main Sheet'!$D$2:$D$4115,"&lt;40000")</f>
        <v>26</v>
      </c>
      <c r="C10">
        <f>COUNTIFS('Main Sheet'!$F$2:$F$4115,"=failed",'Main Sheet'!$D$2:$D$4115,"&gt;=35000",'Main Sheet'!$D$2:$D$4115,"&lt;40000")</f>
        <v>22</v>
      </c>
      <c r="D10">
        <f>COUNTIFS('Main Sheet'!$F$2:$F$4115,"=canceled",'Main Sheet'!$D$2:$D$4115,"&gt;=35000",'Main Sheet'!$D$2:$D$4115,"&lt;40000")</f>
        <v>7</v>
      </c>
      <c r="E10">
        <f t="shared" si="1"/>
        <v>55</v>
      </c>
      <c r="F10" s="5">
        <f t="shared" si="2"/>
        <v>0.47272727272727272</v>
      </c>
      <c r="G10" s="5">
        <f t="shared" si="0"/>
        <v>0.4</v>
      </c>
      <c r="H10" s="5">
        <f t="shared" si="0"/>
        <v>0.12727272727272726</v>
      </c>
    </row>
    <row r="11" spans="1:8" x14ac:dyDescent="0.3">
      <c r="A11" t="s">
        <v>8397</v>
      </c>
      <c r="B11">
        <f>COUNTIFS('Main Sheet'!$F$2:$F$4115,"=successful",'Main Sheet'!$D$2:$D$4115,"&gt;=40000",'Main Sheet'!$D$2:$D$4115,"&lt;45000")</f>
        <v>21</v>
      </c>
      <c r="C11">
        <f>COUNTIFS('Main Sheet'!$F$2:$F$4115,"=failed",'Main Sheet'!$D$2:$D$4115,"&gt;=40000",'Main Sheet'!$D$2:$D$4115,"&lt;45000")</f>
        <v>16</v>
      </c>
      <c r="D11">
        <f>COUNTIFS('Main Sheet'!$F$2:$F$4115,"=canceled",'Main Sheet'!$D$2:$D$4115,"&gt;=40000",'Main Sheet'!$D$2:$D$4115,"&lt;45000")</f>
        <v>6</v>
      </c>
      <c r="E11">
        <f t="shared" si="1"/>
        <v>43</v>
      </c>
      <c r="F11" s="5">
        <f t="shared" si="2"/>
        <v>0.48837209302325579</v>
      </c>
      <c r="G11" s="5">
        <f t="shared" si="0"/>
        <v>0.37209302325581395</v>
      </c>
      <c r="H11" s="5">
        <f t="shared" si="0"/>
        <v>0.13953488372093023</v>
      </c>
    </row>
    <row r="12" spans="1:8" x14ac:dyDescent="0.3">
      <c r="A12" t="s">
        <v>8398</v>
      </c>
      <c r="B12">
        <f>COUNTIFS('Main Sheet'!$F$2:$F$4115,"=successful",'Main Sheet'!$D$2:$D$4115,"&gt;=45000",'Main Sheet'!$D$2:$D$4115,"&lt;50000")</f>
        <v>6</v>
      </c>
      <c r="C12">
        <f>COUNTIFS('Main Sheet'!$F$2:$F$4115,"=failed",'Main Sheet'!$D$2:$D$4115,"&gt;=45000",'Main Sheet'!$D$2:$D$4115,"&lt;50000")</f>
        <v>11</v>
      </c>
      <c r="D12">
        <f>COUNTIFS('Main Sheet'!$F$2:$F$4115,"=canceled",'Main Sheet'!$D$2:$D$4115,"&gt;=45000",'Main Sheet'!$D$2:$D$4115,"&lt;50000")</f>
        <v>4</v>
      </c>
      <c r="E12">
        <f t="shared" si="1"/>
        <v>21</v>
      </c>
      <c r="F12" s="5">
        <f t="shared" si="2"/>
        <v>0.2857142857142857</v>
      </c>
      <c r="G12" s="5">
        <f t="shared" si="0"/>
        <v>0.52380952380952384</v>
      </c>
      <c r="H12" s="5">
        <f t="shared" si="0"/>
        <v>0.19047619047619047</v>
      </c>
    </row>
    <row r="13" spans="1:8" x14ac:dyDescent="0.3">
      <c r="A13" t="s">
        <v>8399</v>
      </c>
      <c r="B13">
        <f>COUNTIFS('Main Sheet'!$F$2:$F$4115,"=successful",'Main Sheet'!$D$2:$D$4115,"&gt;=50000")</f>
        <v>86</v>
      </c>
      <c r="C13">
        <f>COUNTIFS('Main Sheet'!$F$2:$F$4115,"=failed",'Main Sheet'!$D$2:$D$4115,"&gt;=50000")</f>
        <v>258</v>
      </c>
      <c r="D13">
        <f>COUNTIFS('Main Sheet'!$F$2:$F$4115,"=canceled",'Main Sheet'!$D$2:$D$4115,"&gt;=50000")</f>
        <v>100</v>
      </c>
      <c r="E13">
        <f t="shared" si="1"/>
        <v>444</v>
      </c>
      <c r="F13" s="5">
        <f t="shared" si="2"/>
        <v>0.19369369369369369</v>
      </c>
      <c r="G13" s="5">
        <f t="shared" si="0"/>
        <v>0.58108108108108103</v>
      </c>
      <c r="H13" s="5">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F6E54-F53F-4A92-954E-826534403C64}">
  <dimension ref="C1:O2186"/>
  <sheetViews>
    <sheetView tabSelected="1" workbookViewId="0">
      <selection activeCell="O29" sqref="O29"/>
    </sheetView>
  </sheetViews>
  <sheetFormatPr defaultRowHeight="14.4" x14ac:dyDescent="0.3"/>
  <cols>
    <col min="4" max="4" width="13.44140625" bestFit="1" customWidth="1"/>
    <col min="7" max="7" width="13.44140625" bestFit="1" customWidth="1"/>
    <col min="13" max="13" width="9.5546875" bestFit="1" customWidth="1"/>
  </cols>
  <sheetData>
    <row r="1" spans="3:15" x14ac:dyDescent="0.3">
      <c r="C1" t="s">
        <v>8401</v>
      </c>
      <c r="D1" t="s">
        <v>8262</v>
      </c>
      <c r="F1" t="s">
        <v>8401</v>
      </c>
      <c r="G1" t="s">
        <v>8262</v>
      </c>
    </row>
    <row r="2" spans="3:15" x14ac:dyDescent="0.3">
      <c r="C2" t="s">
        <v>8219</v>
      </c>
      <c r="D2">
        <v>182</v>
      </c>
      <c r="F2" t="s">
        <v>8221</v>
      </c>
      <c r="G2">
        <v>0</v>
      </c>
    </row>
    <row r="3" spans="3:15" x14ac:dyDescent="0.3">
      <c r="C3" t="s">
        <v>8219</v>
      </c>
      <c r="D3">
        <v>79</v>
      </c>
      <c r="F3" t="s">
        <v>8221</v>
      </c>
      <c r="G3">
        <v>1</v>
      </c>
    </row>
    <row r="4" spans="3:15" x14ac:dyDescent="0.3">
      <c r="C4" t="s">
        <v>8219</v>
      </c>
      <c r="D4">
        <v>35</v>
      </c>
      <c r="F4" t="s">
        <v>8221</v>
      </c>
      <c r="G4">
        <v>10</v>
      </c>
    </row>
    <row r="5" spans="3:15" x14ac:dyDescent="0.3">
      <c r="C5" t="s">
        <v>8219</v>
      </c>
      <c r="D5">
        <v>150</v>
      </c>
      <c r="F5" t="s">
        <v>8221</v>
      </c>
      <c r="G5">
        <v>0</v>
      </c>
      <c r="J5" s="12" t="s">
        <v>8402</v>
      </c>
      <c r="K5" s="12"/>
      <c r="L5" s="12"/>
      <c r="M5" s="12" t="s">
        <v>8403</v>
      </c>
      <c r="N5" s="12"/>
      <c r="O5" s="12"/>
    </row>
    <row r="6" spans="3:15" x14ac:dyDescent="0.3">
      <c r="C6" t="s">
        <v>8219</v>
      </c>
      <c r="D6">
        <v>284</v>
      </c>
      <c r="F6" t="s">
        <v>8221</v>
      </c>
      <c r="G6">
        <v>7</v>
      </c>
      <c r="J6" t="s">
        <v>8404</v>
      </c>
      <c r="K6">
        <f>AVERAGE(D2:D2186)</f>
        <v>194.42517162471395</v>
      </c>
      <c r="M6" t="s">
        <v>8404</v>
      </c>
      <c r="N6">
        <f>AVERAGE(G2:G2186)</f>
        <v>17.709803921568628</v>
      </c>
    </row>
    <row r="7" spans="3:15" x14ac:dyDescent="0.3">
      <c r="C7" t="s">
        <v>8219</v>
      </c>
      <c r="D7">
        <v>47</v>
      </c>
      <c r="F7" t="s">
        <v>8221</v>
      </c>
      <c r="G7">
        <v>0</v>
      </c>
      <c r="J7" t="s">
        <v>8405</v>
      </c>
      <c r="K7">
        <f>MEDIAN(D2:D2186)</f>
        <v>62</v>
      </c>
      <c r="M7" t="s">
        <v>8405</v>
      </c>
      <c r="N7">
        <f>MEDIAN(G2:G2186)</f>
        <v>4</v>
      </c>
    </row>
    <row r="8" spans="3:15" x14ac:dyDescent="0.3">
      <c r="C8" t="s">
        <v>8219</v>
      </c>
      <c r="D8">
        <v>58</v>
      </c>
      <c r="F8" t="s">
        <v>8221</v>
      </c>
      <c r="G8">
        <v>1</v>
      </c>
      <c r="J8" t="s">
        <v>8406</v>
      </c>
      <c r="K8">
        <f>MIN(D2:D2186)</f>
        <v>1</v>
      </c>
      <c r="M8" t="s">
        <v>8406</v>
      </c>
      <c r="N8">
        <f>MIN(G2:G2186)</f>
        <v>0</v>
      </c>
    </row>
    <row r="9" spans="3:15" x14ac:dyDescent="0.3">
      <c r="C9" t="s">
        <v>8219</v>
      </c>
      <c r="D9">
        <v>57</v>
      </c>
      <c r="F9" t="s">
        <v>8221</v>
      </c>
      <c r="G9">
        <v>2</v>
      </c>
      <c r="J9" t="s">
        <v>8407</v>
      </c>
      <c r="K9">
        <f>MAX(D2:D2186)</f>
        <v>26457</v>
      </c>
      <c r="M9" t="s">
        <v>8407</v>
      </c>
      <c r="N9">
        <f>MAX(G2:G2186)</f>
        <v>1293</v>
      </c>
    </row>
    <row r="10" spans="3:15" x14ac:dyDescent="0.3">
      <c r="C10" t="s">
        <v>8219</v>
      </c>
      <c r="D10">
        <v>12</v>
      </c>
      <c r="F10" t="s">
        <v>8221</v>
      </c>
      <c r="G10">
        <v>3</v>
      </c>
      <c r="J10" t="s">
        <v>8408</v>
      </c>
      <c r="K10">
        <f>VARP(D2:D2186)</f>
        <v>712840.9867348104</v>
      </c>
      <c r="M10" t="s">
        <v>8408</v>
      </c>
      <c r="N10">
        <f>VAR(G2:G2186)</f>
        <v>3775.6894394644714</v>
      </c>
    </row>
    <row r="11" spans="3:15" x14ac:dyDescent="0.3">
      <c r="C11" t="s">
        <v>8219</v>
      </c>
      <c r="D11">
        <v>20</v>
      </c>
      <c r="F11" t="s">
        <v>8221</v>
      </c>
      <c r="G11">
        <v>10</v>
      </c>
      <c r="J11" t="s">
        <v>8409</v>
      </c>
      <c r="K11">
        <f>STDEV(D2:D2186)</f>
        <v>844.49237955591047</v>
      </c>
      <c r="M11" t="s">
        <v>8409</v>
      </c>
      <c r="N11">
        <f>STDEV(G2:G2186)</f>
        <v>61.446638959868842</v>
      </c>
    </row>
    <row r="12" spans="3:15" x14ac:dyDescent="0.3">
      <c r="C12" t="s">
        <v>8219</v>
      </c>
      <c r="D12">
        <v>19</v>
      </c>
      <c r="F12" t="s">
        <v>8221</v>
      </c>
      <c r="G12">
        <v>10</v>
      </c>
    </row>
    <row r="13" spans="3:15" x14ac:dyDescent="0.3">
      <c r="C13" t="s">
        <v>8219</v>
      </c>
      <c r="D13">
        <v>75</v>
      </c>
      <c r="F13" t="s">
        <v>8221</v>
      </c>
      <c r="G13">
        <v>1</v>
      </c>
    </row>
    <row r="14" spans="3:15" x14ac:dyDescent="0.3">
      <c r="C14" t="s">
        <v>8219</v>
      </c>
      <c r="D14">
        <v>827</v>
      </c>
      <c r="F14" t="s">
        <v>8221</v>
      </c>
      <c r="G14">
        <v>0</v>
      </c>
    </row>
    <row r="15" spans="3:15" x14ac:dyDescent="0.3">
      <c r="C15" t="s">
        <v>8219</v>
      </c>
      <c r="D15">
        <v>51</v>
      </c>
      <c r="F15" t="s">
        <v>8221</v>
      </c>
      <c r="G15">
        <v>0</v>
      </c>
    </row>
    <row r="16" spans="3:15" x14ac:dyDescent="0.3">
      <c r="C16" t="s">
        <v>8219</v>
      </c>
      <c r="D16">
        <v>41</v>
      </c>
      <c r="F16" t="s">
        <v>8221</v>
      </c>
      <c r="G16">
        <v>0</v>
      </c>
    </row>
    <row r="17" spans="3:7" x14ac:dyDescent="0.3">
      <c r="C17" t="s">
        <v>8219</v>
      </c>
      <c r="D17">
        <v>98</v>
      </c>
      <c r="F17" t="s">
        <v>8221</v>
      </c>
      <c r="G17">
        <v>26</v>
      </c>
    </row>
    <row r="18" spans="3:7" x14ac:dyDescent="0.3">
      <c r="C18" t="s">
        <v>8219</v>
      </c>
      <c r="D18">
        <v>70</v>
      </c>
      <c r="F18" t="s">
        <v>8221</v>
      </c>
      <c r="G18">
        <v>0</v>
      </c>
    </row>
    <row r="19" spans="3:7" x14ac:dyDescent="0.3">
      <c r="C19" t="s">
        <v>8219</v>
      </c>
      <c r="D19">
        <v>36</v>
      </c>
      <c r="F19" t="s">
        <v>8221</v>
      </c>
      <c r="G19">
        <v>7</v>
      </c>
    </row>
    <row r="20" spans="3:7" x14ac:dyDescent="0.3">
      <c r="C20" t="s">
        <v>8219</v>
      </c>
      <c r="D20">
        <v>342</v>
      </c>
      <c r="F20" t="s">
        <v>8221</v>
      </c>
      <c r="G20">
        <v>0</v>
      </c>
    </row>
    <row r="21" spans="3:7" x14ac:dyDescent="0.3">
      <c r="C21" t="s">
        <v>8219</v>
      </c>
      <c r="D21">
        <v>22</v>
      </c>
      <c r="F21" t="s">
        <v>8221</v>
      </c>
      <c r="G21">
        <v>2</v>
      </c>
    </row>
    <row r="22" spans="3:7" x14ac:dyDescent="0.3">
      <c r="C22" t="s">
        <v>8219</v>
      </c>
      <c r="D22">
        <v>25</v>
      </c>
      <c r="F22" t="s">
        <v>8221</v>
      </c>
      <c r="G22">
        <v>13</v>
      </c>
    </row>
    <row r="23" spans="3:7" x14ac:dyDescent="0.3">
      <c r="C23" t="s">
        <v>8219</v>
      </c>
      <c r="D23">
        <v>101</v>
      </c>
      <c r="F23" t="s">
        <v>8221</v>
      </c>
      <c r="G23">
        <v>4</v>
      </c>
    </row>
    <row r="24" spans="3:7" x14ac:dyDescent="0.3">
      <c r="C24" t="s">
        <v>8219</v>
      </c>
      <c r="D24">
        <v>8</v>
      </c>
      <c r="F24" t="s">
        <v>8221</v>
      </c>
      <c r="G24">
        <v>0</v>
      </c>
    </row>
    <row r="25" spans="3:7" x14ac:dyDescent="0.3">
      <c r="C25" t="s">
        <v>8219</v>
      </c>
      <c r="D25">
        <v>23</v>
      </c>
      <c r="F25" t="s">
        <v>8221</v>
      </c>
      <c r="G25">
        <v>12</v>
      </c>
    </row>
    <row r="26" spans="3:7" x14ac:dyDescent="0.3">
      <c r="C26" t="s">
        <v>8219</v>
      </c>
      <c r="D26">
        <v>574</v>
      </c>
      <c r="F26" t="s">
        <v>8221</v>
      </c>
      <c r="G26">
        <v>2</v>
      </c>
    </row>
    <row r="27" spans="3:7" x14ac:dyDescent="0.3">
      <c r="C27" t="s">
        <v>8219</v>
      </c>
      <c r="D27">
        <v>14</v>
      </c>
      <c r="F27" t="s">
        <v>8221</v>
      </c>
      <c r="G27">
        <v>10</v>
      </c>
    </row>
    <row r="28" spans="3:7" x14ac:dyDescent="0.3">
      <c r="C28" t="s">
        <v>8219</v>
      </c>
      <c r="D28">
        <v>19</v>
      </c>
      <c r="F28" t="s">
        <v>8221</v>
      </c>
      <c r="G28">
        <v>0</v>
      </c>
    </row>
    <row r="29" spans="3:7" x14ac:dyDescent="0.3">
      <c r="C29" t="s">
        <v>8219</v>
      </c>
      <c r="D29">
        <v>150</v>
      </c>
      <c r="F29" t="s">
        <v>8221</v>
      </c>
      <c r="G29">
        <v>5</v>
      </c>
    </row>
    <row r="30" spans="3:7" x14ac:dyDescent="0.3">
      <c r="C30" t="s">
        <v>8219</v>
      </c>
      <c r="D30">
        <v>71</v>
      </c>
      <c r="F30" t="s">
        <v>8221</v>
      </c>
      <c r="G30">
        <v>0</v>
      </c>
    </row>
    <row r="31" spans="3:7" x14ac:dyDescent="0.3">
      <c r="C31" t="s">
        <v>8219</v>
      </c>
      <c r="D31">
        <v>117</v>
      </c>
      <c r="F31" t="s">
        <v>8221</v>
      </c>
      <c r="G31">
        <v>5</v>
      </c>
    </row>
    <row r="32" spans="3:7" x14ac:dyDescent="0.3">
      <c r="C32" t="s">
        <v>8219</v>
      </c>
      <c r="D32">
        <v>53</v>
      </c>
      <c r="F32" t="s">
        <v>8221</v>
      </c>
      <c r="G32">
        <v>1</v>
      </c>
    </row>
    <row r="33" spans="3:7" x14ac:dyDescent="0.3">
      <c r="C33" t="s">
        <v>8219</v>
      </c>
      <c r="D33">
        <v>1</v>
      </c>
      <c r="F33" t="s">
        <v>8221</v>
      </c>
      <c r="G33">
        <v>3</v>
      </c>
    </row>
    <row r="34" spans="3:7" x14ac:dyDescent="0.3">
      <c r="C34" t="s">
        <v>8219</v>
      </c>
      <c r="D34">
        <v>89</v>
      </c>
      <c r="F34" t="s">
        <v>8221</v>
      </c>
      <c r="G34">
        <v>3</v>
      </c>
    </row>
    <row r="35" spans="3:7" x14ac:dyDescent="0.3">
      <c r="C35" t="s">
        <v>8219</v>
      </c>
      <c r="D35">
        <v>64</v>
      </c>
      <c r="F35" t="s">
        <v>8221</v>
      </c>
      <c r="G35">
        <v>0</v>
      </c>
    </row>
    <row r="36" spans="3:7" x14ac:dyDescent="0.3">
      <c r="C36" t="s">
        <v>8219</v>
      </c>
      <c r="D36">
        <v>68</v>
      </c>
      <c r="F36" t="s">
        <v>8221</v>
      </c>
      <c r="G36">
        <v>3</v>
      </c>
    </row>
    <row r="37" spans="3:7" x14ac:dyDescent="0.3">
      <c r="C37" t="s">
        <v>8219</v>
      </c>
      <c r="D37">
        <v>28</v>
      </c>
      <c r="F37" t="s">
        <v>8221</v>
      </c>
      <c r="G37">
        <v>0</v>
      </c>
    </row>
    <row r="38" spans="3:7" x14ac:dyDescent="0.3">
      <c r="C38" t="s">
        <v>8219</v>
      </c>
      <c r="D38">
        <v>44</v>
      </c>
      <c r="F38" t="s">
        <v>8221</v>
      </c>
      <c r="G38">
        <v>19</v>
      </c>
    </row>
    <row r="39" spans="3:7" x14ac:dyDescent="0.3">
      <c r="C39" t="s">
        <v>8219</v>
      </c>
      <c r="D39">
        <v>253</v>
      </c>
      <c r="F39" t="s">
        <v>8221</v>
      </c>
      <c r="G39">
        <v>8</v>
      </c>
    </row>
    <row r="40" spans="3:7" x14ac:dyDescent="0.3">
      <c r="C40" t="s">
        <v>8219</v>
      </c>
      <c r="D40">
        <v>66</v>
      </c>
      <c r="F40" t="s">
        <v>8221</v>
      </c>
      <c r="G40">
        <v>6</v>
      </c>
    </row>
    <row r="41" spans="3:7" x14ac:dyDescent="0.3">
      <c r="C41" t="s">
        <v>8219</v>
      </c>
      <c r="D41">
        <v>217</v>
      </c>
      <c r="F41" t="s">
        <v>8221</v>
      </c>
      <c r="G41">
        <v>0</v>
      </c>
    </row>
    <row r="42" spans="3:7" x14ac:dyDescent="0.3">
      <c r="C42" t="s">
        <v>8219</v>
      </c>
      <c r="D42">
        <v>16</v>
      </c>
      <c r="F42" t="s">
        <v>8221</v>
      </c>
      <c r="G42">
        <v>18</v>
      </c>
    </row>
    <row r="43" spans="3:7" x14ac:dyDescent="0.3">
      <c r="C43" t="s">
        <v>8219</v>
      </c>
      <c r="D43">
        <v>19</v>
      </c>
      <c r="F43" t="s">
        <v>8221</v>
      </c>
      <c r="G43">
        <v>7</v>
      </c>
    </row>
    <row r="44" spans="3:7" x14ac:dyDescent="0.3">
      <c r="C44" t="s">
        <v>8219</v>
      </c>
      <c r="D44">
        <v>169</v>
      </c>
      <c r="F44" t="s">
        <v>8221</v>
      </c>
      <c r="G44">
        <v>0</v>
      </c>
    </row>
    <row r="45" spans="3:7" x14ac:dyDescent="0.3">
      <c r="C45" t="s">
        <v>8219</v>
      </c>
      <c r="D45">
        <v>263</v>
      </c>
      <c r="F45" t="s">
        <v>8221</v>
      </c>
      <c r="G45">
        <v>8</v>
      </c>
    </row>
    <row r="46" spans="3:7" x14ac:dyDescent="0.3">
      <c r="C46" t="s">
        <v>8219</v>
      </c>
      <c r="D46">
        <v>15</v>
      </c>
      <c r="F46" t="s">
        <v>8221</v>
      </c>
      <c r="G46">
        <v>1293</v>
      </c>
    </row>
    <row r="47" spans="3:7" x14ac:dyDescent="0.3">
      <c r="C47" t="s">
        <v>8219</v>
      </c>
      <c r="D47">
        <v>61</v>
      </c>
      <c r="F47" t="s">
        <v>8221</v>
      </c>
      <c r="G47">
        <v>17</v>
      </c>
    </row>
    <row r="48" spans="3:7" x14ac:dyDescent="0.3">
      <c r="C48" t="s">
        <v>8219</v>
      </c>
      <c r="D48">
        <v>45</v>
      </c>
      <c r="F48" t="s">
        <v>8221</v>
      </c>
      <c r="G48">
        <v>0</v>
      </c>
    </row>
    <row r="49" spans="3:7" x14ac:dyDescent="0.3">
      <c r="C49" t="s">
        <v>8219</v>
      </c>
      <c r="D49">
        <v>70</v>
      </c>
      <c r="F49" t="s">
        <v>8221</v>
      </c>
      <c r="G49">
        <v>13</v>
      </c>
    </row>
    <row r="50" spans="3:7" x14ac:dyDescent="0.3">
      <c r="C50" t="s">
        <v>8219</v>
      </c>
      <c r="D50">
        <v>38</v>
      </c>
      <c r="F50" t="s">
        <v>8221</v>
      </c>
      <c r="G50">
        <v>0</v>
      </c>
    </row>
    <row r="51" spans="3:7" x14ac:dyDescent="0.3">
      <c r="C51" t="s">
        <v>8219</v>
      </c>
      <c r="D51">
        <v>87</v>
      </c>
      <c r="F51" t="s">
        <v>8221</v>
      </c>
      <c r="G51">
        <v>0</v>
      </c>
    </row>
    <row r="52" spans="3:7" x14ac:dyDescent="0.3">
      <c r="C52" t="s">
        <v>8219</v>
      </c>
      <c r="D52">
        <v>22</v>
      </c>
      <c r="F52" t="s">
        <v>8221</v>
      </c>
      <c r="G52">
        <v>33</v>
      </c>
    </row>
    <row r="53" spans="3:7" x14ac:dyDescent="0.3">
      <c r="C53" t="s">
        <v>8219</v>
      </c>
      <c r="D53">
        <v>119</v>
      </c>
      <c r="F53" t="s">
        <v>8221</v>
      </c>
      <c r="G53">
        <v>12</v>
      </c>
    </row>
    <row r="54" spans="3:7" x14ac:dyDescent="0.3">
      <c r="C54" t="s">
        <v>8219</v>
      </c>
      <c r="D54">
        <v>52</v>
      </c>
      <c r="F54" t="s">
        <v>8221</v>
      </c>
      <c r="G54">
        <v>1</v>
      </c>
    </row>
    <row r="55" spans="3:7" x14ac:dyDescent="0.3">
      <c r="C55" t="s">
        <v>8219</v>
      </c>
      <c r="D55">
        <v>117</v>
      </c>
      <c r="F55" t="s">
        <v>8221</v>
      </c>
      <c r="G55">
        <v>1</v>
      </c>
    </row>
    <row r="56" spans="3:7" x14ac:dyDescent="0.3">
      <c r="C56" t="s">
        <v>8219</v>
      </c>
      <c r="D56">
        <v>52</v>
      </c>
      <c r="F56" t="s">
        <v>8221</v>
      </c>
      <c r="G56">
        <v>1</v>
      </c>
    </row>
    <row r="57" spans="3:7" x14ac:dyDescent="0.3">
      <c r="C57" t="s">
        <v>8219</v>
      </c>
      <c r="D57">
        <v>86</v>
      </c>
      <c r="F57" t="s">
        <v>8221</v>
      </c>
      <c r="G57">
        <v>1</v>
      </c>
    </row>
    <row r="58" spans="3:7" x14ac:dyDescent="0.3">
      <c r="C58" t="s">
        <v>8219</v>
      </c>
      <c r="D58">
        <v>174</v>
      </c>
      <c r="F58" t="s">
        <v>8221</v>
      </c>
      <c r="G58">
        <v>84</v>
      </c>
    </row>
    <row r="59" spans="3:7" x14ac:dyDescent="0.3">
      <c r="C59" t="s">
        <v>8219</v>
      </c>
      <c r="D59">
        <v>69</v>
      </c>
      <c r="F59" t="s">
        <v>8221</v>
      </c>
      <c r="G59">
        <v>38</v>
      </c>
    </row>
    <row r="60" spans="3:7" x14ac:dyDescent="0.3">
      <c r="C60" t="s">
        <v>8219</v>
      </c>
      <c r="D60">
        <v>75</v>
      </c>
      <c r="F60" t="s">
        <v>8221</v>
      </c>
      <c r="G60">
        <v>1</v>
      </c>
    </row>
    <row r="61" spans="3:7" x14ac:dyDescent="0.3">
      <c r="C61" t="s">
        <v>8219</v>
      </c>
      <c r="D61">
        <v>33</v>
      </c>
      <c r="F61" t="s">
        <v>8221</v>
      </c>
      <c r="G61">
        <v>76</v>
      </c>
    </row>
    <row r="62" spans="3:7" x14ac:dyDescent="0.3">
      <c r="C62" t="s">
        <v>8219</v>
      </c>
      <c r="D62">
        <v>108</v>
      </c>
      <c r="F62" t="s">
        <v>8221</v>
      </c>
      <c r="G62">
        <v>3</v>
      </c>
    </row>
    <row r="63" spans="3:7" x14ac:dyDescent="0.3">
      <c r="C63" t="s">
        <v>8219</v>
      </c>
      <c r="D63">
        <v>23</v>
      </c>
      <c r="F63" t="s">
        <v>8221</v>
      </c>
      <c r="G63">
        <v>0</v>
      </c>
    </row>
    <row r="64" spans="3:7" x14ac:dyDescent="0.3">
      <c r="C64" t="s">
        <v>8219</v>
      </c>
      <c r="D64">
        <v>48</v>
      </c>
      <c r="F64" t="s">
        <v>8221</v>
      </c>
      <c r="G64">
        <v>2</v>
      </c>
    </row>
    <row r="65" spans="3:7" x14ac:dyDescent="0.3">
      <c r="C65" t="s">
        <v>8219</v>
      </c>
      <c r="D65">
        <v>64</v>
      </c>
      <c r="F65" t="s">
        <v>8221</v>
      </c>
      <c r="G65">
        <v>0</v>
      </c>
    </row>
    <row r="66" spans="3:7" x14ac:dyDescent="0.3">
      <c r="C66" t="s">
        <v>8219</v>
      </c>
      <c r="D66">
        <v>24</v>
      </c>
      <c r="F66" t="s">
        <v>8221</v>
      </c>
      <c r="G66">
        <v>0</v>
      </c>
    </row>
    <row r="67" spans="3:7" x14ac:dyDescent="0.3">
      <c r="C67" t="s">
        <v>8219</v>
      </c>
      <c r="D67">
        <v>57</v>
      </c>
      <c r="F67" t="s">
        <v>8221</v>
      </c>
      <c r="G67">
        <v>0</v>
      </c>
    </row>
    <row r="68" spans="3:7" x14ac:dyDescent="0.3">
      <c r="C68" t="s">
        <v>8219</v>
      </c>
      <c r="D68">
        <v>26</v>
      </c>
      <c r="F68" t="s">
        <v>8221</v>
      </c>
      <c r="G68">
        <v>2</v>
      </c>
    </row>
    <row r="69" spans="3:7" x14ac:dyDescent="0.3">
      <c r="C69" t="s">
        <v>8219</v>
      </c>
      <c r="D69">
        <v>20</v>
      </c>
      <c r="F69" t="s">
        <v>8221</v>
      </c>
      <c r="G69">
        <v>0</v>
      </c>
    </row>
    <row r="70" spans="3:7" x14ac:dyDescent="0.3">
      <c r="C70" t="s">
        <v>8219</v>
      </c>
      <c r="D70">
        <v>36</v>
      </c>
      <c r="F70" t="s">
        <v>8221</v>
      </c>
      <c r="G70">
        <v>0</v>
      </c>
    </row>
    <row r="71" spans="3:7" x14ac:dyDescent="0.3">
      <c r="C71" t="s">
        <v>8219</v>
      </c>
      <c r="D71">
        <v>178</v>
      </c>
      <c r="F71" t="s">
        <v>8221</v>
      </c>
      <c r="G71">
        <v>0</v>
      </c>
    </row>
    <row r="72" spans="3:7" x14ac:dyDescent="0.3">
      <c r="C72" t="s">
        <v>8219</v>
      </c>
      <c r="D72">
        <v>17</v>
      </c>
      <c r="F72" t="s">
        <v>8221</v>
      </c>
      <c r="G72">
        <v>2</v>
      </c>
    </row>
    <row r="73" spans="3:7" x14ac:dyDescent="0.3">
      <c r="C73" t="s">
        <v>8219</v>
      </c>
      <c r="D73">
        <v>32</v>
      </c>
      <c r="F73" t="s">
        <v>8221</v>
      </c>
      <c r="G73">
        <v>0</v>
      </c>
    </row>
    <row r="74" spans="3:7" x14ac:dyDescent="0.3">
      <c r="C74" t="s">
        <v>8219</v>
      </c>
      <c r="D74">
        <v>41</v>
      </c>
      <c r="F74" t="s">
        <v>8221</v>
      </c>
      <c r="G74">
        <v>7</v>
      </c>
    </row>
    <row r="75" spans="3:7" x14ac:dyDescent="0.3">
      <c r="C75" t="s">
        <v>8219</v>
      </c>
      <c r="D75">
        <v>18</v>
      </c>
      <c r="F75" t="s">
        <v>8221</v>
      </c>
      <c r="G75">
        <v>0</v>
      </c>
    </row>
    <row r="76" spans="3:7" x14ac:dyDescent="0.3">
      <c r="C76" t="s">
        <v>8219</v>
      </c>
      <c r="D76">
        <v>29</v>
      </c>
      <c r="F76" t="s">
        <v>8221</v>
      </c>
      <c r="G76">
        <v>5</v>
      </c>
    </row>
    <row r="77" spans="3:7" x14ac:dyDescent="0.3">
      <c r="C77" t="s">
        <v>8219</v>
      </c>
      <c r="D77">
        <v>47</v>
      </c>
      <c r="F77" t="s">
        <v>8221</v>
      </c>
      <c r="G77">
        <v>0</v>
      </c>
    </row>
    <row r="78" spans="3:7" x14ac:dyDescent="0.3">
      <c r="C78" t="s">
        <v>8219</v>
      </c>
      <c r="D78">
        <v>15</v>
      </c>
      <c r="F78" t="s">
        <v>8221</v>
      </c>
      <c r="G78">
        <v>0</v>
      </c>
    </row>
    <row r="79" spans="3:7" x14ac:dyDescent="0.3">
      <c r="C79" t="s">
        <v>8219</v>
      </c>
      <c r="D79">
        <v>26</v>
      </c>
      <c r="F79" t="s">
        <v>8221</v>
      </c>
      <c r="G79">
        <v>1</v>
      </c>
    </row>
    <row r="80" spans="3:7" x14ac:dyDescent="0.3">
      <c r="C80" t="s">
        <v>8219</v>
      </c>
      <c r="D80">
        <v>35</v>
      </c>
      <c r="F80" t="s">
        <v>8221</v>
      </c>
      <c r="G80">
        <v>0</v>
      </c>
    </row>
    <row r="81" spans="3:7" x14ac:dyDescent="0.3">
      <c r="C81" t="s">
        <v>8219</v>
      </c>
      <c r="D81">
        <v>41</v>
      </c>
      <c r="F81" t="s">
        <v>8221</v>
      </c>
      <c r="G81">
        <v>5</v>
      </c>
    </row>
    <row r="82" spans="3:7" x14ac:dyDescent="0.3">
      <c r="C82" t="s">
        <v>8219</v>
      </c>
      <c r="D82">
        <v>47</v>
      </c>
      <c r="F82" t="s">
        <v>8221</v>
      </c>
      <c r="G82">
        <v>3</v>
      </c>
    </row>
    <row r="83" spans="3:7" x14ac:dyDescent="0.3">
      <c r="C83" t="s">
        <v>8219</v>
      </c>
      <c r="D83">
        <v>28</v>
      </c>
      <c r="F83" t="s">
        <v>8221</v>
      </c>
      <c r="G83">
        <v>6</v>
      </c>
    </row>
    <row r="84" spans="3:7" x14ac:dyDescent="0.3">
      <c r="C84" t="s">
        <v>8219</v>
      </c>
      <c r="D84">
        <v>100</v>
      </c>
      <c r="F84" t="s">
        <v>8221</v>
      </c>
      <c r="G84">
        <v>12</v>
      </c>
    </row>
    <row r="85" spans="3:7" x14ac:dyDescent="0.3">
      <c r="C85" t="s">
        <v>8219</v>
      </c>
      <c r="D85">
        <v>13</v>
      </c>
      <c r="F85" t="s">
        <v>8221</v>
      </c>
      <c r="G85">
        <v>13</v>
      </c>
    </row>
    <row r="86" spans="3:7" x14ac:dyDescent="0.3">
      <c r="C86" t="s">
        <v>8219</v>
      </c>
      <c r="D86">
        <v>7</v>
      </c>
      <c r="F86" t="s">
        <v>8221</v>
      </c>
      <c r="G86">
        <v>5</v>
      </c>
    </row>
    <row r="87" spans="3:7" x14ac:dyDescent="0.3">
      <c r="C87" t="s">
        <v>8219</v>
      </c>
      <c r="D87">
        <v>21</v>
      </c>
      <c r="F87" t="s">
        <v>8221</v>
      </c>
      <c r="G87">
        <v>2</v>
      </c>
    </row>
    <row r="88" spans="3:7" x14ac:dyDescent="0.3">
      <c r="C88" t="s">
        <v>8219</v>
      </c>
      <c r="D88">
        <v>17</v>
      </c>
      <c r="F88" t="s">
        <v>8221</v>
      </c>
      <c r="G88">
        <v>8</v>
      </c>
    </row>
    <row r="89" spans="3:7" x14ac:dyDescent="0.3">
      <c r="C89" t="s">
        <v>8219</v>
      </c>
      <c r="D89">
        <v>25</v>
      </c>
      <c r="F89" t="s">
        <v>8221</v>
      </c>
      <c r="G89">
        <v>0</v>
      </c>
    </row>
    <row r="90" spans="3:7" x14ac:dyDescent="0.3">
      <c r="C90" t="s">
        <v>8219</v>
      </c>
      <c r="D90">
        <v>60</v>
      </c>
      <c r="F90" t="s">
        <v>8221</v>
      </c>
      <c r="G90">
        <v>13</v>
      </c>
    </row>
    <row r="91" spans="3:7" x14ac:dyDescent="0.3">
      <c r="C91" t="s">
        <v>8219</v>
      </c>
      <c r="D91">
        <v>56</v>
      </c>
      <c r="F91" t="s">
        <v>8221</v>
      </c>
      <c r="G91">
        <v>0</v>
      </c>
    </row>
    <row r="92" spans="3:7" x14ac:dyDescent="0.3">
      <c r="C92" t="s">
        <v>8219</v>
      </c>
      <c r="D92">
        <v>16</v>
      </c>
      <c r="F92" t="s">
        <v>8221</v>
      </c>
      <c r="G92">
        <v>5</v>
      </c>
    </row>
    <row r="93" spans="3:7" x14ac:dyDescent="0.3">
      <c r="C93" t="s">
        <v>8219</v>
      </c>
      <c r="D93">
        <v>46</v>
      </c>
      <c r="F93" t="s">
        <v>8221</v>
      </c>
      <c r="G93">
        <v>8</v>
      </c>
    </row>
    <row r="94" spans="3:7" x14ac:dyDescent="0.3">
      <c r="C94" t="s">
        <v>8219</v>
      </c>
      <c r="D94">
        <v>43</v>
      </c>
      <c r="F94" t="s">
        <v>8221</v>
      </c>
      <c r="G94">
        <v>8</v>
      </c>
    </row>
    <row r="95" spans="3:7" x14ac:dyDescent="0.3">
      <c r="C95" t="s">
        <v>8219</v>
      </c>
      <c r="D95">
        <v>15</v>
      </c>
      <c r="F95" t="s">
        <v>8221</v>
      </c>
      <c r="G95">
        <v>0</v>
      </c>
    </row>
    <row r="96" spans="3:7" x14ac:dyDescent="0.3">
      <c r="C96" t="s">
        <v>8219</v>
      </c>
      <c r="D96">
        <v>12</v>
      </c>
      <c r="F96" t="s">
        <v>8221</v>
      </c>
      <c r="G96">
        <v>2</v>
      </c>
    </row>
    <row r="97" spans="3:7" x14ac:dyDescent="0.3">
      <c r="C97" t="s">
        <v>8219</v>
      </c>
      <c r="D97">
        <v>21</v>
      </c>
      <c r="F97" t="s">
        <v>8221</v>
      </c>
      <c r="G97">
        <v>3</v>
      </c>
    </row>
    <row r="98" spans="3:7" x14ac:dyDescent="0.3">
      <c r="C98" t="s">
        <v>8219</v>
      </c>
      <c r="D98">
        <v>34</v>
      </c>
      <c r="F98" t="s">
        <v>8221</v>
      </c>
      <c r="G98">
        <v>0</v>
      </c>
    </row>
    <row r="99" spans="3:7" x14ac:dyDescent="0.3">
      <c r="C99" t="s">
        <v>8219</v>
      </c>
      <c r="D99">
        <v>8</v>
      </c>
      <c r="F99" t="s">
        <v>8221</v>
      </c>
      <c r="G99">
        <v>0</v>
      </c>
    </row>
    <row r="100" spans="3:7" x14ac:dyDescent="0.3">
      <c r="C100" t="s">
        <v>8219</v>
      </c>
      <c r="D100">
        <v>60</v>
      </c>
      <c r="F100" t="s">
        <v>8221</v>
      </c>
      <c r="G100">
        <v>11</v>
      </c>
    </row>
    <row r="101" spans="3:7" x14ac:dyDescent="0.3">
      <c r="C101" t="s">
        <v>8219</v>
      </c>
      <c r="D101">
        <v>39</v>
      </c>
      <c r="F101" t="s">
        <v>8221</v>
      </c>
      <c r="G101">
        <v>0</v>
      </c>
    </row>
    <row r="102" spans="3:7" x14ac:dyDescent="0.3">
      <c r="C102" t="s">
        <v>8219</v>
      </c>
      <c r="D102">
        <v>26</v>
      </c>
      <c r="F102" t="s">
        <v>8221</v>
      </c>
      <c r="G102">
        <v>1</v>
      </c>
    </row>
    <row r="103" spans="3:7" x14ac:dyDescent="0.3">
      <c r="C103" t="s">
        <v>8219</v>
      </c>
      <c r="D103">
        <v>35</v>
      </c>
      <c r="F103" t="s">
        <v>8221</v>
      </c>
      <c r="G103">
        <v>0</v>
      </c>
    </row>
    <row r="104" spans="3:7" x14ac:dyDescent="0.3">
      <c r="C104" t="s">
        <v>8219</v>
      </c>
      <c r="D104">
        <v>65</v>
      </c>
      <c r="F104" t="s">
        <v>8221</v>
      </c>
      <c r="G104">
        <v>17</v>
      </c>
    </row>
    <row r="105" spans="3:7" x14ac:dyDescent="0.3">
      <c r="C105" t="s">
        <v>8219</v>
      </c>
      <c r="D105">
        <v>49</v>
      </c>
      <c r="F105" t="s">
        <v>8221</v>
      </c>
      <c r="G105">
        <v>2</v>
      </c>
    </row>
    <row r="106" spans="3:7" x14ac:dyDescent="0.3">
      <c r="C106" t="s">
        <v>8219</v>
      </c>
      <c r="D106">
        <v>10</v>
      </c>
      <c r="F106" t="s">
        <v>8221</v>
      </c>
      <c r="G106">
        <v>1</v>
      </c>
    </row>
    <row r="107" spans="3:7" x14ac:dyDescent="0.3">
      <c r="C107" t="s">
        <v>8219</v>
      </c>
      <c r="D107">
        <v>60</v>
      </c>
      <c r="F107" t="s">
        <v>8221</v>
      </c>
      <c r="G107">
        <v>2</v>
      </c>
    </row>
    <row r="108" spans="3:7" x14ac:dyDescent="0.3">
      <c r="C108" t="s">
        <v>8219</v>
      </c>
      <c r="D108">
        <v>27</v>
      </c>
      <c r="F108" t="s">
        <v>8221</v>
      </c>
      <c r="G108">
        <v>16</v>
      </c>
    </row>
    <row r="109" spans="3:7" x14ac:dyDescent="0.3">
      <c r="C109" t="s">
        <v>8219</v>
      </c>
      <c r="D109">
        <v>69</v>
      </c>
      <c r="F109" t="s">
        <v>8221</v>
      </c>
      <c r="G109">
        <v>1</v>
      </c>
    </row>
    <row r="110" spans="3:7" x14ac:dyDescent="0.3">
      <c r="C110" t="s">
        <v>8219</v>
      </c>
      <c r="D110">
        <v>47</v>
      </c>
      <c r="F110" t="s">
        <v>8221</v>
      </c>
      <c r="G110">
        <v>4</v>
      </c>
    </row>
    <row r="111" spans="3:7" x14ac:dyDescent="0.3">
      <c r="C111" t="s">
        <v>8219</v>
      </c>
      <c r="D111">
        <v>47</v>
      </c>
      <c r="F111" t="s">
        <v>8221</v>
      </c>
      <c r="G111">
        <v>5</v>
      </c>
    </row>
    <row r="112" spans="3:7" x14ac:dyDescent="0.3">
      <c r="C112" t="s">
        <v>8219</v>
      </c>
      <c r="D112">
        <v>26</v>
      </c>
      <c r="F112" t="s">
        <v>8221</v>
      </c>
      <c r="G112">
        <v>7</v>
      </c>
    </row>
    <row r="113" spans="3:7" x14ac:dyDescent="0.3">
      <c r="C113" t="s">
        <v>8219</v>
      </c>
      <c r="D113">
        <v>53</v>
      </c>
      <c r="F113" t="s">
        <v>8221</v>
      </c>
      <c r="G113">
        <v>0</v>
      </c>
    </row>
    <row r="114" spans="3:7" x14ac:dyDescent="0.3">
      <c r="C114" t="s">
        <v>8219</v>
      </c>
      <c r="D114">
        <v>81</v>
      </c>
      <c r="F114" t="s">
        <v>8221</v>
      </c>
      <c r="G114">
        <v>12</v>
      </c>
    </row>
    <row r="115" spans="3:7" x14ac:dyDescent="0.3">
      <c r="C115" t="s">
        <v>8219</v>
      </c>
      <c r="D115">
        <v>78</v>
      </c>
      <c r="F115" t="s">
        <v>8221</v>
      </c>
      <c r="G115">
        <v>2</v>
      </c>
    </row>
    <row r="116" spans="3:7" x14ac:dyDescent="0.3">
      <c r="C116" t="s">
        <v>8219</v>
      </c>
      <c r="D116">
        <v>35</v>
      </c>
      <c r="F116" t="s">
        <v>8221</v>
      </c>
      <c r="G116">
        <v>5</v>
      </c>
    </row>
    <row r="117" spans="3:7" x14ac:dyDescent="0.3">
      <c r="C117" t="s">
        <v>8219</v>
      </c>
      <c r="D117">
        <v>22</v>
      </c>
      <c r="F117" t="s">
        <v>8221</v>
      </c>
      <c r="G117">
        <v>2</v>
      </c>
    </row>
    <row r="118" spans="3:7" x14ac:dyDescent="0.3">
      <c r="C118" t="s">
        <v>8219</v>
      </c>
      <c r="D118">
        <v>57</v>
      </c>
      <c r="F118" t="s">
        <v>8221</v>
      </c>
      <c r="G118">
        <v>3</v>
      </c>
    </row>
    <row r="119" spans="3:7" x14ac:dyDescent="0.3">
      <c r="C119" t="s">
        <v>8219</v>
      </c>
      <c r="D119">
        <v>27</v>
      </c>
      <c r="F119" t="s">
        <v>8221</v>
      </c>
      <c r="G119">
        <v>0</v>
      </c>
    </row>
    <row r="120" spans="3:7" x14ac:dyDescent="0.3">
      <c r="C120" t="s">
        <v>8219</v>
      </c>
      <c r="D120">
        <v>39</v>
      </c>
      <c r="F120" t="s">
        <v>8221</v>
      </c>
      <c r="G120">
        <v>49</v>
      </c>
    </row>
    <row r="121" spans="3:7" x14ac:dyDescent="0.3">
      <c r="C121" t="s">
        <v>8219</v>
      </c>
      <c r="D121">
        <v>37</v>
      </c>
      <c r="F121" t="s">
        <v>8221</v>
      </c>
      <c r="G121">
        <v>1</v>
      </c>
    </row>
    <row r="122" spans="3:7" x14ac:dyDescent="0.3">
      <c r="C122" t="s">
        <v>8219</v>
      </c>
      <c r="D122">
        <v>137</v>
      </c>
      <c r="F122" t="s">
        <v>8221</v>
      </c>
      <c r="G122">
        <v>2</v>
      </c>
    </row>
    <row r="123" spans="3:7" x14ac:dyDescent="0.3">
      <c r="C123" t="s">
        <v>8219</v>
      </c>
      <c r="D123">
        <v>376</v>
      </c>
      <c r="F123" t="s">
        <v>8221</v>
      </c>
      <c r="G123">
        <v>0</v>
      </c>
    </row>
    <row r="124" spans="3:7" x14ac:dyDescent="0.3">
      <c r="C124" t="s">
        <v>8219</v>
      </c>
      <c r="D124">
        <v>202</v>
      </c>
      <c r="F124" t="s">
        <v>8221</v>
      </c>
      <c r="G124">
        <v>0</v>
      </c>
    </row>
    <row r="125" spans="3:7" x14ac:dyDescent="0.3">
      <c r="C125" t="s">
        <v>8219</v>
      </c>
      <c r="D125">
        <v>328</v>
      </c>
      <c r="F125" t="s">
        <v>8221</v>
      </c>
      <c r="G125">
        <v>11</v>
      </c>
    </row>
    <row r="126" spans="3:7" x14ac:dyDescent="0.3">
      <c r="C126" t="s">
        <v>8219</v>
      </c>
      <c r="D126">
        <v>84</v>
      </c>
      <c r="F126" t="s">
        <v>8221</v>
      </c>
      <c r="G126">
        <v>1</v>
      </c>
    </row>
    <row r="127" spans="3:7" x14ac:dyDescent="0.3">
      <c r="C127" t="s">
        <v>8219</v>
      </c>
      <c r="D127">
        <v>96</v>
      </c>
      <c r="F127" t="s">
        <v>8221</v>
      </c>
      <c r="G127">
        <v>8</v>
      </c>
    </row>
    <row r="128" spans="3:7" x14ac:dyDescent="0.3">
      <c r="C128" t="s">
        <v>8219</v>
      </c>
      <c r="D128">
        <v>223</v>
      </c>
      <c r="F128" t="s">
        <v>8221</v>
      </c>
      <c r="G128">
        <v>5</v>
      </c>
    </row>
    <row r="129" spans="3:7" x14ac:dyDescent="0.3">
      <c r="C129" t="s">
        <v>8219</v>
      </c>
      <c r="D129">
        <v>62</v>
      </c>
      <c r="F129" t="s">
        <v>8221</v>
      </c>
      <c r="G129">
        <v>39</v>
      </c>
    </row>
    <row r="130" spans="3:7" x14ac:dyDescent="0.3">
      <c r="C130" t="s">
        <v>8219</v>
      </c>
      <c r="D130">
        <v>146</v>
      </c>
      <c r="F130" t="s">
        <v>8221</v>
      </c>
      <c r="G130">
        <v>0</v>
      </c>
    </row>
    <row r="131" spans="3:7" x14ac:dyDescent="0.3">
      <c r="C131" t="s">
        <v>8219</v>
      </c>
      <c r="D131">
        <v>235</v>
      </c>
      <c r="F131" t="s">
        <v>8221</v>
      </c>
      <c r="G131">
        <v>0</v>
      </c>
    </row>
    <row r="132" spans="3:7" x14ac:dyDescent="0.3">
      <c r="C132" t="s">
        <v>8219</v>
      </c>
      <c r="D132">
        <v>437</v>
      </c>
      <c r="F132" t="s">
        <v>8221</v>
      </c>
      <c r="G132">
        <v>2</v>
      </c>
    </row>
    <row r="133" spans="3:7" x14ac:dyDescent="0.3">
      <c r="C133" t="s">
        <v>8219</v>
      </c>
      <c r="D133">
        <v>77</v>
      </c>
      <c r="F133" t="s">
        <v>8221</v>
      </c>
      <c r="G133">
        <v>170</v>
      </c>
    </row>
    <row r="134" spans="3:7" x14ac:dyDescent="0.3">
      <c r="C134" t="s">
        <v>8219</v>
      </c>
      <c r="D134">
        <v>108</v>
      </c>
      <c r="F134" t="s">
        <v>8221</v>
      </c>
      <c r="G134">
        <v>5</v>
      </c>
    </row>
    <row r="135" spans="3:7" x14ac:dyDescent="0.3">
      <c r="C135" t="s">
        <v>8219</v>
      </c>
      <c r="D135">
        <v>7</v>
      </c>
      <c r="F135" t="s">
        <v>8221</v>
      </c>
      <c r="G135">
        <v>14</v>
      </c>
    </row>
    <row r="136" spans="3:7" x14ac:dyDescent="0.3">
      <c r="C136" t="s">
        <v>8219</v>
      </c>
      <c r="D136">
        <v>314</v>
      </c>
      <c r="F136" t="s">
        <v>8221</v>
      </c>
      <c r="G136">
        <v>1</v>
      </c>
    </row>
    <row r="137" spans="3:7" x14ac:dyDescent="0.3">
      <c r="C137" t="s">
        <v>8219</v>
      </c>
      <c r="D137">
        <v>188</v>
      </c>
      <c r="F137" t="s">
        <v>8221</v>
      </c>
      <c r="G137">
        <v>0</v>
      </c>
    </row>
    <row r="138" spans="3:7" x14ac:dyDescent="0.3">
      <c r="C138" t="s">
        <v>8219</v>
      </c>
      <c r="D138">
        <v>275</v>
      </c>
      <c r="F138" t="s">
        <v>8221</v>
      </c>
      <c r="G138">
        <v>124</v>
      </c>
    </row>
    <row r="139" spans="3:7" x14ac:dyDescent="0.3">
      <c r="C139" t="s">
        <v>8219</v>
      </c>
      <c r="D139">
        <v>560</v>
      </c>
      <c r="F139" t="s">
        <v>8221</v>
      </c>
      <c r="G139">
        <v>0</v>
      </c>
    </row>
    <row r="140" spans="3:7" x14ac:dyDescent="0.3">
      <c r="C140" t="s">
        <v>8219</v>
      </c>
      <c r="D140">
        <v>688</v>
      </c>
      <c r="F140" t="s">
        <v>8221</v>
      </c>
      <c r="G140">
        <v>0</v>
      </c>
    </row>
    <row r="141" spans="3:7" x14ac:dyDescent="0.3">
      <c r="C141" t="s">
        <v>8219</v>
      </c>
      <c r="D141">
        <v>942</v>
      </c>
      <c r="F141" t="s">
        <v>8221</v>
      </c>
      <c r="G141">
        <v>55</v>
      </c>
    </row>
    <row r="142" spans="3:7" x14ac:dyDescent="0.3">
      <c r="C142" t="s">
        <v>8219</v>
      </c>
      <c r="D142">
        <v>88</v>
      </c>
      <c r="F142" t="s">
        <v>8221</v>
      </c>
      <c r="G142">
        <v>140</v>
      </c>
    </row>
    <row r="143" spans="3:7" x14ac:dyDescent="0.3">
      <c r="C143" t="s">
        <v>8219</v>
      </c>
      <c r="D143">
        <v>220</v>
      </c>
      <c r="F143" t="s">
        <v>8221</v>
      </c>
      <c r="G143">
        <v>21</v>
      </c>
    </row>
    <row r="144" spans="3:7" x14ac:dyDescent="0.3">
      <c r="C144" t="s">
        <v>8219</v>
      </c>
      <c r="D144">
        <v>145</v>
      </c>
      <c r="F144" t="s">
        <v>8221</v>
      </c>
      <c r="G144">
        <v>1</v>
      </c>
    </row>
    <row r="145" spans="3:7" x14ac:dyDescent="0.3">
      <c r="C145" t="s">
        <v>8219</v>
      </c>
      <c r="D145">
        <v>963</v>
      </c>
      <c r="F145" t="s">
        <v>8221</v>
      </c>
      <c r="G145">
        <v>147</v>
      </c>
    </row>
    <row r="146" spans="3:7" x14ac:dyDescent="0.3">
      <c r="C146" t="s">
        <v>8219</v>
      </c>
      <c r="D146">
        <v>91</v>
      </c>
      <c r="F146" t="s">
        <v>8221</v>
      </c>
      <c r="G146">
        <v>11</v>
      </c>
    </row>
    <row r="147" spans="3:7" x14ac:dyDescent="0.3">
      <c r="C147" t="s">
        <v>8219</v>
      </c>
      <c r="D147">
        <v>58</v>
      </c>
      <c r="F147" t="s">
        <v>8221</v>
      </c>
      <c r="G147">
        <v>125</v>
      </c>
    </row>
    <row r="148" spans="3:7" x14ac:dyDescent="0.3">
      <c r="C148" t="s">
        <v>8219</v>
      </c>
      <c r="D148">
        <v>36</v>
      </c>
      <c r="F148" t="s">
        <v>8221</v>
      </c>
      <c r="G148">
        <v>1</v>
      </c>
    </row>
    <row r="149" spans="3:7" x14ac:dyDescent="0.3">
      <c r="C149" t="s">
        <v>8219</v>
      </c>
      <c r="D149">
        <v>165</v>
      </c>
      <c r="F149" t="s">
        <v>8221</v>
      </c>
      <c r="G149">
        <v>0</v>
      </c>
    </row>
    <row r="150" spans="3:7" x14ac:dyDescent="0.3">
      <c r="C150" t="s">
        <v>8219</v>
      </c>
      <c r="D150">
        <v>111</v>
      </c>
      <c r="F150" t="s">
        <v>8221</v>
      </c>
      <c r="G150">
        <v>0</v>
      </c>
    </row>
    <row r="151" spans="3:7" x14ac:dyDescent="0.3">
      <c r="C151" t="s">
        <v>8219</v>
      </c>
      <c r="D151">
        <v>1596</v>
      </c>
      <c r="F151" t="s">
        <v>8221</v>
      </c>
      <c r="G151">
        <v>3</v>
      </c>
    </row>
    <row r="152" spans="3:7" x14ac:dyDescent="0.3">
      <c r="C152" t="s">
        <v>8219</v>
      </c>
      <c r="D152">
        <v>61</v>
      </c>
      <c r="F152" t="s">
        <v>8221</v>
      </c>
      <c r="G152">
        <v>0</v>
      </c>
    </row>
    <row r="153" spans="3:7" x14ac:dyDescent="0.3">
      <c r="C153" t="s">
        <v>8219</v>
      </c>
      <c r="D153">
        <v>287</v>
      </c>
      <c r="F153" t="s">
        <v>8221</v>
      </c>
      <c r="G153">
        <v>0</v>
      </c>
    </row>
    <row r="154" spans="3:7" x14ac:dyDescent="0.3">
      <c r="C154" t="s">
        <v>8219</v>
      </c>
      <c r="D154">
        <v>65</v>
      </c>
      <c r="F154" t="s">
        <v>8221</v>
      </c>
      <c r="G154">
        <v>0</v>
      </c>
    </row>
    <row r="155" spans="3:7" x14ac:dyDescent="0.3">
      <c r="C155" t="s">
        <v>8219</v>
      </c>
      <c r="D155">
        <v>118</v>
      </c>
      <c r="F155" t="s">
        <v>8221</v>
      </c>
      <c r="G155">
        <v>0</v>
      </c>
    </row>
    <row r="156" spans="3:7" x14ac:dyDescent="0.3">
      <c r="C156" t="s">
        <v>8219</v>
      </c>
      <c r="D156">
        <v>113</v>
      </c>
      <c r="F156" t="s">
        <v>8221</v>
      </c>
      <c r="G156">
        <v>3</v>
      </c>
    </row>
    <row r="157" spans="3:7" x14ac:dyDescent="0.3">
      <c r="C157" t="s">
        <v>8219</v>
      </c>
      <c r="D157">
        <v>332</v>
      </c>
      <c r="F157" t="s">
        <v>8221</v>
      </c>
      <c r="G157">
        <v>0</v>
      </c>
    </row>
    <row r="158" spans="3:7" x14ac:dyDescent="0.3">
      <c r="C158" t="s">
        <v>8219</v>
      </c>
      <c r="D158">
        <v>62</v>
      </c>
      <c r="F158" t="s">
        <v>8221</v>
      </c>
      <c r="G158">
        <v>1</v>
      </c>
    </row>
    <row r="159" spans="3:7" x14ac:dyDescent="0.3">
      <c r="C159" t="s">
        <v>8219</v>
      </c>
      <c r="D159">
        <v>951</v>
      </c>
      <c r="F159" t="s">
        <v>8221</v>
      </c>
      <c r="G159">
        <v>3</v>
      </c>
    </row>
    <row r="160" spans="3:7" x14ac:dyDescent="0.3">
      <c r="C160" t="s">
        <v>8219</v>
      </c>
      <c r="D160">
        <v>415</v>
      </c>
      <c r="F160" t="s">
        <v>8221</v>
      </c>
      <c r="G160">
        <v>22</v>
      </c>
    </row>
    <row r="161" spans="3:7" x14ac:dyDescent="0.3">
      <c r="C161" t="s">
        <v>8219</v>
      </c>
      <c r="D161">
        <v>305</v>
      </c>
      <c r="F161" t="s">
        <v>8221</v>
      </c>
      <c r="G161">
        <v>26</v>
      </c>
    </row>
    <row r="162" spans="3:7" x14ac:dyDescent="0.3">
      <c r="C162" t="s">
        <v>8219</v>
      </c>
      <c r="D162">
        <v>2139</v>
      </c>
      <c r="F162" t="s">
        <v>8221</v>
      </c>
      <c r="G162">
        <v>4</v>
      </c>
    </row>
    <row r="163" spans="3:7" x14ac:dyDescent="0.3">
      <c r="C163" t="s">
        <v>8219</v>
      </c>
      <c r="D163">
        <v>79</v>
      </c>
      <c r="F163" t="s">
        <v>8221</v>
      </c>
      <c r="G163">
        <v>0</v>
      </c>
    </row>
    <row r="164" spans="3:7" x14ac:dyDescent="0.3">
      <c r="C164" t="s">
        <v>8219</v>
      </c>
      <c r="D164">
        <v>179</v>
      </c>
      <c r="F164" t="s">
        <v>8221</v>
      </c>
      <c r="G164">
        <v>4</v>
      </c>
    </row>
    <row r="165" spans="3:7" x14ac:dyDescent="0.3">
      <c r="C165" t="s">
        <v>8219</v>
      </c>
      <c r="D165">
        <v>202</v>
      </c>
      <c r="F165" t="s">
        <v>8221</v>
      </c>
      <c r="G165">
        <v>9</v>
      </c>
    </row>
    <row r="166" spans="3:7" x14ac:dyDescent="0.3">
      <c r="C166" t="s">
        <v>8219</v>
      </c>
      <c r="D166">
        <v>760</v>
      </c>
      <c r="F166" t="s">
        <v>8221</v>
      </c>
      <c r="G166">
        <v>5</v>
      </c>
    </row>
    <row r="167" spans="3:7" x14ac:dyDescent="0.3">
      <c r="C167" t="s">
        <v>8219</v>
      </c>
      <c r="D167">
        <v>563</v>
      </c>
      <c r="F167" t="s">
        <v>8221</v>
      </c>
      <c r="G167">
        <v>14</v>
      </c>
    </row>
    <row r="168" spans="3:7" x14ac:dyDescent="0.3">
      <c r="C168" t="s">
        <v>8219</v>
      </c>
      <c r="D168">
        <v>135</v>
      </c>
      <c r="F168" t="s">
        <v>8221</v>
      </c>
      <c r="G168">
        <v>1</v>
      </c>
    </row>
    <row r="169" spans="3:7" x14ac:dyDescent="0.3">
      <c r="C169" t="s">
        <v>8219</v>
      </c>
      <c r="D169">
        <v>290</v>
      </c>
      <c r="F169" t="s">
        <v>8221</v>
      </c>
      <c r="G169">
        <v>10</v>
      </c>
    </row>
    <row r="170" spans="3:7" x14ac:dyDescent="0.3">
      <c r="C170" t="s">
        <v>8219</v>
      </c>
      <c r="D170">
        <v>447</v>
      </c>
      <c r="F170" t="s">
        <v>8221</v>
      </c>
      <c r="G170">
        <v>3</v>
      </c>
    </row>
    <row r="171" spans="3:7" x14ac:dyDescent="0.3">
      <c r="C171" t="s">
        <v>8219</v>
      </c>
      <c r="D171">
        <v>232</v>
      </c>
      <c r="F171" t="s">
        <v>8221</v>
      </c>
      <c r="G171">
        <v>1</v>
      </c>
    </row>
    <row r="172" spans="3:7" x14ac:dyDescent="0.3">
      <c r="C172" t="s">
        <v>8219</v>
      </c>
      <c r="D172">
        <v>168</v>
      </c>
      <c r="F172" t="s">
        <v>8221</v>
      </c>
      <c r="G172">
        <v>0</v>
      </c>
    </row>
    <row r="173" spans="3:7" x14ac:dyDescent="0.3">
      <c r="C173" t="s">
        <v>8219</v>
      </c>
      <c r="D173">
        <v>128</v>
      </c>
      <c r="F173" t="s">
        <v>8221</v>
      </c>
      <c r="G173">
        <v>5</v>
      </c>
    </row>
    <row r="174" spans="3:7" x14ac:dyDescent="0.3">
      <c r="C174" t="s">
        <v>8219</v>
      </c>
      <c r="D174">
        <v>493</v>
      </c>
      <c r="F174" t="s">
        <v>8221</v>
      </c>
      <c r="G174">
        <v>2</v>
      </c>
    </row>
    <row r="175" spans="3:7" x14ac:dyDescent="0.3">
      <c r="C175" t="s">
        <v>8219</v>
      </c>
      <c r="D175">
        <v>131</v>
      </c>
      <c r="F175" t="s">
        <v>8221</v>
      </c>
      <c r="G175">
        <v>68</v>
      </c>
    </row>
    <row r="176" spans="3:7" x14ac:dyDescent="0.3">
      <c r="C176" t="s">
        <v>8219</v>
      </c>
      <c r="D176">
        <v>50</v>
      </c>
      <c r="F176" t="s">
        <v>8221</v>
      </c>
      <c r="G176">
        <v>3</v>
      </c>
    </row>
    <row r="177" spans="3:7" x14ac:dyDescent="0.3">
      <c r="C177" t="s">
        <v>8219</v>
      </c>
      <c r="D177">
        <v>665</v>
      </c>
      <c r="F177" t="s">
        <v>8221</v>
      </c>
      <c r="G177">
        <v>34</v>
      </c>
    </row>
    <row r="178" spans="3:7" x14ac:dyDescent="0.3">
      <c r="C178" t="s">
        <v>8219</v>
      </c>
      <c r="D178">
        <v>129</v>
      </c>
      <c r="F178" t="s">
        <v>8221</v>
      </c>
      <c r="G178">
        <v>0</v>
      </c>
    </row>
    <row r="179" spans="3:7" x14ac:dyDescent="0.3">
      <c r="C179" t="s">
        <v>8219</v>
      </c>
      <c r="D179">
        <v>142</v>
      </c>
      <c r="F179" t="s">
        <v>8221</v>
      </c>
      <c r="G179">
        <v>3</v>
      </c>
    </row>
    <row r="180" spans="3:7" x14ac:dyDescent="0.3">
      <c r="C180" t="s">
        <v>8219</v>
      </c>
      <c r="D180">
        <v>2436</v>
      </c>
      <c r="F180" t="s">
        <v>8221</v>
      </c>
      <c r="G180">
        <v>0</v>
      </c>
    </row>
    <row r="181" spans="3:7" x14ac:dyDescent="0.3">
      <c r="C181" t="s">
        <v>8219</v>
      </c>
      <c r="D181">
        <v>244</v>
      </c>
      <c r="F181" t="s">
        <v>8221</v>
      </c>
      <c r="G181">
        <v>70</v>
      </c>
    </row>
    <row r="182" spans="3:7" x14ac:dyDescent="0.3">
      <c r="C182" t="s">
        <v>8219</v>
      </c>
      <c r="D182">
        <v>298</v>
      </c>
      <c r="F182" t="s">
        <v>8221</v>
      </c>
      <c r="G182">
        <v>1</v>
      </c>
    </row>
    <row r="183" spans="3:7" x14ac:dyDescent="0.3">
      <c r="C183" t="s">
        <v>8219</v>
      </c>
      <c r="D183">
        <v>251</v>
      </c>
      <c r="F183" t="s">
        <v>8221</v>
      </c>
      <c r="G183">
        <v>1</v>
      </c>
    </row>
    <row r="184" spans="3:7" x14ac:dyDescent="0.3">
      <c r="C184" t="s">
        <v>8219</v>
      </c>
      <c r="D184">
        <v>108</v>
      </c>
      <c r="F184" t="s">
        <v>8221</v>
      </c>
      <c r="G184">
        <v>1</v>
      </c>
    </row>
    <row r="185" spans="3:7" x14ac:dyDescent="0.3">
      <c r="C185" t="s">
        <v>8219</v>
      </c>
      <c r="D185">
        <v>82</v>
      </c>
      <c r="F185" t="s">
        <v>8221</v>
      </c>
      <c r="G185">
        <v>2</v>
      </c>
    </row>
    <row r="186" spans="3:7" x14ac:dyDescent="0.3">
      <c r="C186" t="s">
        <v>8219</v>
      </c>
      <c r="D186">
        <v>74</v>
      </c>
      <c r="F186" t="s">
        <v>8221</v>
      </c>
      <c r="G186">
        <v>2</v>
      </c>
    </row>
    <row r="187" spans="3:7" x14ac:dyDescent="0.3">
      <c r="C187" t="s">
        <v>8219</v>
      </c>
      <c r="D187">
        <v>189</v>
      </c>
      <c r="F187" t="s">
        <v>8221</v>
      </c>
      <c r="G187">
        <v>34</v>
      </c>
    </row>
    <row r="188" spans="3:7" x14ac:dyDescent="0.3">
      <c r="C188" t="s">
        <v>8219</v>
      </c>
      <c r="D188">
        <v>80</v>
      </c>
      <c r="F188" t="s">
        <v>8221</v>
      </c>
      <c r="G188">
        <v>2</v>
      </c>
    </row>
    <row r="189" spans="3:7" x14ac:dyDescent="0.3">
      <c r="C189" t="s">
        <v>8219</v>
      </c>
      <c r="D189">
        <v>576</v>
      </c>
      <c r="F189" t="s">
        <v>8221</v>
      </c>
      <c r="G189">
        <v>0</v>
      </c>
    </row>
    <row r="190" spans="3:7" x14ac:dyDescent="0.3">
      <c r="C190" t="s">
        <v>8219</v>
      </c>
      <c r="D190">
        <v>202</v>
      </c>
      <c r="F190" t="s">
        <v>8221</v>
      </c>
      <c r="G190">
        <v>1</v>
      </c>
    </row>
    <row r="191" spans="3:7" x14ac:dyDescent="0.3">
      <c r="C191" t="s">
        <v>8219</v>
      </c>
      <c r="D191">
        <v>238</v>
      </c>
      <c r="F191" t="s">
        <v>8221</v>
      </c>
      <c r="G191">
        <v>8</v>
      </c>
    </row>
    <row r="192" spans="3:7" x14ac:dyDescent="0.3">
      <c r="C192" t="s">
        <v>8219</v>
      </c>
      <c r="D192">
        <v>36</v>
      </c>
      <c r="F192" t="s">
        <v>8221</v>
      </c>
      <c r="G192">
        <v>4</v>
      </c>
    </row>
    <row r="193" spans="3:7" x14ac:dyDescent="0.3">
      <c r="C193" t="s">
        <v>8219</v>
      </c>
      <c r="D193">
        <v>150</v>
      </c>
      <c r="F193" t="s">
        <v>8221</v>
      </c>
      <c r="G193">
        <v>28</v>
      </c>
    </row>
    <row r="194" spans="3:7" x14ac:dyDescent="0.3">
      <c r="C194" t="s">
        <v>8219</v>
      </c>
      <c r="D194">
        <v>146</v>
      </c>
      <c r="F194" t="s">
        <v>8221</v>
      </c>
      <c r="G194">
        <v>0</v>
      </c>
    </row>
    <row r="195" spans="3:7" x14ac:dyDescent="0.3">
      <c r="C195" t="s">
        <v>8219</v>
      </c>
      <c r="D195">
        <v>222</v>
      </c>
      <c r="F195" t="s">
        <v>8221</v>
      </c>
      <c r="G195">
        <v>6</v>
      </c>
    </row>
    <row r="196" spans="3:7" x14ac:dyDescent="0.3">
      <c r="C196" t="s">
        <v>8219</v>
      </c>
      <c r="D196">
        <v>120</v>
      </c>
      <c r="F196" t="s">
        <v>8221</v>
      </c>
      <c r="G196">
        <v>22</v>
      </c>
    </row>
    <row r="197" spans="3:7" x14ac:dyDescent="0.3">
      <c r="C197" t="s">
        <v>8219</v>
      </c>
      <c r="D197">
        <v>126</v>
      </c>
      <c r="F197" t="s">
        <v>8221</v>
      </c>
      <c r="G197">
        <v>0</v>
      </c>
    </row>
    <row r="198" spans="3:7" x14ac:dyDescent="0.3">
      <c r="C198" t="s">
        <v>8219</v>
      </c>
      <c r="D198">
        <v>158</v>
      </c>
      <c r="F198" t="s">
        <v>8221</v>
      </c>
      <c r="G198">
        <v>1</v>
      </c>
    </row>
    <row r="199" spans="3:7" x14ac:dyDescent="0.3">
      <c r="C199" t="s">
        <v>8219</v>
      </c>
      <c r="D199">
        <v>316</v>
      </c>
      <c r="F199" t="s">
        <v>8221</v>
      </c>
      <c r="G199">
        <v>20</v>
      </c>
    </row>
    <row r="200" spans="3:7" x14ac:dyDescent="0.3">
      <c r="C200" t="s">
        <v>8219</v>
      </c>
      <c r="D200">
        <v>284</v>
      </c>
      <c r="F200" t="s">
        <v>8221</v>
      </c>
      <c r="G200">
        <v>0</v>
      </c>
    </row>
    <row r="201" spans="3:7" x14ac:dyDescent="0.3">
      <c r="C201" t="s">
        <v>8219</v>
      </c>
      <c r="D201">
        <v>51</v>
      </c>
      <c r="F201" t="s">
        <v>8221</v>
      </c>
      <c r="G201">
        <v>1</v>
      </c>
    </row>
    <row r="202" spans="3:7" x14ac:dyDescent="0.3">
      <c r="C202" t="s">
        <v>8219</v>
      </c>
      <c r="D202">
        <v>158</v>
      </c>
      <c r="F202" t="s">
        <v>8221</v>
      </c>
      <c r="G202">
        <v>3</v>
      </c>
    </row>
    <row r="203" spans="3:7" x14ac:dyDescent="0.3">
      <c r="C203" t="s">
        <v>8219</v>
      </c>
      <c r="D203">
        <v>337</v>
      </c>
      <c r="F203" t="s">
        <v>8221</v>
      </c>
      <c r="G203">
        <v>2</v>
      </c>
    </row>
    <row r="204" spans="3:7" x14ac:dyDescent="0.3">
      <c r="C204" t="s">
        <v>8219</v>
      </c>
      <c r="D204">
        <v>186</v>
      </c>
      <c r="F204" t="s">
        <v>8221</v>
      </c>
      <c r="G204">
        <v>0</v>
      </c>
    </row>
    <row r="205" spans="3:7" x14ac:dyDescent="0.3">
      <c r="C205" t="s">
        <v>8219</v>
      </c>
      <c r="D205">
        <v>58</v>
      </c>
      <c r="F205" t="s">
        <v>8221</v>
      </c>
      <c r="G205">
        <v>2</v>
      </c>
    </row>
    <row r="206" spans="3:7" x14ac:dyDescent="0.3">
      <c r="C206" t="s">
        <v>8219</v>
      </c>
      <c r="D206">
        <v>82</v>
      </c>
      <c r="F206" t="s">
        <v>8221</v>
      </c>
      <c r="G206">
        <v>1</v>
      </c>
    </row>
    <row r="207" spans="3:7" x14ac:dyDescent="0.3">
      <c r="C207" t="s">
        <v>8219</v>
      </c>
      <c r="D207">
        <v>736</v>
      </c>
      <c r="F207" t="s">
        <v>8221</v>
      </c>
      <c r="G207">
        <v>0</v>
      </c>
    </row>
    <row r="208" spans="3:7" x14ac:dyDescent="0.3">
      <c r="C208" t="s">
        <v>8219</v>
      </c>
      <c r="D208">
        <v>1151</v>
      </c>
      <c r="F208" t="s">
        <v>8221</v>
      </c>
      <c r="G208">
        <v>1</v>
      </c>
    </row>
    <row r="209" spans="3:7" x14ac:dyDescent="0.3">
      <c r="C209" t="s">
        <v>8219</v>
      </c>
      <c r="D209">
        <v>34</v>
      </c>
      <c r="F209" t="s">
        <v>8221</v>
      </c>
      <c r="G209">
        <v>0</v>
      </c>
    </row>
    <row r="210" spans="3:7" x14ac:dyDescent="0.3">
      <c r="C210" t="s">
        <v>8219</v>
      </c>
      <c r="D210">
        <v>498</v>
      </c>
      <c r="F210" t="s">
        <v>8221</v>
      </c>
      <c r="G210">
        <v>5</v>
      </c>
    </row>
    <row r="211" spans="3:7" x14ac:dyDescent="0.3">
      <c r="C211" t="s">
        <v>8219</v>
      </c>
      <c r="D211">
        <v>167</v>
      </c>
      <c r="F211" t="s">
        <v>8221</v>
      </c>
      <c r="G211">
        <v>1</v>
      </c>
    </row>
    <row r="212" spans="3:7" x14ac:dyDescent="0.3">
      <c r="C212" t="s">
        <v>8219</v>
      </c>
      <c r="D212">
        <v>340</v>
      </c>
      <c r="F212" t="s">
        <v>8221</v>
      </c>
      <c r="G212">
        <v>1</v>
      </c>
    </row>
    <row r="213" spans="3:7" x14ac:dyDescent="0.3">
      <c r="C213" t="s">
        <v>8219</v>
      </c>
      <c r="D213">
        <v>438</v>
      </c>
      <c r="F213" t="s">
        <v>8221</v>
      </c>
      <c r="G213">
        <v>2</v>
      </c>
    </row>
    <row r="214" spans="3:7" x14ac:dyDescent="0.3">
      <c r="C214" t="s">
        <v>8219</v>
      </c>
      <c r="D214">
        <v>555</v>
      </c>
      <c r="F214" t="s">
        <v>8221</v>
      </c>
      <c r="G214">
        <v>0</v>
      </c>
    </row>
    <row r="215" spans="3:7" x14ac:dyDescent="0.3">
      <c r="C215" t="s">
        <v>8219</v>
      </c>
      <c r="D215">
        <v>266</v>
      </c>
      <c r="F215" t="s">
        <v>8221</v>
      </c>
      <c r="G215">
        <v>9</v>
      </c>
    </row>
    <row r="216" spans="3:7" x14ac:dyDescent="0.3">
      <c r="C216" t="s">
        <v>8219</v>
      </c>
      <c r="D216">
        <v>69</v>
      </c>
      <c r="F216" t="s">
        <v>8221</v>
      </c>
      <c r="G216">
        <v>4</v>
      </c>
    </row>
    <row r="217" spans="3:7" x14ac:dyDescent="0.3">
      <c r="C217" t="s">
        <v>8219</v>
      </c>
      <c r="D217">
        <v>80</v>
      </c>
      <c r="F217" t="s">
        <v>8221</v>
      </c>
      <c r="G217">
        <v>4</v>
      </c>
    </row>
    <row r="218" spans="3:7" x14ac:dyDescent="0.3">
      <c r="C218" t="s">
        <v>8219</v>
      </c>
      <c r="D218">
        <v>493</v>
      </c>
      <c r="F218" t="s">
        <v>8221</v>
      </c>
      <c r="G218">
        <v>1</v>
      </c>
    </row>
    <row r="219" spans="3:7" x14ac:dyDescent="0.3">
      <c r="C219" t="s">
        <v>8219</v>
      </c>
      <c r="D219">
        <v>31</v>
      </c>
      <c r="F219" t="s">
        <v>8221</v>
      </c>
      <c r="G219">
        <v>1</v>
      </c>
    </row>
    <row r="220" spans="3:7" x14ac:dyDescent="0.3">
      <c r="C220" t="s">
        <v>8219</v>
      </c>
      <c r="D220">
        <v>236</v>
      </c>
      <c r="F220" t="s">
        <v>8221</v>
      </c>
      <c r="G220">
        <v>7</v>
      </c>
    </row>
    <row r="221" spans="3:7" x14ac:dyDescent="0.3">
      <c r="C221" t="s">
        <v>8219</v>
      </c>
      <c r="D221">
        <v>89</v>
      </c>
      <c r="F221" t="s">
        <v>8221</v>
      </c>
      <c r="G221">
        <v>5</v>
      </c>
    </row>
    <row r="222" spans="3:7" x14ac:dyDescent="0.3">
      <c r="C222" t="s">
        <v>8219</v>
      </c>
      <c r="D222">
        <v>299</v>
      </c>
      <c r="F222" t="s">
        <v>8221</v>
      </c>
      <c r="G222">
        <v>1</v>
      </c>
    </row>
    <row r="223" spans="3:7" x14ac:dyDescent="0.3">
      <c r="C223" t="s">
        <v>8219</v>
      </c>
      <c r="D223">
        <v>55</v>
      </c>
      <c r="F223" t="s">
        <v>8221</v>
      </c>
      <c r="G223">
        <v>0</v>
      </c>
    </row>
    <row r="224" spans="3:7" x14ac:dyDescent="0.3">
      <c r="C224" t="s">
        <v>8219</v>
      </c>
      <c r="D224">
        <v>325</v>
      </c>
      <c r="F224" t="s">
        <v>8221</v>
      </c>
      <c r="G224">
        <v>0</v>
      </c>
    </row>
    <row r="225" spans="3:7" x14ac:dyDescent="0.3">
      <c r="C225" t="s">
        <v>8219</v>
      </c>
      <c r="D225">
        <v>524</v>
      </c>
      <c r="F225" t="s">
        <v>8221</v>
      </c>
      <c r="G225">
        <v>1</v>
      </c>
    </row>
    <row r="226" spans="3:7" x14ac:dyDescent="0.3">
      <c r="C226" t="s">
        <v>8219</v>
      </c>
      <c r="D226">
        <v>285</v>
      </c>
      <c r="F226" t="s">
        <v>8221</v>
      </c>
      <c r="G226">
        <v>2</v>
      </c>
    </row>
    <row r="227" spans="3:7" x14ac:dyDescent="0.3">
      <c r="C227" t="s">
        <v>8219</v>
      </c>
      <c r="D227">
        <v>179</v>
      </c>
      <c r="F227" t="s">
        <v>8221</v>
      </c>
      <c r="G227">
        <v>0</v>
      </c>
    </row>
    <row r="228" spans="3:7" x14ac:dyDescent="0.3">
      <c r="C228" t="s">
        <v>8219</v>
      </c>
      <c r="D228">
        <v>188</v>
      </c>
      <c r="F228" t="s">
        <v>8221</v>
      </c>
      <c r="G228">
        <v>4</v>
      </c>
    </row>
    <row r="229" spans="3:7" x14ac:dyDescent="0.3">
      <c r="C229" t="s">
        <v>8219</v>
      </c>
      <c r="D229">
        <v>379</v>
      </c>
      <c r="F229" t="s">
        <v>8221</v>
      </c>
      <c r="G229">
        <v>7</v>
      </c>
    </row>
    <row r="230" spans="3:7" x14ac:dyDescent="0.3">
      <c r="C230" t="s">
        <v>8219</v>
      </c>
      <c r="D230">
        <v>119</v>
      </c>
      <c r="F230" t="s">
        <v>8221</v>
      </c>
      <c r="G230">
        <v>2</v>
      </c>
    </row>
    <row r="231" spans="3:7" x14ac:dyDescent="0.3">
      <c r="C231" t="s">
        <v>8219</v>
      </c>
      <c r="D231">
        <v>167</v>
      </c>
      <c r="F231" t="s">
        <v>8221</v>
      </c>
      <c r="G231">
        <v>1</v>
      </c>
    </row>
    <row r="232" spans="3:7" x14ac:dyDescent="0.3">
      <c r="C232" t="s">
        <v>8219</v>
      </c>
      <c r="D232">
        <v>221</v>
      </c>
      <c r="F232" t="s">
        <v>8221</v>
      </c>
      <c r="G232">
        <v>9</v>
      </c>
    </row>
    <row r="233" spans="3:7" x14ac:dyDescent="0.3">
      <c r="C233" t="s">
        <v>8219</v>
      </c>
      <c r="D233">
        <v>964</v>
      </c>
      <c r="F233" t="s">
        <v>8221</v>
      </c>
      <c r="G233">
        <v>2</v>
      </c>
    </row>
    <row r="234" spans="3:7" x14ac:dyDescent="0.3">
      <c r="C234" t="s">
        <v>8219</v>
      </c>
      <c r="D234">
        <v>286</v>
      </c>
      <c r="F234" t="s">
        <v>8221</v>
      </c>
      <c r="G234">
        <v>1</v>
      </c>
    </row>
    <row r="235" spans="3:7" x14ac:dyDescent="0.3">
      <c r="C235" t="s">
        <v>8219</v>
      </c>
      <c r="D235">
        <v>613</v>
      </c>
      <c r="F235" t="s">
        <v>8221</v>
      </c>
      <c r="G235">
        <v>7</v>
      </c>
    </row>
    <row r="236" spans="3:7" x14ac:dyDescent="0.3">
      <c r="C236" t="s">
        <v>8219</v>
      </c>
      <c r="D236">
        <v>29</v>
      </c>
      <c r="F236" t="s">
        <v>8221</v>
      </c>
      <c r="G236">
        <v>2</v>
      </c>
    </row>
    <row r="237" spans="3:7" x14ac:dyDescent="0.3">
      <c r="C237" t="s">
        <v>8219</v>
      </c>
      <c r="D237">
        <v>165</v>
      </c>
      <c r="F237" t="s">
        <v>8221</v>
      </c>
      <c r="G237">
        <v>8</v>
      </c>
    </row>
    <row r="238" spans="3:7" x14ac:dyDescent="0.3">
      <c r="C238" t="s">
        <v>8219</v>
      </c>
      <c r="D238">
        <v>97</v>
      </c>
      <c r="F238" t="s">
        <v>8221</v>
      </c>
      <c r="G238">
        <v>2</v>
      </c>
    </row>
    <row r="239" spans="3:7" x14ac:dyDescent="0.3">
      <c r="C239" t="s">
        <v>8219</v>
      </c>
      <c r="D239">
        <v>303</v>
      </c>
      <c r="F239" t="s">
        <v>8221</v>
      </c>
      <c r="G239">
        <v>2</v>
      </c>
    </row>
    <row r="240" spans="3:7" x14ac:dyDescent="0.3">
      <c r="C240" t="s">
        <v>8219</v>
      </c>
      <c r="D240">
        <v>267</v>
      </c>
      <c r="F240" t="s">
        <v>8221</v>
      </c>
      <c r="G240">
        <v>7</v>
      </c>
    </row>
    <row r="241" spans="3:7" x14ac:dyDescent="0.3">
      <c r="C241" t="s">
        <v>8219</v>
      </c>
      <c r="D241">
        <v>302</v>
      </c>
      <c r="F241" t="s">
        <v>8221</v>
      </c>
      <c r="G241">
        <v>2</v>
      </c>
    </row>
    <row r="242" spans="3:7" x14ac:dyDescent="0.3">
      <c r="C242" t="s">
        <v>8219</v>
      </c>
      <c r="D242">
        <v>87</v>
      </c>
      <c r="F242" t="s">
        <v>8221</v>
      </c>
      <c r="G242">
        <v>18</v>
      </c>
    </row>
    <row r="243" spans="3:7" x14ac:dyDescent="0.3">
      <c r="C243" t="s">
        <v>8219</v>
      </c>
      <c r="D243">
        <v>354</v>
      </c>
      <c r="F243" t="s">
        <v>8221</v>
      </c>
      <c r="G243">
        <v>9</v>
      </c>
    </row>
    <row r="244" spans="3:7" x14ac:dyDescent="0.3">
      <c r="C244" t="s">
        <v>8219</v>
      </c>
      <c r="D244">
        <v>86</v>
      </c>
      <c r="F244" t="s">
        <v>8221</v>
      </c>
      <c r="G244">
        <v>4</v>
      </c>
    </row>
    <row r="245" spans="3:7" x14ac:dyDescent="0.3">
      <c r="C245" t="s">
        <v>8219</v>
      </c>
      <c r="D245">
        <v>26</v>
      </c>
      <c r="F245" t="s">
        <v>8221</v>
      </c>
      <c r="G245">
        <v>7</v>
      </c>
    </row>
    <row r="246" spans="3:7" x14ac:dyDescent="0.3">
      <c r="C246" t="s">
        <v>8219</v>
      </c>
      <c r="D246">
        <v>113</v>
      </c>
      <c r="F246" t="s">
        <v>8221</v>
      </c>
      <c r="G246">
        <v>29</v>
      </c>
    </row>
    <row r="247" spans="3:7" x14ac:dyDescent="0.3">
      <c r="C247" t="s">
        <v>8219</v>
      </c>
      <c r="D247">
        <v>65</v>
      </c>
      <c r="F247" t="s">
        <v>8221</v>
      </c>
      <c r="G247">
        <v>12</v>
      </c>
    </row>
    <row r="248" spans="3:7" x14ac:dyDescent="0.3">
      <c r="C248" t="s">
        <v>8219</v>
      </c>
      <c r="D248">
        <v>134</v>
      </c>
      <c r="F248" t="s">
        <v>8221</v>
      </c>
      <c r="G248">
        <v>4</v>
      </c>
    </row>
    <row r="249" spans="3:7" x14ac:dyDescent="0.3">
      <c r="C249" t="s">
        <v>8219</v>
      </c>
      <c r="D249">
        <v>119</v>
      </c>
      <c r="F249" t="s">
        <v>8221</v>
      </c>
      <c r="G249">
        <v>28</v>
      </c>
    </row>
    <row r="250" spans="3:7" x14ac:dyDescent="0.3">
      <c r="C250" t="s">
        <v>8219</v>
      </c>
      <c r="D250">
        <v>159</v>
      </c>
      <c r="F250" t="s">
        <v>8221</v>
      </c>
      <c r="G250">
        <v>25</v>
      </c>
    </row>
    <row r="251" spans="3:7" x14ac:dyDescent="0.3">
      <c r="C251" t="s">
        <v>8219</v>
      </c>
      <c r="D251">
        <v>167</v>
      </c>
      <c r="F251" t="s">
        <v>8221</v>
      </c>
      <c r="G251">
        <v>28</v>
      </c>
    </row>
    <row r="252" spans="3:7" x14ac:dyDescent="0.3">
      <c r="C252" t="s">
        <v>8219</v>
      </c>
      <c r="D252">
        <v>43</v>
      </c>
      <c r="F252" t="s">
        <v>8221</v>
      </c>
      <c r="G252">
        <v>310</v>
      </c>
    </row>
    <row r="253" spans="3:7" x14ac:dyDescent="0.3">
      <c r="C253" t="s">
        <v>8219</v>
      </c>
      <c r="D253">
        <v>1062</v>
      </c>
      <c r="F253" t="s">
        <v>8221</v>
      </c>
      <c r="G253">
        <v>15</v>
      </c>
    </row>
    <row r="254" spans="3:7" x14ac:dyDescent="0.3">
      <c r="C254" t="s">
        <v>8219</v>
      </c>
      <c r="D254">
        <v>9</v>
      </c>
      <c r="F254" t="s">
        <v>8221</v>
      </c>
      <c r="G254">
        <v>215</v>
      </c>
    </row>
    <row r="255" spans="3:7" x14ac:dyDescent="0.3">
      <c r="C255" t="s">
        <v>8219</v>
      </c>
      <c r="D255">
        <v>89</v>
      </c>
      <c r="F255" t="s">
        <v>8221</v>
      </c>
      <c r="G255">
        <v>3</v>
      </c>
    </row>
    <row r="256" spans="3:7" x14ac:dyDescent="0.3">
      <c r="C256" t="s">
        <v>8219</v>
      </c>
      <c r="D256">
        <v>174</v>
      </c>
      <c r="F256" t="s">
        <v>8221</v>
      </c>
      <c r="G256">
        <v>2</v>
      </c>
    </row>
    <row r="257" spans="3:7" x14ac:dyDescent="0.3">
      <c r="C257" t="s">
        <v>8219</v>
      </c>
      <c r="D257">
        <v>14</v>
      </c>
      <c r="F257" t="s">
        <v>8221</v>
      </c>
      <c r="G257">
        <v>26</v>
      </c>
    </row>
    <row r="258" spans="3:7" x14ac:dyDescent="0.3">
      <c r="C258" t="s">
        <v>8219</v>
      </c>
      <c r="D258">
        <v>48</v>
      </c>
      <c r="F258" t="s">
        <v>8221</v>
      </c>
      <c r="G258">
        <v>24</v>
      </c>
    </row>
    <row r="259" spans="3:7" x14ac:dyDescent="0.3">
      <c r="C259" t="s">
        <v>8219</v>
      </c>
      <c r="D259">
        <v>133</v>
      </c>
      <c r="F259" t="s">
        <v>8221</v>
      </c>
      <c r="G259">
        <v>96</v>
      </c>
    </row>
    <row r="260" spans="3:7" x14ac:dyDescent="0.3">
      <c r="C260" t="s">
        <v>8219</v>
      </c>
      <c r="D260">
        <v>83</v>
      </c>
      <c r="F260" t="s">
        <v>8221</v>
      </c>
      <c r="G260">
        <v>17</v>
      </c>
    </row>
    <row r="261" spans="3:7" x14ac:dyDescent="0.3">
      <c r="C261" t="s">
        <v>8219</v>
      </c>
      <c r="D261">
        <v>149</v>
      </c>
      <c r="F261" t="s">
        <v>8221</v>
      </c>
      <c r="G261">
        <v>94</v>
      </c>
    </row>
    <row r="262" spans="3:7" x14ac:dyDescent="0.3">
      <c r="C262" t="s">
        <v>8219</v>
      </c>
      <c r="D262">
        <v>49</v>
      </c>
      <c r="F262" t="s">
        <v>8221</v>
      </c>
      <c r="G262">
        <v>129</v>
      </c>
    </row>
    <row r="263" spans="3:7" x14ac:dyDescent="0.3">
      <c r="C263" t="s">
        <v>8219</v>
      </c>
      <c r="D263">
        <v>251</v>
      </c>
      <c r="F263" t="s">
        <v>8221</v>
      </c>
      <c r="G263">
        <v>1</v>
      </c>
    </row>
    <row r="264" spans="3:7" x14ac:dyDescent="0.3">
      <c r="C264" t="s">
        <v>8219</v>
      </c>
      <c r="D264">
        <v>22</v>
      </c>
      <c r="F264" t="s">
        <v>8221</v>
      </c>
      <c r="G264">
        <v>4</v>
      </c>
    </row>
    <row r="265" spans="3:7" x14ac:dyDescent="0.3">
      <c r="C265" t="s">
        <v>8219</v>
      </c>
      <c r="D265">
        <v>48</v>
      </c>
      <c r="F265" t="s">
        <v>8221</v>
      </c>
      <c r="G265">
        <v>3</v>
      </c>
    </row>
    <row r="266" spans="3:7" x14ac:dyDescent="0.3">
      <c r="C266" t="s">
        <v>8219</v>
      </c>
      <c r="D266">
        <v>383</v>
      </c>
      <c r="F266" t="s">
        <v>8221</v>
      </c>
      <c r="G266">
        <v>135</v>
      </c>
    </row>
    <row r="267" spans="3:7" x14ac:dyDescent="0.3">
      <c r="C267" t="s">
        <v>8219</v>
      </c>
      <c r="D267">
        <v>237</v>
      </c>
      <c r="F267" t="s">
        <v>8221</v>
      </c>
      <c r="G267">
        <v>10</v>
      </c>
    </row>
    <row r="268" spans="3:7" x14ac:dyDescent="0.3">
      <c r="C268" t="s">
        <v>8219</v>
      </c>
      <c r="D268">
        <v>13</v>
      </c>
      <c r="F268" t="s">
        <v>8221</v>
      </c>
      <c r="G268">
        <v>0</v>
      </c>
    </row>
    <row r="269" spans="3:7" x14ac:dyDescent="0.3">
      <c r="C269" t="s">
        <v>8219</v>
      </c>
      <c r="D269">
        <v>562</v>
      </c>
      <c r="F269" t="s">
        <v>8221</v>
      </c>
      <c r="G269">
        <v>6</v>
      </c>
    </row>
    <row r="270" spans="3:7" x14ac:dyDescent="0.3">
      <c r="C270" t="s">
        <v>8219</v>
      </c>
      <c r="D270">
        <v>71</v>
      </c>
      <c r="F270" t="s">
        <v>8221</v>
      </c>
      <c r="G270">
        <v>36</v>
      </c>
    </row>
    <row r="271" spans="3:7" x14ac:dyDescent="0.3">
      <c r="C271" t="s">
        <v>8219</v>
      </c>
      <c r="D271">
        <v>1510</v>
      </c>
      <c r="F271" t="s">
        <v>8221</v>
      </c>
      <c r="G271">
        <v>336</v>
      </c>
    </row>
    <row r="272" spans="3:7" x14ac:dyDescent="0.3">
      <c r="C272" t="s">
        <v>8219</v>
      </c>
      <c r="D272">
        <v>14</v>
      </c>
      <c r="F272" t="s">
        <v>8221</v>
      </c>
      <c r="G272">
        <v>34</v>
      </c>
    </row>
    <row r="273" spans="3:7" x14ac:dyDescent="0.3">
      <c r="C273" t="s">
        <v>8219</v>
      </c>
      <c r="D273">
        <v>193</v>
      </c>
      <c r="F273" t="s">
        <v>8221</v>
      </c>
      <c r="G273">
        <v>10</v>
      </c>
    </row>
    <row r="274" spans="3:7" x14ac:dyDescent="0.3">
      <c r="C274" t="s">
        <v>8219</v>
      </c>
      <c r="D274">
        <v>206</v>
      </c>
      <c r="F274" t="s">
        <v>8221</v>
      </c>
      <c r="G274">
        <v>201</v>
      </c>
    </row>
    <row r="275" spans="3:7" x14ac:dyDescent="0.3">
      <c r="C275" t="s">
        <v>8219</v>
      </c>
      <c r="D275">
        <v>351</v>
      </c>
      <c r="F275" t="s">
        <v>8221</v>
      </c>
      <c r="G275">
        <v>296</v>
      </c>
    </row>
    <row r="276" spans="3:7" x14ac:dyDescent="0.3">
      <c r="C276" t="s">
        <v>8219</v>
      </c>
      <c r="D276">
        <v>50</v>
      </c>
      <c r="F276" t="s">
        <v>8221</v>
      </c>
      <c r="G276">
        <v>7</v>
      </c>
    </row>
    <row r="277" spans="3:7" x14ac:dyDescent="0.3">
      <c r="C277" t="s">
        <v>8219</v>
      </c>
      <c r="D277">
        <v>184</v>
      </c>
      <c r="F277" t="s">
        <v>8221</v>
      </c>
      <c r="G277">
        <v>7</v>
      </c>
    </row>
    <row r="278" spans="3:7" x14ac:dyDescent="0.3">
      <c r="C278" t="s">
        <v>8219</v>
      </c>
      <c r="D278">
        <v>196</v>
      </c>
      <c r="F278" t="s">
        <v>8221</v>
      </c>
      <c r="G278">
        <v>1</v>
      </c>
    </row>
    <row r="279" spans="3:7" x14ac:dyDescent="0.3">
      <c r="C279" t="s">
        <v>8219</v>
      </c>
      <c r="D279">
        <v>229</v>
      </c>
      <c r="F279" t="s">
        <v>8221</v>
      </c>
      <c r="G279">
        <v>114</v>
      </c>
    </row>
    <row r="280" spans="3:7" x14ac:dyDescent="0.3">
      <c r="C280" t="s">
        <v>8219</v>
      </c>
      <c r="D280">
        <v>67</v>
      </c>
      <c r="F280" t="s">
        <v>8221</v>
      </c>
      <c r="G280">
        <v>29</v>
      </c>
    </row>
    <row r="281" spans="3:7" x14ac:dyDescent="0.3">
      <c r="C281" t="s">
        <v>8219</v>
      </c>
      <c r="D281">
        <v>95</v>
      </c>
      <c r="F281" t="s">
        <v>8221</v>
      </c>
      <c r="G281">
        <v>890</v>
      </c>
    </row>
    <row r="282" spans="3:7" x14ac:dyDescent="0.3">
      <c r="C282" t="s">
        <v>8219</v>
      </c>
      <c r="D282">
        <v>62</v>
      </c>
      <c r="F282" t="s">
        <v>8221</v>
      </c>
      <c r="G282">
        <v>31</v>
      </c>
    </row>
    <row r="283" spans="3:7" x14ac:dyDescent="0.3">
      <c r="C283" t="s">
        <v>8219</v>
      </c>
      <c r="D283">
        <v>73</v>
      </c>
      <c r="F283" t="s">
        <v>8221</v>
      </c>
      <c r="G283">
        <v>21</v>
      </c>
    </row>
    <row r="284" spans="3:7" x14ac:dyDescent="0.3">
      <c r="C284" t="s">
        <v>8219</v>
      </c>
      <c r="D284">
        <v>43</v>
      </c>
      <c r="F284" t="s">
        <v>8221</v>
      </c>
      <c r="G284">
        <v>37</v>
      </c>
    </row>
    <row r="285" spans="3:7" x14ac:dyDescent="0.3">
      <c r="C285" t="s">
        <v>8219</v>
      </c>
      <c r="D285">
        <v>70</v>
      </c>
      <c r="F285" t="s">
        <v>8221</v>
      </c>
      <c r="G285">
        <v>7</v>
      </c>
    </row>
    <row r="286" spans="3:7" x14ac:dyDescent="0.3">
      <c r="C286" t="s">
        <v>8219</v>
      </c>
      <c r="D286">
        <v>271</v>
      </c>
      <c r="F286" t="s">
        <v>8221</v>
      </c>
      <c r="G286">
        <v>4</v>
      </c>
    </row>
    <row r="287" spans="3:7" x14ac:dyDescent="0.3">
      <c r="C287" t="s">
        <v>8219</v>
      </c>
      <c r="D287">
        <v>55</v>
      </c>
      <c r="F287" t="s">
        <v>8221</v>
      </c>
      <c r="G287">
        <v>5</v>
      </c>
    </row>
    <row r="288" spans="3:7" x14ac:dyDescent="0.3">
      <c r="C288" t="s">
        <v>8219</v>
      </c>
      <c r="D288">
        <v>35</v>
      </c>
      <c r="F288" t="s">
        <v>8221</v>
      </c>
      <c r="G288">
        <v>0</v>
      </c>
    </row>
    <row r="289" spans="3:7" x14ac:dyDescent="0.3">
      <c r="C289" t="s">
        <v>8219</v>
      </c>
      <c r="D289">
        <v>22</v>
      </c>
      <c r="F289" t="s">
        <v>8221</v>
      </c>
      <c r="G289">
        <v>456</v>
      </c>
    </row>
    <row r="290" spans="3:7" x14ac:dyDescent="0.3">
      <c r="C290" t="s">
        <v>8219</v>
      </c>
      <c r="D290">
        <v>38</v>
      </c>
      <c r="F290" t="s">
        <v>8221</v>
      </c>
      <c r="G290">
        <v>369</v>
      </c>
    </row>
    <row r="291" spans="3:7" x14ac:dyDescent="0.3">
      <c r="C291" t="s">
        <v>8219</v>
      </c>
      <c r="D291">
        <v>15</v>
      </c>
      <c r="F291" t="s">
        <v>8221</v>
      </c>
      <c r="G291">
        <v>2</v>
      </c>
    </row>
    <row r="292" spans="3:7" x14ac:dyDescent="0.3">
      <c r="C292" t="s">
        <v>8219</v>
      </c>
      <c r="D292">
        <v>7</v>
      </c>
      <c r="F292" t="s">
        <v>8221</v>
      </c>
      <c r="G292">
        <v>0</v>
      </c>
    </row>
    <row r="293" spans="3:7" x14ac:dyDescent="0.3">
      <c r="C293" t="s">
        <v>8219</v>
      </c>
      <c r="D293">
        <v>241</v>
      </c>
      <c r="F293" t="s">
        <v>8221</v>
      </c>
      <c r="G293">
        <v>338</v>
      </c>
    </row>
    <row r="294" spans="3:7" x14ac:dyDescent="0.3">
      <c r="C294" t="s">
        <v>8219</v>
      </c>
      <c r="D294">
        <v>55</v>
      </c>
      <c r="F294" t="s">
        <v>8221</v>
      </c>
      <c r="G294">
        <v>4</v>
      </c>
    </row>
    <row r="295" spans="3:7" x14ac:dyDescent="0.3">
      <c r="C295" t="s">
        <v>8219</v>
      </c>
      <c r="D295">
        <v>171</v>
      </c>
      <c r="F295" t="s">
        <v>8221</v>
      </c>
      <c r="G295">
        <v>1</v>
      </c>
    </row>
    <row r="296" spans="3:7" x14ac:dyDescent="0.3">
      <c r="C296" t="s">
        <v>8219</v>
      </c>
      <c r="D296">
        <v>208</v>
      </c>
      <c r="F296" t="s">
        <v>8221</v>
      </c>
      <c r="G296">
        <v>28</v>
      </c>
    </row>
    <row r="297" spans="3:7" x14ac:dyDescent="0.3">
      <c r="C297" t="s">
        <v>8219</v>
      </c>
      <c r="D297">
        <v>21</v>
      </c>
      <c r="F297" t="s">
        <v>8221</v>
      </c>
      <c r="G297">
        <v>12</v>
      </c>
    </row>
    <row r="298" spans="3:7" x14ac:dyDescent="0.3">
      <c r="C298" t="s">
        <v>8219</v>
      </c>
      <c r="D298">
        <v>25</v>
      </c>
      <c r="F298" t="s">
        <v>8221</v>
      </c>
      <c r="G298">
        <v>16</v>
      </c>
    </row>
    <row r="299" spans="3:7" x14ac:dyDescent="0.3">
      <c r="C299" t="s">
        <v>8219</v>
      </c>
      <c r="D299">
        <v>52</v>
      </c>
      <c r="F299" t="s">
        <v>8221</v>
      </c>
      <c r="G299">
        <v>4</v>
      </c>
    </row>
    <row r="300" spans="3:7" x14ac:dyDescent="0.3">
      <c r="C300" t="s">
        <v>8219</v>
      </c>
      <c r="D300">
        <v>104</v>
      </c>
      <c r="F300" t="s">
        <v>8221</v>
      </c>
      <c r="G300">
        <v>4</v>
      </c>
    </row>
    <row r="301" spans="3:7" x14ac:dyDescent="0.3">
      <c r="C301" t="s">
        <v>8219</v>
      </c>
      <c r="D301">
        <v>73</v>
      </c>
      <c r="F301" t="s">
        <v>8221</v>
      </c>
      <c r="G301">
        <v>10</v>
      </c>
    </row>
    <row r="302" spans="3:7" x14ac:dyDescent="0.3">
      <c r="C302" t="s">
        <v>8219</v>
      </c>
      <c r="D302">
        <v>34</v>
      </c>
      <c r="F302" t="s">
        <v>8221</v>
      </c>
      <c r="G302">
        <v>0</v>
      </c>
    </row>
    <row r="303" spans="3:7" x14ac:dyDescent="0.3">
      <c r="C303" t="s">
        <v>8219</v>
      </c>
      <c r="D303">
        <v>56</v>
      </c>
      <c r="F303" t="s">
        <v>8221</v>
      </c>
      <c r="G303">
        <v>6</v>
      </c>
    </row>
    <row r="304" spans="3:7" x14ac:dyDescent="0.3">
      <c r="C304" t="s">
        <v>8219</v>
      </c>
      <c r="D304">
        <v>31</v>
      </c>
      <c r="F304" t="s">
        <v>8221</v>
      </c>
      <c r="G304">
        <v>0</v>
      </c>
    </row>
    <row r="305" spans="3:7" x14ac:dyDescent="0.3">
      <c r="C305" t="s">
        <v>8219</v>
      </c>
      <c r="D305">
        <v>84</v>
      </c>
      <c r="F305" t="s">
        <v>8221</v>
      </c>
      <c r="G305">
        <v>1</v>
      </c>
    </row>
    <row r="306" spans="3:7" x14ac:dyDescent="0.3">
      <c r="C306" t="s">
        <v>8219</v>
      </c>
      <c r="D306">
        <v>130</v>
      </c>
      <c r="F306" t="s">
        <v>8221</v>
      </c>
      <c r="G306">
        <v>0</v>
      </c>
    </row>
    <row r="307" spans="3:7" x14ac:dyDescent="0.3">
      <c r="C307" t="s">
        <v>8219</v>
      </c>
      <c r="D307">
        <v>12</v>
      </c>
      <c r="F307" t="s">
        <v>8221</v>
      </c>
      <c r="G307">
        <v>44</v>
      </c>
    </row>
    <row r="308" spans="3:7" x14ac:dyDescent="0.3">
      <c r="C308" t="s">
        <v>8219</v>
      </c>
      <c r="D308">
        <v>23</v>
      </c>
      <c r="F308" t="s">
        <v>8221</v>
      </c>
      <c r="G308">
        <v>0</v>
      </c>
    </row>
    <row r="309" spans="3:7" x14ac:dyDescent="0.3">
      <c r="C309" t="s">
        <v>8219</v>
      </c>
      <c r="D309">
        <v>158</v>
      </c>
      <c r="F309" t="s">
        <v>8221</v>
      </c>
      <c r="G309">
        <v>3</v>
      </c>
    </row>
    <row r="310" spans="3:7" x14ac:dyDescent="0.3">
      <c r="C310" t="s">
        <v>8219</v>
      </c>
      <c r="D310">
        <v>30</v>
      </c>
      <c r="F310" t="s">
        <v>8221</v>
      </c>
      <c r="G310">
        <v>0</v>
      </c>
    </row>
    <row r="311" spans="3:7" x14ac:dyDescent="0.3">
      <c r="C311" t="s">
        <v>8219</v>
      </c>
      <c r="D311">
        <v>18</v>
      </c>
      <c r="F311" t="s">
        <v>8221</v>
      </c>
      <c r="G311">
        <v>52</v>
      </c>
    </row>
    <row r="312" spans="3:7" x14ac:dyDescent="0.3">
      <c r="C312" t="s">
        <v>8219</v>
      </c>
      <c r="D312">
        <v>29</v>
      </c>
      <c r="F312" t="s">
        <v>8221</v>
      </c>
      <c r="G312">
        <v>0</v>
      </c>
    </row>
    <row r="313" spans="3:7" x14ac:dyDescent="0.3">
      <c r="C313" t="s">
        <v>8219</v>
      </c>
      <c r="D313">
        <v>31</v>
      </c>
      <c r="F313" t="s">
        <v>8221</v>
      </c>
      <c r="G313">
        <v>1</v>
      </c>
    </row>
    <row r="314" spans="3:7" x14ac:dyDescent="0.3">
      <c r="C314" t="s">
        <v>8219</v>
      </c>
      <c r="D314">
        <v>173</v>
      </c>
      <c r="F314" t="s">
        <v>8221</v>
      </c>
      <c r="G314">
        <v>1</v>
      </c>
    </row>
    <row r="315" spans="3:7" x14ac:dyDescent="0.3">
      <c r="C315" t="s">
        <v>8219</v>
      </c>
      <c r="D315">
        <v>17</v>
      </c>
      <c r="F315" t="s">
        <v>8221</v>
      </c>
      <c r="G315">
        <v>2</v>
      </c>
    </row>
    <row r="316" spans="3:7" x14ac:dyDescent="0.3">
      <c r="C316" t="s">
        <v>8219</v>
      </c>
      <c r="D316">
        <v>48</v>
      </c>
      <c r="F316" t="s">
        <v>8221</v>
      </c>
      <c r="G316">
        <v>9</v>
      </c>
    </row>
    <row r="317" spans="3:7" x14ac:dyDescent="0.3">
      <c r="C317" t="s">
        <v>8219</v>
      </c>
      <c r="D317">
        <v>59</v>
      </c>
      <c r="F317" t="s">
        <v>8221</v>
      </c>
      <c r="G317">
        <v>5</v>
      </c>
    </row>
    <row r="318" spans="3:7" x14ac:dyDescent="0.3">
      <c r="C318" t="s">
        <v>8219</v>
      </c>
      <c r="D318">
        <v>39</v>
      </c>
      <c r="F318" t="s">
        <v>8221</v>
      </c>
      <c r="G318">
        <v>57</v>
      </c>
    </row>
    <row r="319" spans="3:7" x14ac:dyDescent="0.3">
      <c r="C319" t="s">
        <v>8219</v>
      </c>
      <c r="D319">
        <v>59</v>
      </c>
      <c r="F319" t="s">
        <v>8221</v>
      </c>
      <c r="G319">
        <v>3</v>
      </c>
    </row>
    <row r="320" spans="3:7" x14ac:dyDescent="0.3">
      <c r="C320" t="s">
        <v>8219</v>
      </c>
      <c r="D320">
        <v>60</v>
      </c>
      <c r="F320" t="s">
        <v>8221</v>
      </c>
      <c r="G320">
        <v>1</v>
      </c>
    </row>
    <row r="321" spans="3:7" x14ac:dyDescent="0.3">
      <c r="C321" t="s">
        <v>8219</v>
      </c>
      <c r="D321">
        <v>20</v>
      </c>
      <c r="F321" t="s">
        <v>8221</v>
      </c>
      <c r="G321">
        <v>6</v>
      </c>
    </row>
    <row r="322" spans="3:7" x14ac:dyDescent="0.3">
      <c r="C322" t="s">
        <v>8219</v>
      </c>
      <c r="D322">
        <v>2</v>
      </c>
      <c r="F322" t="s">
        <v>8221</v>
      </c>
      <c r="G322">
        <v>48</v>
      </c>
    </row>
    <row r="323" spans="3:7" x14ac:dyDescent="0.3">
      <c r="C323" t="s">
        <v>8219</v>
      </c>
      <c r="D323">
        <v>315</v>
      </c>
      <c r="F323" t="s">
        <v>8221</v>
      </c>
      <c r="G323">
        <v>2</v>
      </c>
    </row>
    <row r="324" spans="3:7" x14ac:dyDescent="0.3">
      <c r="C324" t="s">
        <v>8219</v>
      </c>
      <c r="D324">
        <v>2174</v>
      </c>
      <c r="F324" t="s">
        <v>8221</v>
      </c>
      <c r="G324">
        <v>4</v>
      </c>
    </row>
    <row r="325" spans="3:7" x14ac:dyDescent="0.3">
      <c r="C325" t="s">
        <v>8219</v>
      </c>
      <c r="D325">
        <v>152</v>
      </c>
      <c r="F325" t="s">
        <v>8221</v>
      </c>
      <c r="G325">
        <v>5</v>
      </c>
    </row>
    <row r="326" spans="3:7" x14ac:dyDescent="0.3">
      <c r="C326" t="s">
        <v>8219</v>
      </c>
      <c r="D326">
        <v>1021</v>
      </c>
      <c r="F326" t="s">
        <v>8221</v>
      </c>
      <c r="G326">
        <v>79</v>
      </c>
    </row>
    <row r="327" spans="3:7" x14ac:dyDescent="0.3">
      <c r="C327" t="s">
        <v>8219</v>
      </c>
      <c r="D327">
        <v>237</v>
      </c>
      <c r="F327" t="s">
        <v>8221</v>
      </c>
      <c r="G327">
        <v>2</v>
      </c>
    </row>
    <row r="328" spans="3:7" x14ac:dyDescent="0.3">
      <c r="C328" t="s">
        <v>8219</v>
      </c>
      <c r="D328">
        <v>27</v>
      </c>
      <c r="F328" t="s">
        <v>8221</v>
      </c>
      <c r="G328">
        <v>11</v>
      </c>
    </row>
    <row r="329" spans="3:7" x14ac:dyDescent="0.3">
      <c r="C329" t="s">
        <v>8219</v>
      </c>
      <c r="D329">
        <v>17</v>
      </c>
      <c r="F329" t="s">
        <v>8221</v>
      </c>
      <c r="G329">
        <v>11</v>
      </c>
    </row>
    <row r="330" spans="3:7" x14ac:dyDescent="0.3">
      <c r="C330" t="s">
        <v>8219</v>
      </c>
      <c r="D330">
        <v>27</v>
      </c>
      <c r="F330" t="s">
        <v>8221</v>
      </c>
      <c r="G330">
        <v>1</v>
      </c>
    </row>
    <row r="331" spans="3:7" x14ac:dyDescent="0.3">
      <c r="C331" t="s">
        <v>8219</v>
      </c>
      <c r="D331">
        <v>82</v>
      </c>
      <c r="F331" t="s">
        <v>8221</v>
      </c>
      <c r="G331">
        <v>3</v>
      </c>
    </row>
    <row r="332" spans="3:7" x14ac:dyDescent="0.3">
      <c r="C332" t="s">
        <v>8219</v>
      </c>
      <c r="D332">
        <v>48</v>
      </c>
      <c r="F332" t="s">
        <v>8221</v>
      </c>
      <c r="G332">
        <v>5</v>
      </c>
    </row>
    <row r="333" spans="3:7" x14ac:dyDescent="0.3">
      <c r="C333" t="s">
        <v>8219</v>
      </c>
      <c r="D333">
        <v>105</v>
      </c>
      <c r="F333" t="s">
        <v>8221</v>
      </c>
      <c r="G333">
        <v>12</v>
      </c>
    </row>
    <row r="334" spans="3:7" x14ac:dyDescent="0.3">
      <c r="C334" t="s">
        <v>8219</v>
      </c>
      <c r="D334">
        <v>28</v>
      </c>
      <c r="F334" t="s">
        <v>8221</v>
      </c>
      <c r="G334">
        <v>2</v>
      </c>
    </row>
    <row r="335" spans="3:7" x14ac:dyDescent="0.3">
      <c r="C335" t="s">
        <v>8219</v>
      </c>
      <c r="D335">
        <v>1107</v>
      </c>
      <c r="F335" t="s">
        <v>8221</v>
      </c>
      <c r="G335">
        <v>5</v>
      </c>
    </row>
    <row r="336" spans="3:7" x14ac:dyDescent="0.3">
      <c r="C336" t="s">
        <v>8219</v>
      </c>
      <c r="D336">
        <v>1013</v>
      </c>
      <c r="F336" t="s">
        <v>8221</v>
      </c>
      <c r="G336">
        <v>21</v>
      </c>
    </row>
    <row r="337" spans="3:7" x14ac:dyDescent="0.3">
      <c r="C337" t="s">
        <v>8219</v>
      </c>
      <c r="D337">
        <v>274</v>
      </c>
      <c r="F337" t="s">
        <v>8221</v>
      </c>
      <c r="G337">
        <v>0</v>
      </c>
    </row>
    <row r="338" spans="3:7" x14ac:dyDescent="0.3">
      <c r="C338" t="s">
        <v>8219</v>
      </c>
      <c r="D338">
        <v>87</v>
      </c>
      <c r="F338" t="s">
        <v>8221</v>
      </c>
      <c r="G338">
        <v>45</v>
      </c>
    </row>
    <row r="339" spans="3:7" x14ac:dyDescent="0.3">
      <c r="C339" t="s">
        <v>8219</v>
      </c>
      <c r="D339">
        <v>99</v>
      </c>
      <c r="F339" t="s">
        <v>8221</v>
      </c>
      <c r="G339">
        <v>29</v>
      </c>
    </row>
    <row r="340" spans="3:7" x14ac:dyDescent="0.3">
      <c r="C340" t="s">
        <v>8219</v>
      </c>
      <c r="D340">
        <v>276</v>
      </c>
      <c r="F340" t="s">
        <v>8221</v>
      </c>
      <c r="G340">
        <v>2</v>
      </c>
    </row>
    <row r="341" spans="3:7" x14ac:dyDescent="0.3">
      <c r="C341" t="s">
        <v>8219</v>
      </c>
      <c r="D341">
        <v>21</v>
      </c>
      <c r="F341" t="s">
        <v>8221</v>
      </c>
      <c r="G341">
        <v>30</v>
      </c>
    </row>
    <row r="342" spans="3:7" x14ac:dyDescent="0.3">
      <c r="C342" t="s">
        <v>8219</v>
      </c>
      <c r="D342">
        <v>41</v>
      </c>
      <c r="F342" t="s">
        <v>8221</v>
      </c>
      <c r="G342">
        <v>8</v>
      </c>
    </row>
    <row r="343" spans="3:7" x14ac:dyDescent="0.3">
      <c r="C343" t="s">
        <v>8219</v>
      </c>
      <c r="D343">
        <v>119</v>
      </c>
      <c r="F343" t="s">
        <v>8221</v>
      </c>
      <c r="G343">
        <v>1</v>
      </c>
    </row>
    <row r="344" spans="3:7" x14ac:dyDescent="0.3">
      <c r="C344" t="s">
        <v>8219</v>
      </c>
      <c r="D344">
        <v>153</v>
      </c>
      <c r="F344" t="s">
        <v>8221</v>
      </c>
      <c r="G344">
        <v>14</v>
      </c>
    </row>
    <row r="345" spans="3:7" x14ac:dyDescent="0.3">
      <c r="C345" t="s">
        <v>8219</v>
      </c>
      <c r="D345">
        <v>100</v>
      </c>
      <c r="F345" t="s">
        <v>8221</v>
      </c>
      <c r="G345">
        <v>24</v>
      </c>
    </row>
    <row r="346" spans="3:7" x14ac:dyDescent="0.3">
      <c r="C346" t="s">
        <v>8219</v>
      </c>
      <c r="D346">
        <v>143</v>
      </c>
      <c r="F346" t="s">
        <v>8221</v>
      </c>
      <c r="G346">
        <v>2</v>
      </c>
    </row>
    <row r="347" spans="3:7" x14ac:dyDescent="0.3">
      <c r="C347" t="s">
        <v>8219</v>
      </c>
      <c r="D347">
        <v>140</v>
      </c>
      <c r="F347" t="s">
        <v>8221</v>
      </c>
      <c r="G347">
        <v>21</v>
      </c>
    </row>
    <row r="348" spans="3:7" x14ac:dyDescent="0.3">
      <c r="C348" t="s">
        <v>8219</v>
      </c>
      <c r="D348">
        <v>35</v>
      </c>
      <c r="F348" t="s">
        <v>8221</v>
      </c>
      <c r="G348">
        <v>7</v>
      </c>
    </row>
    <row r="349" spans="3:7" x14ac:dyDescent="0.3">
      <c r="C349" t="s">
        <v>8219</v>
      </c>
      <c r="D349">
        <v>149</v>
      </c>
      <c r="F349" t="s">
        <v>8221</v>
      </c>
      <c r="G349">
        <v>0</v>
      </c>
    </row>
    <row r="350" spans="3:7" x14ac:dyDescent="0.3">
      <c r="C350" t="s">
        <v>8219</v>
      </c>
      <c r="D350">
        <v>130</v>
      </c>
      <c r="F350" t="s">
        <v>8221</v>
      </c>
      <c r="G350">
        <v>4</v>
      </c>
    </row>
    <row r="351" spans="3:7" x14ac:dyDescent="0.3">
      <c r="C351" t="s">
        <v>8219</v>
      </c>
      <c r="D351">
        <v>120</v>
      </c>
      <c r="F351" t="s">
        <v>8221</v>
      </c>
      <c r="G351">
        <v>32</v>
      </c>
    </row>
    <row r="352" spans="3:7" x14ac:dyDescent="0.3">
      <c r="C352" t="s">
        <v>8219</v>
      </c>
      <c r="D352">
        <v>265</v>
      </c>
      <c r="F352" t="s">
        <v>8221</v>
      </c>
      <c r="G352">
        <v>4</v>
      </c>
    </row>
    <row r="353" spans="3:7" x14ac:dyDescent="0.3">
      <c r="C353" t="s">
        <v>8219</v>
      </c>
      <c r="D353">
        <v>71</v>
      </c>
      <c r="F353" t="s">
        <v>8221</v>
      </c>
      <c r="G353">
        <v>9</v>
      </c>
    </row>
    <row r="354" spans="3:7" x14ac:dyDescent="0.3">
      <c r="C354" t="s">
        <v>8219</v>
      </c>
      <c r="D354">
        <v>13</v>
      </c>
      <c r="F354" t="s">
        <v>8221</v>
      </c>
      <c r="G354">
        <v>17</v>
      </c>
    </row>
    <row r="355" spans="3:7" x14ac:dyDescent="0.3">
      <c r="C355" t="s">
        <v>8219</v>
      </c>
      <c r="D355">
        <v>169</v>
      </c>
      <c r="F355" t="s">
        <v>8221</v>
      </c>
      <c r="G355">
        <v>5</v>
      </c>
    </row>
    <row r="356" spans="3:7" x14ac:dyDescent="0.3">
      <c r="C356" t="s">
        <v>8219</v>
      </c>
      <c r="D356">
        <v>57</v>
      </c>
      <c r="F356" t="s">
        <v>8221</v>
      </c>
      <c r="G356">
        <v>53</v>
      </c>
    </row>
    <row r="357" spans="3:7" x14ac:dyDescent="0.3">
      <c r="C357" t="s">
        <v>8219</v>
      </c>
      <c r="D357">
        <v>229</v>
      </c>
      <c r="F357" t="s">
        <v>8221</v>
      </c>
      <c r="G357">
        <v>7</v>
      </c>
    </row>
    <row r="358" spans="3:7" x14ac:dyDescent="0.3">
      <c r="C358" t="s">
        <v>8219</v>
      </c>
      <c r="D358">
        <v>108</v>
      </c>
      <c r="F358" t="s">
        <v>8221</v>
      </c>
      <c r="G358">
        <v>72</v>
      </c>
    </row>
    <row r="359" spans="3:7" x14ac:dyDescent="0.3">
      <c r="C359" t="s">
        <v>8219</v>
      </c>
      <c r="D359">
        <v>108</v>
      </c>
      <c r="F359" t="s">
        <v>8221</v>
      </c>
      <c r="G359">
        <v>0</v>
      </c>
    </row>
    <row r="360" spans="3:7" x14ac:dyDescent="0.3">
      <c r="C360" t="s">
        <v>8219</v>
      </c>
      <c r="D360">
        <v>41</v>
      </c>
      <c r="F360" t="s">
        <v>8221</v>
      </c>
      <c r="G360">
        <v>2</v>
      </c>
    </row>
    <row r="361" spans="3:7" x14ac:dyDescent="0.3">
      <c r="C361" t="s">
        <v>8219</v>
      </c>
      <c r="D361">
        <v>139</v>
      </c>
      <c r="F361" t="s">
        <v>8221</v>
      </c>
      <c r="G361">
        <v>8</v>
      </c>
    </row>
    <row r="362" spans="3:7" x14ac:dyDescent="0.3">
      <c r="C362" t="s">
        <v>8219</v>
      </c>
      <c r="D362">
        <v>19</v>
      </c>
      <c r="F362" t="s">
        <v>8221</v>
      </c>
      <c r="G362">
        <v>2</v>
      </c>
    </row>
    <row r="363" spans="3:7" x14ac:dyDescent="0.3">
      <c r="C363" t="s">
        <v>8219</v>
      </c>
      <c r="D363">
        <v>94</v>
      </c>
      <c r="F363" t="s">
        <v>8221</v>
      </c>
      <c r="G363">
        <v>0</v>
      </c>
    </row>
    <row r="364" spans="3:7" x14ac:dyDescent="0.3">
      <c r="C364" t="s">
        <v>8219</v>
      </c>
      <c r="D364">
        <v>23</v>
      </c>
      <c r="F364" t="s">
        <v>8221</v>
      </c>
      <c r="G364">
        <v>3</v>
      </c>
    </row>
    <row r="365" spans="3:7" x14ac:dyDescent="0.3">
      <c r="C365" t="s">
        <v>8219</v>
      </c>
      <c r="D365">
        <v>15</v>
      </c>
      <c r="F365" t="s">
        <v>8221</v>
      </c>
      <c r="G365">
        <v>4</v>
      </c>
    </row>
    <row r="366" spans="3:7" x14ac:dyDescent="0.3">
      <c r="C366" t="s">
        <v>8219</v>
      </c>
      <c r="D366">
        <v>62</v>
      </c>
      <c r="F366" t="s">
        <v>8221</v>
      </c>
      <c r="G366">
        <v>3</v>
      </c>
    </row>
    <row r="367" spans="3:7" x14ac:dyDescent="0.3">
      <c r="C367" t="s">
        <v>8219</v>
      </c>
      <c r="D367">
        <v>74</v>
      </c>
      <c r="F367" t="s">
        <v>8221</v>
      </c>
      <c r="G367">
        <v>6</v>
      </c>
    </row>
    <row r="368" spans="3:7" x14ac:dyDescent="0.3">
      <c r="C368" t="s">
        <v>8219</v>
      </c>
      <c r="D368">
        <v>97</v>
      </c>
      <c r="F368" t="s">
        <v>8221</v>
      </c>
      <c r="G368">
        <v>0</v>
      </c>
    </row>
    <row r="369" spans="3:7" x14ac:dyDescent="0.3">
      <c r="C369" t="s">
        <v>8219</v>
      </c>
      <c r="D369">
        <v>55</v>
      </c>
      <c r="F369" t="s">
        <v>8221</v>
      </c>
      <c r="G369">
        <v>0</v>
      </c>
    </row>
    <row r="370" spans="3:7" x14ac:dyDescent="0.3">
      <c r="C370" t="s">
        <v>8219</v>
      </c>
      <c r="D370">
        <v>44</v>
      </c>
      <c r="F370" t="s">
        <v>8221</v>
      </c>
      <c r="G370">
        <v>0</v>
      </c>
    </row>
    <row r="371" spans="3:7" x14ac:dyDescent="0.3">
      <c r="C371" t="s">
        <v>8219</v>
      </c>
      <c r="D371">
        <v>110</v>
      </c>
      <c r="F371" t="s">
        <v>8221</v>
      </c>
      <c r="G371">
        <v>8</v>
      </c>
    </row>
    <row r="372" spans="3:7" x14ac:dyDescent="0.3">
      <c r="C372" t="s">
        <v>8219</v>
      </c>
      <c r="D372">
        <v>59</v>
      </c>
      <c r="F372" t="s">
        <v>8221</v>
      </c>
      <c r="G372">
        <v>5</v>
      </c>
    </row>
    <row r="373" spans="3:7" x14ac:dyDescent="0.3">
      <c r="C373" t="s">
        <v>8219</v>
      </c>
      <c r="D373">
        <v>62</v>
      </c>
      <c r="F373" t="s">
        <v>8221</v>
      </c>
      <c r="G373">
        <v>0</v>
      </c>
    </row>
    <row r="374" spans="3:7" x14ac:dyDescent="0.3">
      <c r="C374" t="s">
        <v>8219</v>
      </c>
      <c r="D374">
        <v>105</v>
      </c>
      <c r="F374" t="s">
        <v>8221</v>
      </c>
      <c r="G374">
        <v>2</v>
      </c>
    </row>
    <row r="375" spans="3:7" x14ac:dyDescent="0.3">
      <c r="C375" t="s">
        <v>8219</v>
      </c>
      <c r="D375">
        <v>26</v>
      </c>
      <c r="F375" t="s">
        <v>8221</v>
      </c>
      <c r="G375">
        <v>24</v>
      </c>
    </row>
    <row r="376" spans="3:7" x14ac:dyDescent="0.3">
      <c r="C376" t="s">
        <v>8219</v>
      </c>
      <c r="D376">
        <v>49</v>
      </c>
      <c r="F376" t="s">
        <v>8221</v>
      </c>
      <c r="G376">
        <v>0</v>
      </c>
    </row>
    <row r="377" spans="3:7" x14ac:dyDescent="0.3">
      <c r="C377" t="s">
        <v>8219</v>
      </c>
      <c r="D377">
        <v>68</v>
      </c>
      <c r="F377" t="s">
        <v>8221</v>
      </c>
      <c r="G377">
        <v>9</v>
      </c>
    </row>
    <row r="378" spans="3:7" x14ac:dyDescent="0.3">
      <c r="C378" t="s">
        <v>8219</v>
      </c>
      <c r="D378">
        <v>22</v>
      </c>
      <c r="F378" t="s">
        <v>8221</v>
      </c>
      <c r="G378">
        <v>0</v>
      </c>
    </row>
    <row r="379" spans="3:7" x14ac:dyDescent="0.3">
      <c r="C379" t="s">
        <v>8219</v>
      </c>
      <c r="D379">
        <v>18</v>
      </c>
      <c r="F379" t="s">
        <v>8221</v>
      </c>
      <c r="G379">
        <v>1</v>
      </c>
    </row>
    <row r="380" spans="3:7" x14ac:dyDescent="0.3">
      <c r="C380" t="s">
        <v>8219</v>
      </c>
      <c r="D380">
        <v>19</v>
      </c>
      <c r="F380" t="s">
        <v>8221</v>
      </c>
      <c r="G380">
        <v>10</v>
      </c>
    </row>
    <row r="381" spans="3:7" x14ac:dyDescent="0.3">
      <c r="C381" t="s">
        <v>8219</v>
      </c>
      <c r="D381">
        <v>99</v>
      </c>
      <c r="F381" t="s">
        <v>8221</v>
      </c>
      <c r="G381">
        <v>1</v>
      </c>
    </row>
    <row r="382" spans="3:7" x14ac:dyDescent="0.3">
      <c r="C382" t="s">
        <v>8219</v>
      </c>
      <c r="D382">
        <v>27</v>
      </c>
      <c r="F382" t="s">
        <v>8221</v>
      </c>
      <c r="G382">
        <v>0</v>
      </c>
    </row>
    <row r="383" spans="3:7" x14ac:dyDescent="0.3">
      <c r="C383" t="s">
        <v>8219</v>
      </c>
      <c r="D383">
        <v>25</v>
      </c>
      <c r="F383" t="s">
        <v>8221</v>
      </c>
      <c r="G383">
        <v>20</v>
      </c>
    </row>
    <row r="384" spans="3:7" x14ac:dyDescent="0.3">
      <c r="C384" t="s">
        <v>8219</v>
      </c>
      <c r="D384">
        <v>14</v>
      </c>
      <c r="F384" t="s">
        <v>8221</v>
      </c>
      <c r="G384">
        <v>30</v>
      </c>
    </row>
    <row r="385" spans="3:7" x14ac:dyDescent="0.3">
      <c r="C385" t="s">
        <v>8219</v>
      </c>
      <c r="D385">
        <v>35</v>
      </c>
      <c r="F385" t="s">
        <v>8221</v>
      </c>
      <c r="G385">
        <v>6</v>
      </c>
    </row>
    <row r="386" spans="3:7" x14ac:dyDescent="0.3">
      <c r="C386" t="s">
        <v>8219</v>
      </c>
      <c r="D386">
        <v>10</v>
      </c>
      <c r="F386" t="s">
        <v>8221</v>
      </c>
      <c r="G386">
        <v>15</v>
      </c>
    </row>
    <row r="387" spans="3:7" x14ac:dyDescent="0.3">
      <c r="C387" t="s">
        <v>8219</v>
      </c>
      <c r="D387">
        <v>29</v>
      </c>
      <c r="F387" t="s">
        <v>8221</v>
      </c>
      <c r="G387">
        <v>5</v>
      </c>
    </row>
    <row r="388" spans="3:7" x14ac:dyDescent="0.3">
      <c r="C388" t="s">
        <v>8219</v>
      </c>
      <c r="D388">
        <v>44</v>
      </c>
      <c r="F388" t="s">
        <v>8221</v>
      </c>
      <c r="G388">
        <v>0</v>
      </c>
    </row>
    <row r="389" spans="3:7" x14ac:dyDescent="0.3">
      <c r="C389" t="s">
        <v>8219</v>
      </c>
      <c r="D389">
        <v>17</v>
      </c>
      <c r="F389" t="s">
        <v>8221</v>
      </c>
      <c r="G389">
        <v>0</v>
      </c>
    </row>
    <row r="390" spans="3:7" x14ac:dyDescent="0.3">
      <c r="C390" t="s">
        <v>8219</v>
      </c>
      <c r="D390">
        <v>34</v>
      </c>
      <c r="F390" t="s">
        <v>8221</v>
      </c>
      <c r="G390">
        <v>28</v>
      </c>
    </row>
    <row r="391" spans="3:7" x14ac:dyDescent="0.3">
      <c r="C391" t="s">
        <v>8219</v>
      </c>
      <c r="D391">
        <v>14</v>
      </c>
      <c r="F391" t="s">
        <v>8221</v>
      </c>
      <c r="G391">
        <v>0</v>
      </c>
    </row>
    <row r="392" spans="3:7" x14ac:dyDescent="0.3">
      <c r="C392" t="s">
        <v>8219</v>
      </c>
      <c r="D392">
        <v>156</v>
      </c>
      <c r="F392" t="s">
        <v>8221</v>
      </c>
      <c r="G392">
        <v>5</v>
      </c>
    </row>
    <row r="393" spans="3:7" x14ac:dyDescent="0.3">
      <c r="C393" t="s">
        <v>8219</v>
      </c>
      <c r="D393">
        <v>128</v>
      </c>
      <c r="F393" t="s">
        <v>8221</v>
      </c>
      <c r="G393">
        <v>7</v>
      </c>
    </row>
    <row r="394" spans="3:7" x14ac:dyDescent="0.3">
      <c r="C394" t="s">
        <v>8219</v>
      </c>
      <c r="D394">
        <v>60</v>
      </c>
      <c r="F394" t="s">
        <v>8221</v>
      </c>
      <c r="G394">
        <v>30</v>
      </c>
    </row>
    <row r="395" spans="3:7" x14ac:dyDescent="0.3">
      <c r="C395" t="s">
        <v>8219</v>
      </c>
      <c r="D395">
        <v>32</v>
      </c>
      <c r="F395" t="s">
        <v>8221</v>
      </c>
      <c r="G395">
        <v>2</v>
      </c>
    </row>
    <row r="396" spans="3:7" x14ac:dyDescent="0.3">
      <c r="C396" t="s">
        <v>8219</v>
      </c>
      <c r="D396">
        <v>53</v>
      </c>
      <c r="F396" t="s">
        <v>8221</v>
      </c>
      <c r="G396">
        <v>30</v>
      </c>
    </row>
    <row r="397" spans="3:7" x14ac:dyDescent="0.3">
      <c r="C397" t="s">
        <v>8219</v>
      </c>
      <c r="D397">
        <v>184</v>
      </c>
      <c r="F397" t="s">
        <v>8221</v>
      </c>
      <c r="G397">
        <v>2</v>
      </c>
    </row>
    <row r="398" spans="3:7" x14ac:dyDescent="0.3">
      <c r="C398" t="s">
        <v>8219</v>
      </c>
      <c r="D398">
        <v>90</v>
      </c>
      <c r="F398" t="s">
        <v>8221</v>
      </c>
      <c r="G398">
        <v>0</v>
      </c>
    </row>
    <row r="399" spans="3:7" x14ac:dyDescent="0.3">
      <c r="C399" t="s">
        <v>8219</v>
      </c>
      <c r="D399">
        <v>71</v>
      </c>
      <c r="F399" t="s">
        <v>8221</v>
      </c>
      <c r="G399">
        <v>2</v>
      </c>
    </row>
    <row r="400" spans="3:7" x14ac:dyDescent="0.3">
      <c r="C400" t="s">
        <v>8219</v>
      </c>
      <c r="D400">
        <v>87</v>
      </c>
      <c r="F400" t="s">
        <v>8221</v>
      </c>
      <c r="G400">
        <v>1</v>
      </c>
    </row>
    <row r="401" spans="3:7" x14ac:dyDescent="0.3">
      <c r="C401" t="s">
        <v>8219</v>
      </c>
      <c r="D401">
        <v>28</v>
      </c>
      <c r="F401" t="s">
        <v>8221</v>
      </c>
      <c r="G401">
        <v>2</v>
      </c>
    </row>
    <row r="402" spans="3:7" x14ac:dyDescent="0.3">
      <c r="C402" t="s">
        <v>8219</v>
      </c>
      <c r="D402">
        <v>56</v>
      </c>
      <c r="F402" t="s">
        <v>8221</v>
      </c>
      <c r="G402">
        <v>14</v>
      </c>
    </row>
    <row r="403" spans="3:7" x14ac:dyDescent="0.3">
      <c r="C403" t="s">
        <v>8219</v>
      </c>
      <c r="D403">
        <v>51</v>
      </c>
      <c r="F403" t="s">
        <v>8221</v>
      </c>
      <c r="G403">
        <v>31</v>
      </c>
    </row>
    <row r="404" spans="3:7" x14ac:dyDescent="0.3">
      <c r="C404" t="s">
        <v>8219</v>
      </c>
      <c r="D404">
        <v>75</v>
      </c>
      <c r="F404" t="s">
        <v>8221</v>
      </c>
      <c r="G404">
        <v>16</v>
      </c>
    </row>
    <row r="405" spans="3:7" x14ac:dyDescent="0.3">
      <c r="C405" t="s">
        <v>8219</v>
      </c>
      <c r="D405">
        <v>38</v>
      </c>
      <c r="F405" t="s">
        <v>8221</v>
      </c>
      <c r="G405">
        <v>12</v>
      </c>
    </row>
    <row r="406" spans="3:7" x14ac:dyDescent="0.3">
      <c r="C406" t="s">
        <v>8219</v>
      </c>
      <c r="D406">
        <v>18</v>
      </c>
      <c r="F406" t="s">
        <v>8221</v>
      </c>
      <c r="G406">
        <v>96</v>
      </c>
    </row>
    <row r="407" spans="3:7" x14ac:dyDescent="0.3">
      <c r="C407" t="s">
        <v>8219</v>
      </c>
      <c r="D407">
        <v>54</v>
      </c>
      <c r="F407" t="s">
        <v>8221</v>
      </c>
      <c r="G407">
        <v>16</v>
      </c>
    </row>
    <row r="408" spans="3:7" x14ac:dyDescent="0.3">
      <c r="C408" t="s">
        <v>8219</v>
      </c>
      <c r="D408">
        <v>71</v>
      </c>
      <c r="F408" t="s">
        <v>8221</v>
      </c>
      <c r="G408">
        <v>5</v>
      </c>
    </row>
    <row r="409" spans="3:7" x14ac:dyDescent="0.3">
      <c r="C409" t="s">
        <v>8219</v>
      </c>
      <c r="D409">
        <v>57</v>
      </c>
      <c r="F409" t="s">
        <v>8221</v>
      </c>
      <c r="G409">
        <v>0</v>
      </c>
    </row>
    <row r="410" spans="3:7" x14ac:dyDescent="0.3">
      <c r="C410" t="s">
        <v>8219</v>
      </c>
      <c r="D410">
        <v>43</v>
      </c>
      <c r="F410" t="s">
        <v>8221</v>
      </c>
      <c r="G410">
        <v>8</v>
      </c>
    </row>
    <row r="411" spans="3:7" x14ac:dyDescent="0.3">
      <c r="C411" t="s">
        <v>8219</v>
      </c>
      <c r="D411">
        <v>52</v>
      </c>
      <c r="F411" t="s">
        <v>8221</v>
      </c>
      <c r="G411">
        <v>7</v>
      </c>
    </row>
    <row r="412" spans="3:7" x14ac:dyDescent="0.3">
      <c r="C412" t="s">
        <v>8219</v>
      </c>
      <c r="D412">
        <v>27</v>
      </c>
      <c r="F412" t="s">
        <v>8221</v>
      </c>
      <c r="G412">
        <v>24</v>
      </c>
    </row>
    <row r="413" spans="3:7" x14ac:dyDescent="0.3">
      <c r="C413" t="s">
        <v>8219</v>
      </c>
      <c r="D413">
        <v>12</v>
      </c>
      <c r="F413" t="s">
        <v>8221</v>
      </c>
      <c r="G413">
        <v>121</v>
      </c>
    </row>
    <row r="414" spans="3:7" x14ac:dyDescent="0.3">
      <c r="C414" t="s">
        <v>8219</v>
      </c>
      <c r="D414">
        <v>33</v>
      </c>
      <c r="F414" t="s">
        <v>8221</v>
      </c>
      <c r="G414">
        <v>196</v>
      </c>
    </row>
    <row r="415" spans="3:7" x14ac:dyDescent="0.3">
      <c r="C415" t="s">
        <v>8219</v>
      </c>
      <c r="D415">
        <v>96</v>
      </c>
      <c r="F415" t="s">
        <v>8221</v>
      </c>
      <c r="G415">
        <v>5</v>
      </c>
    </row>
    <row r="416" spans="3:7" x14ac:dyDescent="0.3">
      <c r="C416" t="s">
        <v>8219</v>
      </c>
      <c r="D416">
        <v>28</v>
      </c>
      <c r="F416" t="s">
        <v>8221</v>
      </c>
      <c r="G416">
        <v>73</v>
      </c>
    </row>
    <row r="417" spans="3:7" x14ac:dyDescent="0.3">
      <c r="C417" t="s">
        <v>8219</v>
      </c>
      <c r="D417">
        <v>43</v>
      </c>
      <c r="F417" t="s">
        <v>8221</v>
      </c>
      <c r="G417">
        <v>93</v>
      </c>
    </row>
    <row r="418" spans="3:7" x14ac:dyDescent="0.3">
      <c r="C418" t="s">
        <v>8219</v>
      </c>
      <c r="D418">
        <v>205</v>
      </c>
      <c r="F418" t="s">
        <v>8221</v>
      </c>
      <c r="G418">
        <v>17</v>
      </c>
    </row>
    <row r="419" spans="3:7" x14ac:dyDescent="0.3">
      <c r="C419" t="s">
        <v>8219</v>
      </c>
      <c r="D419">
        <v>23</v>
      </c>
      <c r="F419" t="s">
        <v>8221</v>
      </c>
      <c r="G419">
        <v>7</v>
      </c>
    </row>
    <row r="420" spans="3:7" x14ac:dyDescent="0.3">
      <c r="C420" t="s">
        <v>8219</v>
      </c>
      <c r="D420">
        <v>19</v>
      </c>
      <c r="F420" t="s">
        <v>8221</v>
      </c>
      <c r="G420">
        <v>17</v>
      </c>
    </row>
    <row r="421" spans="3:7" x14ac:dyDescent="0.3">
      <c r="C421" t="s">
        <v>8219</v>
      </c>
      <c r="D421">
        <v>14</v>
      </c>
      <c r="F421" t="s">
        <v>8221</v>
      </c>
      <c r="G421">
        <v>171</v>
      </c>
    </row>
    <row r="422" spans="3:7" x14ac:dyDescent="0.3">
      <c r="C422" t="s">
        <v>8219</v>
      </c>
      <c r="D422">
        <v>38</v>
      </c>
      <c r="F422" t="s">
        <v>8221</v>
      </c>
      <c r="G422">
        <v>188</v>
      </c>
    </row>
    <row r="423" spans="3:7" x14ac:dyDescent="0.3">
      <c r="C423" t="s">
        <v>8219</v>
      </c>
      <c r="D423">
        <v>78</v>
      </c>
      <c r="F423" t="s">
        <v>8221</v>
      </c>
      <c r="G423">
        <v>110</v>
      </c>
    </row>
    <row r="424" spans="3:7" x14ac:dyDescent="0.3">
      <c r="C424" t="s">
        <v>8219</v>
      </c>
      <c r="D424">
        <v>69</v>
      </c>
      <c r="F424" t="s">
        <v>8221</v>
      </c>
      <c r="G424">
        <v>37</v>
      </c>
    </row>
    <row r="425" spans="3:7" x14ac:dyDescent="0.3">
      <c r="C425" t="s">
        <v>8219</v>
      </c>
      <c r="D425">
        <v>33</v>
      </c>
      <c r="F425" t="s">
        <v>8221</v>
      </c>
      <c r="G425">
        <v>9</v>
      </c>
    </row>
    <row r="426" spans="3:7" x14ac:dyDescent="0.3">
      <c r="C426" t="s">
        <v>8219</v>
      </c>
      <c r="D426">
        <v>54</v>
      </c>
      <c r="F426" t="s">
        <v>8221</v>
      </c>
      <c r="G426">
        <v>29</v>
      </c>
    </row>
    <row r="427" spans="3:7" x14ac:dyDescent="0.3">
      <c r="C427" t="s">
        <v>8219</v>
      </c>
      <c r="D427">
        <v>99</v>
      </c>
      <c r="F427" t="s">
        <v>8221</v>
      </c>
      <c r="G427">
        <v>6</v>
      </c>
    </row>
    <row r="428" spans="3:7" x14ac:dyDescent="0.3">
      <c r="C428" t="s">
        <v>8219</v>
      </c>
      <c r="D428">
        <v>49</v>
      </c>
      <c r="F428" t="s">
        <v>8221</v>
      </c>
      <c r="G428">
        <v>30</v>
      </c>
    </row>
    <row r="429" spans="3:7" x14ac:dyDescent="0.3">
      <c r="C429" t="s">
        <v>8219</v>
      </c>
      <c r="D429">
        <v>11</v>
      </c>
      <c r="F429" t="s">
        <v>8221</v>
      </c>
      <c r="G429">
        <v>81</v>
      </c>
    </row>
    <row r="430" spans="3:7" x14ac:dyDescent="0.3">
      <c r="C430" t="s">
        <v>8219</v>
      </c>
      <c r="D430">
        <v>38</v>
      </c>
      <c r="F430" t="s">
        <v>8221</v>
      </c>
      <c r="G430">
        <v>4</v>
      </c>
    </row>
    <row r="431" spans="3:7" x14ac:dyDescent="0.3">
      <c r="C431" t="s">
        <v>8219</v>
      </c>
      <c r="D431">
        <v>16</v>
      </c>
      <c r="F431" t="s">
        <v>8221</v>
      </c>
      <c r="G431">
        <v>11</v>
      </c>
    </row>
    <row r="432" spans="3:7" x14ac:dyDescent="0.3">
      <c r="C432" t="s">
        <v>8219</v>
      </c>
      <c r="D432">
        <v>32</v>
      </c>
      <c r="F432" t="s">
        <v>8221</v>
      </c>
      <c r="G432">
        <v>14</v>
      </c>
    </row>
    <row r="433" spans="3:7" x14ac:dyDescent="0.3">
      <c r="C433" t="s">
        <v>8219</v>
      </c>
      <c r="D433">
        <v>20</v>
      </c>
      <c r="F433" t="s">
        <v>8221</v>
      </c>
      <c r="G433">
        <v>5</v>
      </c>
    </row>
    <row r="434" spans="3:7" x14ac:dyDescent="0.3">
      <c r="C434" t="s">
        <v>8219</v>
      </c>
      <c r="D434">
        <v>154</v>
      </c>
      <c r="F434" t="s">
        <v>8221</v>
      </c>
      <c r="G434">
        <v>45</v>
      </c>
    </row>
    <row r="435" spans="3:7" x14ac:dyDescent="0.3">
      <c r="C435" t="s">
        <v>8219</v>
      </c>
      <c r="D435">
        <v>41</v>
      </c>
      <c r="F435" t="s">
        <v>8221</v>
      </c>
      <c r="G435">
        <v>8</v>
      </c>
    </row>
    <row r="436" spans="3:7" x14ac:dyDescent="0.3">
      <c r="C436" t="s">
        <v>8219</v>
      </c>
      <c r="D436">
        <v>75</v>
      </c>
      <c r="F436" t="s">
        <v>8221</v>
      </c>
      <c r="G436">
        <v>3</v>
      </c>
    </row>
    <row r="437" spans="3:7" x14ac:dyDescent="0.3">
      <c r="C437" t="s">
        <v>8219</v>
      </c>
      <c r="D437">
        <v>40</v>
      </c>
      <c r="F437" t="s">
        <v>8221</v>
      </c>
      <c r="G437">
        <v>24</v>
      </c>
    </row>
    <row r="438" spans="3:7" x14ac:dyDescent="0.3">
      <c r="C438" t="s">
        <v>8219</v>
      </c>
      <c r="D438">
        <v>46</v>
      </c>
      <c r="F438" t="s">
        <v>8221</v>
      </c>
      <c r="G438">
        <v>18</v>
      </c>
    </row>
    <row r="439" spans="3:7" x14ac:dyDescent="0.3">
      <c r="C439" t="s">
        <v>8219</v>
      </c>
      <c r="D439">
        <v>62</v>
      </c>
      <c r="F439" t="s">
        <v>8221</v>
      </c>
      <c r="G439">
        <v>12</v>
      </c>
    </row>
    <row r="440" spans="3:7" x14ac:dyDescent="0.3">
      <c r="C440" t="s">
        <v>8219</v>
      </c>
      <c r="D440">
        <v>61</v>
      </c>
      <c r="F440" t="s">
        <v>8221</v>
      </c>
      <c r="G440">
        <v>123</v>
      </c>
    </row>
    <row r="441" spans="3:7" x14ac:dyDescent="0.3">
      <c r="C441" t="s">
        <v>8219</v>
      </c>
      <c r="D441">
        <v>96</v>
      </c>
      <c r="F441" t="s">
        <v>8221</v>
      </c>
      <c r="G441">
        <v>96</v>
      </c>
    </row>
    <row r="442" spans="3:7" x14ac:dyDescent="0.3">
      <c r="C442" t="s">
        <v>8219</v>
      </c>
      <c r="D442">
        <v>190</v>
      </c>
      <c r="F442" t="s">
        <v>8221</v>
      </c>
      <c r="G442">
        <v>31</v>
      </c>
    </row>
    <row r="443" spans="3:7" x14ac:dyDescent="0.3">
      <c r="C443" t="s">
        <v>8219</v>
      </c>
      <c r="D443">
        <v>94</v>
      </c>
      <c r="F443" t="s">
        <v>8221</v>
      </c>
      <c r="G443">
        <v>4</v>
      </c>
    </row>
    <row r="444" spans="3:7" x14ac:dyDescent="0.3">
      <c r="C444" t="s">
        <v>8219</v>
      </c>
      <c r="D444">
        <v>39</v>
      </c>
      <c r="F444" t="s">
        <v>8221</v>
      </c>
      <c r="G444">
        <v>3</v>
      </c>
    </row>
    <row r="445" spans="3:7" x14ac:dyDescent="0.3">
      <c r="C445" t="s">
        <v>8219</v>
      </c>
      <c r="D445">
        <v>127</v>
      </c>
      <c r="F445" t="s">
        <v>8221</v>
      </c>
      <c r="G445">
        <v>179</v>
      </c>
    </row>
    <row r="446" spans="3:7" x14ac:dyDescent="0.3">
      <c r="C446" t="s">
        <v>8219</v>
      </c>
      <c r="D446">
        <v>159</v>
      </c>
      <c r="F446" t="s">
        <v>8221</v>
      </c>
      <c r="G446">
        <v>3</v>
      </c>
    </row>
    <row r="447" spans="3:7" x14ac:dyDescent="0.3">
      <c r="C447" t="s">
        <v>8219</v>
      </c>
      <c r="D447">
        <v>177</v>
      </c>
      <c r="F447" t="s">
        <v>8221</v>
      </c>
      <c r="G447">
        <v>23</v>
      </c>
    </row>
    <row r="448" spans="3:7" x14ac:dyDescent="0.3">
      <c r="C448" t="s">
        <v>8219</v>
      </c>
      <c r="D448">
        <v>47</v>
      </c>
      <c r="F448" t="s">
        <v>8221</v>
      </c>
      <c r="G448">
        <v>23</v>
      </c>
    </row>
    <row r="449" spans="3:7" x14ac:dyDescent="0.3">
      <c r="C449" t="s">
        <v>8219</v>
      </c>
      <c r="D449">
        <v>1</v>
      </c>
      <c r="F449" t="s">
        <v>8221</v>
      </c>
      <c r="G449">
        <v>41</v>
      </c>
    </row>
    <row r="450" spans="3:7" x14ac:dyDescent="0.3">
      <c r="C450" t="s">
        <v>8219</v>
      </c>
      <c r="D450">
        <v>16</v>
      </c>
      <c r="F450" t="s">
        <v>8221</v>
      </c>
      <c r="G450">
        <v>0</v>
      </c>
    </row>
    <row r="451" spans="3:7" x14ac:dyDescent="0.3">
      <c r="C451" t="s">
        <v>8219</v>
      </c>
      <c r="D451">
        <v>115</v>
      </c>
      <c r="F451" t="s">
        <v>8221</v>
      </c>
      <c r="G451">
        <v>32</v>
      </c>
    </row>
    <row r="452" spans="3:7" x14ac:dyDescent="0.3">
      <c r="C452" t="s">
        <v>8219</v>
      </c>
      <c r="D452">
        <v>133</v>
      </c>
      <c r="F452" t="s">
        <v>8221</v>
      </c>
      <c r="G452">
        <v>2</v>
      </c>
    </row>
    <row r="453" spans="3:7" x14ac:dyDescent="0.3">
      <c r="C453" t="s">
        <v>8219</v>
      </c>
      <c r="D453">
        <v>70</v>
      </c>
      <c r="F453" t="s">
        <v>8221</v>
      </c>
      <c r="G453">
        <v>7</v>
      </c>
    </row>
    <row r="454" spans="3:7" x14ac:dyDescent="0.3">
      <c r="C454" t="s">
        <v>8219</v>
      </c>
      <c r="D454">
        <v>62</v>
      </c>
      <c r="F454" t="s">
        <v>8221</v>
      </c>
      <c r="G454">
        <v>4</v>
      </c>
    </row>
    <row r="455" spans="3:7" x14ac:dyDescent="0.3">
      <c r="C455" t="s">
        <v>8219</v>
      </c>
      <c r="D455">
        <v>10</v>
      </c>
      <c r="F455" t="s">
        <v>8221</v>
      </c>
      <c r="G455">
        <v>196</v>
      </c>
    </row>
    <row r="456" spans="3:7" x14ac:dyDescent="0.3">
      <c r="C456" t="s">
        <v>8219</v>
      </c>
      <c r="D456">
        <v>499</v>
      </c>
      <c r="F456" t="s">
        <v>8221</v>
      </c>
      <c r="G456">
        <v>11</v>
      </c>
    </row>
    <row r="457" spans="3:7" x14ac:dyDescent="0.3">
      <c r="C457" t="s">
        <v>8219</v>
      </c>
      <c r="D457">
        <v>47</v>
      </c>
      <c r="F457" t="s">
        <v>8221</v>
      </c>
      <c r="G457">
        <v>9</v>
      </c>
    </row>
    <row r="458" spans="3:7" x14ac:dyDescent="0.3">
      <c r="C458" t="s">
        <v>8219</v>
      </c>
      <c r="D458">
        <v>28</v>
      </c>
      <c r="F458" t="s">
        <v>8221</v>
      </c>
      <c r="G458">
        <v>5</v>
      </c>
    </row>
    <row r="459" spans="3:7" x14ac:dyDescent="0.3">
      <c r="C459" t="s">
        <v>8219</v>
      </c>
      <c r="D459">
        <v>24</v>
      </c>
      <c r="F459" t="s">
        <v>8221</v>
      </c>
      <c r="G459">
        <v>8</v>
      </c>
    </row>
    <row r="460" spans="3:7" x14ac:dyDescent="0.3">
      <c r="C460" t="s">
        <v>8219</v>
      </c>
      <c r="D460">
        <v>76</v>
      </c>
      <c r="F460" t="s">
        <v>8221</v>
      </c>
      <c r="G460">
        <v>229</v>
      </c>
    </row>
    <row r="461" spans="3:7" x14ac:dyDescent="0.3">
      <c r="C461" t="s">
        <v>8219</v>
      </c>
      <c r="D461">
        <v>98</v>
      </c>
      <c r="F461" t="s">
        <v>8221</v>
      </c>
      <c r="G461">
        <v>40</v>
      </c>
    </row>
    <row r="462" spans="3:7" x14ac:dyDescent="0.3">
      <c r="C462" t="s">
        <v>8219</v>
      </c>
      <c r="D462">
        <v>30</v>
      </c>
      <c r="F462" t="s">
        <v>8221</v>
      </c>
      <c r="G462">
        <v>123</v>
      </c>
    </row>
    <row r="463" spans="3:7" x14ac:dyDescent="0.3">
      <c r="C463" t="s">
        <v>8219</v>
      </c>
      <c r="D463">
        <v>478</v>
      </c>
      <c r="F463" t="s">
        <v>8221</v>
      </c>
      <c r="G463">
        <v>5</v>
      </c>
    </row>
    <row r="464" spans="3:7" x14ac:dyDescent="0.3">
      <c r="C464" t="s">
        <v>8219</v>
      </c>
      <c r="D464">
        <v>74</v>
      </c>
      <c r="F464" t="s">
        <v>8221</v>
      </c>
      <c r="G464">
        <v>148</v>
      </c>
    </row>
    <row r="465" spans="3:7" x14ac:dyDescent="0.3">
      <c r="C465" t="s">
        <v>8219</v>
      </c>
      <c r="D465">
        <v>131</v>
      </c>
      <c r="F465" t="s">
        <v>8221</v>
      </c>
      <c r="G465">
        <v>10</v>
      </c>
    </row>
    <row r="466" spans="3:7" x14ac:dyDescent="0.3">
      <c r="C466" t="s">
        <v>8219</v>
      </c>
      <c r="D466">
        <v>61</v>
      </c>
      <c r="F466" t="s">
        <v>8221</v>
      </c>
      <c r="G466">
        <v>4</v>
      </c>
    </row>
    <row r="467" spans="3:7" x14ac:dyDescent="0.3">
      <c r="C467" t="s">
        <v>8219</v>
      </c>
      <c r="D467">
        <v>1071</v>
      </c>
      <c r="F467" t="s">
        <v>8221</v>
      </c>
      <c r="G467">
        <v>21</v>
      </c>
    </row>
    <row r="468" spans="3:7" x14ac:dyDescent="0.3">
      <c r="C468" t="s">
        <v>8219</v>
      </c>
      <c r="D468">
        <v>122</v>
      </c>
      <c r="F468" t="s">
        <v>8221</v>
      </c>
      <c r="G468">
        <v>2</v>
      </c>
    </row>
    <row r="469" spans="3:7" x14ac:dyDescent="0.3">
      <c r="C469" t="s">
        <v>8219</v>
      </c>
      <c r="D469">
        <v>111</v>
      </c>
      <c r="F469" t="s">
        <v>8221</v>
      </c>
      <c r="G469">
        <v>0</v>
      </c>
    </row>
    <row r="470" spans="3:7" x14ac:dyDescent="0.3">
      <c r="C470" t="s">
        <v>8219</v>
      </c>
      <c r="D470">
        <v>255</v>
      </c>
      <c r="F470" t="s">
        <v>8221</v>
      </c>
      <c r="G470">
        <v>4</v>
      </c>
    </row>
    <row r="471" spans="3:7" x14ac:dyDescent="0.3">
      <c r="C471" t="s">
        <v>8219</v>
      </c>
      <c r="D471">
        <v>141</v>
      </c>
      <c r="F471" t="s">
        <v>8221</v>
      </c>
      <c r="G471">
        <v>1</v>
      </c>
    </row>
    <row r="472" spans="3:7" x14ac:dyDescent="0.3">
      <c r="C472" t="s">
        <v>8219</v>
      </c>
      <c r="D472">
        <v>159</v>
      </c>
      <c r="F472" t="s">
        <v>8221</v>
      </c>
      <c r="G472">
        <v>30</v>
      </c>
    </row>
    <row r="473" spans="3:7" x14ac:dyDescent="0.3">
      <c r="C473" t="s">
        <v>8219</v>
      </c>
      <c r="D473">
        <v>99</v>
      </c>
      <c r="F473" t="s">
        <v>8221</v>
      </c>
      <c r="G473">
        <v>3</v>
      </c>
    </row>
    <row r="474" spans="3:7" x14ac:dyDescent="0.3">
      <c r="C474" t="s">
        <v>8219</v>
      </c>
      <c r="D474">
        <v>96</v>
      </c>
      <c r="F474" t="s">
        <v>8221</v>
      </c>
      <c r="G474">
        <v>975</v>
      </c>
    </row>
    <row r="475" spans="3:7" x14ac:dyDescent="0.3">
      <c r="C475" t="s">
        <v>8219</v>
      </c>
      <c r="D475">
        <v>27</v>
      </c>
      <c r="F475" t="s">
        <v>8221</v>
      </c>
      <c r="G475">
        <v>167</v>
      </c>
    </row>
    <row r="476" spans="3:7" x14ac:dyDescent="0.3">
      <c r="C476" t="s">
        <v>8219</v>
      </c>
      <c r="D476">
        <v>166</v>
      </c>
      <c r="F476" t="s">
        <v>8221</v>
      </c>
      <c r="G476">
        <v>5</v>
      </c>
    </row>
    <row r="477" spans="3:7" x14ac:dyDescent="0.3">
      <c r="C477" t="s">
        <v>8219</v>
      </c>
      <c r="D477">
        <v>76</v>
      </c>
      <c r="F477" t="s">
        <v>8221</v>
      </c>
      <c r="G477">
        <v>18</v>
      </c>
    </row>
    <row r="478" spans="3:7" x14ac:dyDescent="0.3">
      <c r="C478" t="s">
        <v>8219</v>
      </c>
      <c r="D478">
        <v>211</v>
      </c>
      <c r="F478" t="s">
        <v>8221</v>
      </c>
      <c r="G478">
        <v>98</v>
      </c>
    </row>
    <row r="479" spans="3:7" x14ac:dyDescent="0.3">
      <c r="C479" t="s">
        <v>8219</v>
      </c>
      <c r="D479">
        <v>21</v>
      </c>
      <c r="F479" t="s">
        <v>8221</v>
      </c>
      <c r="G479">
        <v>4</v>
      </c>
    </row>
    <row r="480" spans="3:7" x14ac:dyDescent="0.3">
      <c r="C480" t="s">
        <v>8219</v>
      </c>
      <c r="D480">
        <v>61</v>
      </c>
      <c r="F480" t="s">
        <v>8221</v>
      </c>
      <c r="G480">
        <v>3</v>
      </c>
    </row>
    <row r="481" spans="3:7" x14ac:dyDescent="0.3">
      <c r="C481" t="s">
        <v>8219</v>
      </c>
      <c r="D481">
        <v>30</v>
      </c>
      <c r="F481" t="s">
        <v>8221</v>
      </c>
      <c r="G481">
        <v>1</v>
      </c>
    </row>
    <row r="482" spans="3:7" x14ac:dyDescent="0.3">
      <c r="C482" t="s">
        <v>8219</v>
      </c>
      <c r="D482">
        <v>375</v>
      </c>
      <c r="F482" t="s">
        <v>8221</v>
      </c>
      <c r="G482">
        <v>0</v>
      </c>
    </row>
    <row r="483" spans="3:7" x14ac:dyDescent="0.3">
      <c r="C483" t="s">
        <v>8219</v>
      </c>
      <c r="D483">
        <v>111</v>
      </c>
      <c r="F483" t="s">
        <v>8221</v>
      </c>
      <c r="G483">
        <v>9</v>
      </c>
    </row>
    <row r="484" spans="3:7" x14ac:dyDescent="0.3">
      <c r="C484" t="s">
        <v>8219</v>
      </c>
      <c r="D484">
        <v>123</v>
      </c>
      <c r="F484" t="s">
        <v>8221</v>
      </c>
      <c r="G484">
        <v>2</v>
      </c>
    </row>
    <row r="485" spans="3:7" x14ac:dyDescent="0.3">
      <c r="C485" t="s">
        <v>8219</v>
      </c>
      <c r="D485">
        <v>70</v>
      </c>
      <c r="F485" t="s">
        <v>8221</v>
      </c>
      <c r="G485">
        <v>0</v>
      </c>
    </row>
    <row r="486" spans="3:7" x14ac:dyDescent="0.3">
      <c r="C486" t="s">
        <v>8219</v>
      </c>
      <c r="D486">
        <v>85</v>
      </c>
      <c r="F486" t="s">
        <v>8221</v>
      </c>
      <c r="G486">
        <v>147</v>
      </c>
    </row>
    <row r="487" spans="3:7" x14ac:dyDescent="0.3">
      <c r="C487" t="s">
        <v>8219</v>
      </c>
      <c r="D487">
        <v>86</v>
      </c>
      <c r="F487" t="s">
        <v>8221</v>
      </c>
      <c r="G487">
        <v>49</v>
      </c>
    </row>
    <row r="488" spans="3:7" x14ac:dyDescent="0.3">
      <c r="C488" t="s">
        <v>8219</v>
      </c>
      <c r="D488">
        <v>13</v>
      </c>
      <c r="F488" t="s">
        <v>8221</v>
      </c>
      <c r="G488">
        <v>1</v>
      </c>
    </row>
    <row r="489" spans="3:7" x14ac:dyDescent="0.3">
      <c r="C489" t="s">
        <v>8219</v>
      </c>
      <c r="D489">
        <v>33</v>
      </c>
      <c r="F489" t="s">
        <v>8221</v>
      </c>
      <c r="G489">
        <v>2</v>
      </c>
    </row>
    <row r="490" spans="3:7" x14ac:dyDescent="0.3">
      <c r="C490" t="s">
        <v>8219</v>
      </c>
      <c r="D490">
        <v>15</v>
      </c>
      <c r="F490" t="s">
        <v>8221</v>
      </c>
      <c r="G490">
        <v>7</v>
      </c>
    </row>
    <row r="491" spans="3:7" x14ac:dyDescent="0.3">
      <c r="C491" t="s">
        <v>8219</v>
      </c>
      <c r="D491">
        <v>273</v>
      </c>
      <c r="F491" t="s">
        <v>8221</v>
      </c>
      <c r="G491">
        <v>4</v>
      </c>
    </row>
    <row r="492" spans="3:7" x14ac:dyDescent="0.3">
      <c r="C492" t="s">
        <v>8219</v>
      </c>
      <c r="D492">
        <v>714</v>
      </c>
      <c r="F492" t="s">
        <v>8221</v>
      </c>
      <c r="G492">
        <v>27</v>
      </c>
    </row>
    <row r="493" spans="3:7" x14ac:dyDescent="0.3">
      <c r="C493" t="s">
        <v>8219</v>
      </c>
      <c r="D493">
        <v>170</v>
      </c>
      <c r="F493" t="s">
        <v>8221</v>
      </c>
      <c r="G493">
        <v>94</v>
      </c>
    </row>
    <row r="494" spans="3:7" x14ac:dyDescent="0.3">
      <c r="C494" t="s">
        <v>8219</v>
      </c>
      <c r="D494">
        <v>512</v>
      </c>
      <c r="F494" t="s">
        <v>8221</v>
      </c>
      <c r="G494">
        <v>29</v>
      </c>
    </row>
    <row r="495" spans="3:7" x14ac:dyDescent="0.3">
      <c r="C495" t="s">
        <v>8219</v>
      </c>
      <c r="D495">
        <v>314</v>
      </c>
      <c r="F495" t="s">
        <v>8221</v>
      </c>
      <c r="G495">
        <v>7</v>
      </c>
    </row>
    <row r="496" spans="3:7" x14ac:dyDescent="0.3">
      <c r="C496" t="s">
        <v>8219</v>
      </c>
      <c r="D496">
        <v>167</v>
      </c>
      <c r="F496" t="s">
        <v>8221</v>
      </c>
      <c r="G496">
        <v>22</v>
      </c>
    </row>
    <row r="497" spans="3:7" x14ac:dyDescent="0.3">
      <c r="C497" t="s">
        <v>8219</v>
      </c>
      <c r="D497">
        <v>9</v>
      </c>
      <c r="F497" t="s">
        <v>8221</v>
      </c>
      <c r="G497">
        <v>1</v>
      </c>
    </row>
    <row r="498" spans="3:7" x14ac:dyDescent="0.3">
      <c r="C498" t="s">
        <v>8219</v>
      </c>
      <c r="D498">
        <v>103</v>
      </c>
      <c r="F498" t="s">
        <v>8221</v>
      </c>
      <c r="G498">
        <v>10</v>
      </c>
    </row>
    <row r="499" spans="3:7" x14ac:dyDescent="0.3">
      <c r="C499" t="s">
        <v>8219</v>
      </c>
      <c r="D499">
        <v>111</v>
      </c>
      <c r="F499" t="s">
        <v>8221</v>
      </c>
      <c r="G499">
        <v>6</v>
      </c>
    </row>
    <row r="500" spans="3:7" x14ac:dyDescent="0.3">
      <c r="C500" t="s">
        <v>8219</v>
      </c>
      <c r="D500">
        <v>271</v>
      </c>
      <c r="F500" t="s">
        <v>8221</v>
      </c>
      <c r="G500">
        <v>24</v>
      </c>
    </row>
    <row r="501" spans="3:7" x14ac:dyDescent="0.3">
      <c r="C501" t="s">
        <v>8219</v>
      </c>
      <c r="D501">
        <v>101</v>
      </c>
      <c r="F501" t="s">
        <v>8221</v>
      </c>
      <c r="G501">
        <v>15</v>
      </c>
    </row>
    <row r="502" spans="3:7" x14ac:dyDescent="0.3">
      <c r="C502" t="s">
        <v>8219</v>
      </c>
      <c r="D502">
        <v>57</v>
      </c>
      <c r="F502" t="s">
        <v>8221</v>
      </c>
      <c r="G502">
        <v>37</v>
      </c>
    </row>
    <row r="503" spans="3:7" x14ac:dyDescent="0.3">
      <c r="C503" t="s">
        <v>8219</v>
      </c>
      <c r="D503">
        <v>62</v>
      </c>
      <c r="F503" t="s">
        <v>8221</v>
      </c>
      <c r="G503">
        <v>20</v>
      </c>
    </row>
    <row r="504" spans="3:7" x14ac:dyDescent="0.3">
      <c r="C504" t="s">
        <v>8219</v>
      </c>
      <c r="D504">
        <v>32</v>
      </c>
      <c r="F504" t="s">
        <v>8221</v>
      </c>
      <c r="G504">
        <v>7</v>
      </c>
    </row>
    <row r="505" spans="3:7" x14ac:dyDescent="0.3">
      <c r="C505" t="s">
        <v>8219</v>
      </c>
      <c r="D505">
        <v>141</v>
      </c>
      <c r="F505" t="s">
        <v>8221</v>
      </c>
      <c r="G505">
        <v>0</v>
      </c>
    </row>
    <row r="506" spans="3:7" x14ac:dyDescent="0.3">
      <c r="C506" t="s">
        <v>8219</v>
      </c>
      <c r="D506">
        <v>75</v>
      </c>
      <c r="F506" t="s">
        <v>8221</v>
      </c>
      <c r="G506">
        <v>21</v>
      </c>
    </row>
    <row r="507" spans="3:7" x14ac:dyDescent="0.3">
      <c r="C507" t="s">
        <v>8219</v>
      </c>
      <c r="D507">
        <v>46</v>
      </c>
      <c r="F507" t="s">
        <v>8221</v>
      </c>
      <c r="G507">
        <v>3</v>
      </c>
    </row>
    <row r="508" spans="3:7" x14ac:dyDescent="0.3">
      <c r="C508" t="s">
        <v>8219</v>
      </c>
      <c r="D508">
        <v>103</v>
      </c>
      <c r="F508" t="s">
        <v>8221</v>
      </c>
      <c r="G508">
        <v>11</v>
      </c>
    </row>
    <row r="509" spans="3:7" x14ac:dyDescent="0.3">
      <c r="C509" t="s">
        <v>8219</v>
      </c>
      <c r="D509">
        <v>6</v>
      </c>
      <c r="F509" t="s">
        <v>8221</v>
      </c>
      <c r="G509">
        <v>1</v>
      </c>
    </row>
    <row r="510" spans="3:7" x14ac:dyDescent="0.3">
      <c r="C510" t="s">
        <v>8219</v>
      </c>
      <c r="D510">
        <v>83</v>
      </c>
      <c r="F510" t="s">
        <v>8221</v>
      </c>
      <c r="G510">
        <v>312</v>
      </c>
    </row>
    <row r="511" spans="3:7" x14ac:dyDescent="0.3">
      <c r="C511" t="s">
        <v>8219</v>
      </c>
      <c r="D511">
        <v>108</v>
      </c>
      <c r="F511" t="s">
        <v>8221</v>
      </c>
      <c r="G511">
        <v>1</v>
      </c>
    </row>
    <row r="512" spans="3:7" x14ac:dyDescent="0.3">
      <c r="C512" t="s">
        <v>8219</v>
      </c>
      <c r="D512">
        <v>25</v>
      </c>
      <c r="F512" t="s">
        <v>8221</v>
      </c>
      <c r="G512">
        <v>3</v>
      </c>
    </row>
    <row r="513" spans="3:7" x14ac:dyDescent="0.3">
      <c r="C513" t="s">
        <v>8219</v>
      </c>
      <c r="D513">
        <v>549</v>
      </c>
      <c r="F513" t="s">
        <v>8221</v>
      </c>
      <c r="G513">
        <v>4</v>
      </c>
    </row>
    <row r="514" spans="3:7" x14ac:dyDescent="0.3">
      <c r="C514" t="s">
        <v>8219</v>
      </c>
      <c r="D514">
        <v>222</v>
      </c>
      <c r="F514" t="s">
        <v>8221</v>
      </c>
      <c r="G514">
        <v>10</v>
      </c>
    </row>
    <row r="515" spans="3:7" x14ac:dyDescent="0.3">
      <c r="C515" t="s">
        <v>8219</v>
      </c>
      <c r="D515">
        <v>183</v>
      </c>
      <c r="F515" t="s">
        <v>8221</v>
      </c>
      <c r="G515">
        <v>8</v>
      </c>
    </row>
    <row r="516" spans="3:7" x14ac:dyDescent="0.3">
      <c r="C516" t="s">
        <v>8219</v>
      </c>
      <c r="D516">
        <v>89</v>
      </c>
      <c r="F516" t="s">
        <v>8221</v>
      </c>
      <c r="G516">
        <v>3</v>
      </c>
    </row>
    <row r="517" spans="3:7" x14ac:dyDescent="0.3">
      <c r="C517" t="s">
        <v>8219</v>
      </c>
      <c r="D517">
        <v>253</v>
      </c>
      <c r="F517" t="s">
        <v>8221</v>
      </c>
      <c r="G517">
        <v>1</v>
      </c>
    </row>
    <row r="518" spans="3:7" x14ac:dyDescent="0.3">
      <c r="C518" t="s">
        <v>8219</v>
      </c>
      <c r="D518">
        <v>140</v>
      </c>
      <c r="F518" t="s">
        <v>8221</v>
      </c>
      <c r="G518">
        <v>0</v>
      </c>
    </row>
    <row r="519" spans="3:7" x14ac:dyDescent="0.3">
      <c r="C519" t="s">
        <v>8219</v>
      </c>
      <c r="D519">
        <v>103</v>
      </c>
      <c r="F519" t="s">
        <v>8221</v>
      </c>
      <c r="G519">
        <v>5</v>
      </c>
    </row>
    <row r="520" spans="3:7" x14ac:dyDescent="0.3">
      <c r="C520" t="s">
        <v>8219</v>
      </c>
      <c r="D520">
        <v>138</v>
      </c>
      <c r="F520" t="s">
        <v>8221</v>
      </c>
      <c r="G520">
        <v>0</v>
      </c>
    </row>
    <row r="521" spans="3:7" x14ac:dyDescent="0.3">
      <c r="C521" t="s">
        <v>8219</v>
      </c>
      <c r="D521">
        <v>191</v>
      </c>
      <c r="F521" t="s">
        <v>8221</v>
      </c>
      <c r="G521">
        <v>3</v>
      </c>
    </row>
    <row r="522" spans="3:7" x14ac:dyDescent="0.3">
      <c r="C522" t="s">
        <v>8219</v>
      </c>
      <c r="D522">
        <v>45</v>
      </c>
      <c r="F522" t="s">
        <v>8221</v>
      </c>
      <c r="G522">
        <v>7</v>
      </c>
    </row>
    <row r="523" spans="3:7" x14ac:dyDescent="0.3">
      <c r="C523" t="s">
        <v>8219</v>
      </c>
      <c r="D523">
        <v>17</v>
      </c>
      <c r="F523" t="s">
        <v>8221</v>
      </c>
      <c r="G523">
        <v>0</v>
      </c>
    </row>
    <row r="524" spans="3:7" x14ac:dyDescent="0.3">
      <c r="C524" t="s">
        <v>8219</v>
      </c>
      <c r="D524">
        <v>31</v>
      </c>
      <c r="F524" t="s">
        <v>8221</v>
      </c>
      <c r="G524">
        <v>2</v>
      </c>
    </row>
    <row r="525" spans="3:7" x14ac:dyDescent="0.3">
      <c r="C525" t="s">
        <v>8219</v>
      </c>
      <c r="D525">
        <v>50</v>
      </c>
      <c r="F525" t="s">
        <v>8221</v>
      </c>
      <c r="G525">
        <v>23</v>
      </c>
    </row>
    <row r="526" spans="3:7" x14ac:dyDescent="0.3">
      <c r="C526" t="s">
        <v>8219</v>
      </c>
      <c r="D526">
        <v>59</v>
      </c>
      <c r="F526" t="s">
        <v>8221</v>
      </c>
      <c r="G526">
        <v>1</v>
      </c>
    </row>
    <row r="527" spans="3:7" x14ac:dyDescent="0.3">
      <c r="C527" t="s">
        <v>8219</v>
      </c>
      <c r="D527">
        <v>81</v>
      </c>
      <c r="F527" t="s">
        <v>8221</v>
      </c>
      <c r="G527">
        <v>2</v>
      </c>
    </row>
    <row r="528" spans="3:7" x14ac:dyDescent="0.3">
      <c r="C528" t="s">
        <v>8219</v>
      </c>
      <c r="D528">
        <v>508</v>
      </c>
      <c r="F528" t="s">
        <v>8221</v>
      </c>
      <c r="G528">
        <v>3</v>
      </c>
    </row>
    <row r="529" spans="3:7" x14ac:dyDescent="0.3">
      <c r="C529" t="s">
        <v>8219</v>
      </c>
      <c r="D529">
        <v>74</v>
      </c>
      <c r="F529" t="s">
        <v>8221</v>
      </c>
      <c r="G529">
        <v>0</v>
      </c>
    </row>
    <row r="530" spans="3:7" x14ac:dyDescent="0.3">
      <c r="C530" t="s">
        <v>8219</v>
      </c>
      <c r="D530">
        <v>141</v>
      </c>
      <c r="F530" t="s">
        <v>8221</v>
      </c>
      <c r="G530">
        <v>13</v>
      </c>
    </row>
    <row r="531" spans="3:7" x14ac:dyDescent="0.3">
      <c r="C531" t="s">
        <v>8219</v>
      </c>
      <c r="D531">
        <v>711</v>
      </c>
      <c r="F531" t="s">
        <v>8221</v>
      </c>
      <c r="G531">
        <v>1</v>
      </c>
    </row>
    <row r="532" spans="3:7" x14ac:dyDescent="0.3">
      <c r="C532" t="s">
        <v>8219</v>
      </c>
      <c r="D532">
        <v>141</v>
      </c>
      <c r="F532" t="s">
        <v>8221</v>
      </c>
      <c r="G532">
        <v>1</v>
      </c>
    </row>
    <row r="533" spans="3:7" x14ac:dyDescent="0.3">
      <c r="C533" t="s">
        <v>8219</v>
      </c>
      <c r="D533">
        <v>109</v>
      </c>
      <c r="F533" t="s">
        <v>8221</v>
      </c>
      <c r="G533">
        <v>1</v>
      </c>
    </row>
    <row r="534" spans="3:7" x14ac:dyDescent="0.3">
      <c r="C534" t="s">
        <v>8219</v>
      </c>
      <c r="D534">
        <v>361</v>
      </c>
      <c r="F534" t="s">
        <v>8221</v>
      </c>
      <c r="G534">
        <v>6</v>
      </c>
    </row>
    <row r="535" spans="3:7" x14ac:dyDescent="0.3">
      <c r="C535" t="s">
        <v>8219</v>
      </c>
      <c r="D535">
        <v>176</v>
      </c>
      <c r="F535" t="s">
        <v>8221</v>
      </c>
      <c r="G535">
        <v>39</v>
      </c>
    </row>
    <row r="536" spans="3:7" x14ac:dyDescent="0.3">
      <c r="C536" t="s">
        <v>8219</v>
      </c>
      <c r="D536">
        <v>670</v>
      </c>
      <c r="F536" t="s">
        <v>8221</v>
      </c>
      <c r="G536">
        <v>4</v>
      </c>
    </row>
    <row r="537" spans="3:7" x14ac:dyDescent="0.3">
      <c r="C537" t="s">
        <v>8219</v>
      </c>
      <c r="D537">
        <v>96</v>
      </c>
      <c r="F537" t="s">
        <v>8221</v>
      </c>
      <c r="G537">
        <v>1</v>
      </c>
    </row>
    <row r="538" spans="3:7" x14ac:dyDescent="0.3">
      <c r="C538" t="s">
        <v>8219</v>
      </c>
      <c r="D538">
        <v>74</v>
      </c>
      <c r="F538" t="s">
        <v>8221</v>
      </c>
      <c r="G538">
        <v>0</v>
      </c>
    </row>
    <row r="539" spans="3:7" x14ac:dyDescent="0.3">
      <c r="C539" t="s">
        <v>8219</v>
      </c>
      <c r="D539">
        <v>52</v>
      </c>
      <c r="F539" t="s">
        <v>8221</v>
      </c>
      <c r="G539">
        <v>0</v>
      </c>
    </row>
    <row r="540" spans="3:7" x14ac:dyDescent="0.3">
      <c r="C540" t="s">
        <v>8219</v>
      </c>
      <c r="D540">
        <v>105</v>
      </c>
      <c r="F540" t="s">
        <v>8221</v>
      </c>
      <c r="G540">
        <v>0</v>
      </c>
    </row>
    <row r="541" spans="3:7" x14ac:dyDescent="0.3">
      <c r="C541" t="s">
        <v>8219</v>
      </c>
      <c r="D541">
        <v>41</v>
      </c>
      <c r="F541" t="s">
        <v>8221</v>
      </c>
      <c r="G541">
        <v>8</v>
      </c>
    </row>
    <row r="542" spans="3:7" x14ac:dyDescent="0.3">
      <c r="C542" t="s">
        <v>8219</v>
      </c>
      <c r="D542">
        <v>34</v>
      </c>
      <c r="F542" t="s">
        <v>8221</v>
      </c>
      <c r="G542">
        <v>0</v>
      </c>
    </row>
    <row r="543" spans="3:7" x14ac:dyDescent="0.3">
      <c r="C543" t="s">
        <v>8219</v>
      </c>
      <c r="D543">
        <v>66</v>
      </c>
      <c r="F543" t="s">
        <v>8221</v>
      </c>
      <c r="G543">
        <v>1</v>
      </c>
    </row>
    <row r="544" spans="3:7" x14ac:dyDescent="0.3">
      <c r="C544" t="s">
        <v>8219</v>
      </c>
      <c r="D544">
        <v>50</v>
      </c>
      <c r="F544" t="s">
        <v>8221</v>
      </c>
      <c r="G544">
        <v>12</v>
      </c>
    </row>
    <row r="545" spans="3:7" x14ac:dyDescent="0.3">
      <c r="C545" t="s">
        <v>8219</v>
      </c>
      <c r="D545">
        <v>159</v>
      </c>
      <c r="F545" t="s">
        <v>8221</v>
      </c>
      <c r="G545">
        <v>0</v>
      </c>
    </row>
    <row r="546" spans="3:7" x14ac:dyDescent="0.3">
      <c r="C546" t="s">
        <v>8219</v>
      </c>
      <c r="D546">
        <v>182</v>
      </c>
      <c r="F546" t="s">
        <v>8221</v>
      </c>
      <c r="G546">
        <v>3</v>
      </c>
    </row>
    <row r="547" spans="3:7" x14ac:dyDescent="0.3">
      <c r="C547" t="s">
        <v>8219</v>
      </c>
      <c r="D547">
        <v>206</v>
      </c>
      <c r="F547" t="s">
        <v>8221</v>
      </c>
      <c r="G547">
        <v>2</v>
      </c>
    </row>
    <row r="548" spans="3:7" x14ac:dyDescent="0.3">
      <c r="C548" t="s">
        <v>8219</v>
      </c>
      <c r="D548">
        <v>169</v>
      </c>
      <c r="F548" t="s">
        <v>8221</v>
      </c>
      <c r="G548">
        <v>6</v>
      </c>
    </row>
    <row r="549" spans="3:7" x14ac:dyDescent="0.3">
      <c r="C549" t="s">
        <v>8219</v>
      </c>
      <c r="D549">
        <v>31</v>
      </c>
      <c r="F549" t="s">
        <v>8221</v>
      </c>
      <c r="G549">
        <v>0</v>
      </c>
    </row>
    <row r="550" spans="3:7" x14ac:dyDescent="0.3">
      <c r="C550" t="s">
        <v>8219</v>
      </c>
      <c r="D550">
        <v>28</v>
      </c>
      <c r="F550" t="s">
        <v>8221</v>
      </c>
      <c r="G550">
        <v>15</v>
      </c>
    </row>
    <row r="551" spans="3:7" x14ac:dyDescent="0.3">
      <c r="C551" t="s">
        <v>8219</v>
      </c>
      <c r="D551">
        <v>54</v>
      </c>
      <c r="F551" t="s">
        <v>8221</v>
      </c>
      <c r="G551">
        <v>1</v>
      </c>
    </row>
    <row r="552" spans="3:7" x14ac:dyDescent="0.3">
      <c r="C552" t="s">
        <v>8219</v>
      </c>
      <c r="D552">
        <v>467</v>
      </c>
      <c r="F552" t="s">
        <v>8221</v>
      </c>
      <c r="G552">
        <v>3</v>
      </c>
    </row>
    <row r="553" spans="3:7" x14ac:dyDescent="0.3">
      <c r="C553" t="s">
        <v>8219</v>
      </c>
      <c r="D553">
        <v>389</v>
      </c>
      <c r="F553" t="s">
        <v>8221</v>
      </c>
      <c r="G553">
        <v>8</v>
      </c>
    </row>
    <row r="554" spans="3:7" x14ac:dyDescent="0.3">
      <c r="C554" t="s">
        <v>8219</v>
      </c>
      <c r="D554">
        <v>68</v>
      </c>
      <c r="F554" t="s">
        <v>8221</v>
      </c>
      <c r="G554">
        <v>0</v>
      </c>
    </row>
    <row r="555" spans="3:7" x14ac:dyDescent="0.3">
      <c r="C555" t="s">
        <v>8219</v>
      </c>
      <c r="D555">
        <v>413</v>
      </c>
      <c r="F555" t="s">
        <v>8221</v>
      </c>
      <c r="G555">
        <v>3</v>
      </c>
    </row>
    <row r="556" spans="3:7" x14ac:dyDescent="0.3">
      <c r="C556" t="s">
        <v>8219</v>
      </c>
      <c r="D556">
        <v>190</v>
      </c>
      <c r="F556" t="s">
        <v>8221</v>
      </c>
      <c r="G556">
        <v>3</v>
      </c>
    </row>
    <row r="557" spans="3:7" x14ac:dyDescent="0.3">
      <c r="C557" t="s">
        <v>8219</v>
      </c>
      <c r="D557">
        <v>189</v>
      </c>
      <c r="F557" t="s">
        <v>8221</v>
      </c>
      <c r="G557">
        <v>0</v>
      </c>
    </row>
    <row r="558" spans="3:7" x14ac:dyDescent="0.3">
      <c r="C558" t="s">
        <v>8219</v>
      </c>
      <c r="D558">
        <v>130</v>
      </c>
      <c r="F558" t="s">
        <v>8221</v>
      </c>
      <c r="G558">
        <v>19</v>
      </c>
    </row>
    <row r="559" spans="3:7" x14ac:dyDescent="0.3">
      <c r="C559" t="s">
        <v>8219</v>
      </c>
      <c r="D559">
        <v>74</v>
      </c>
      <c r="F559" t="s">
        <v>8221</v>
      </c>
      <c r="G559">
        <v>0</v>
      </c>
    </row>
    <row r="560" spans="3:7" x14ac:dyDescent="0.3">
      <c r="C560" t="s">
        <v>8219</v>
      </c>
      <c r="D560">
        <v>274</v>
      </c>
      <c r="F560" t="s">
        <v>8221</v>
      </c>
      <c r="G560">
        <v>2</v>
      </c>
    </row>
    <row r="561" spans="3:7" x14ac:dyDescent="0.3">
      <c r="C561" t="s">
        <v>8219</v>
      </c>
      <c r="D561">
        <v>22</v>
      </c>
      <c r="F561" t="s">
        <v>8221</v>
      </c>
      <c r="G561">
        <v>0</v>
      </c>
    </row>
    <row r="562" spans="3:7" x14ac:dyDescent="0.3">
      <c r="C562" t="s">
        <v>8219</v>
      </c>
      <c r="D562">
        <v>31</v>
      </c>
      <c r="F562" t="s">
        <v>8221</v>
      </c>
      <c r="G562">
        <v>0</v>
      </c>
    </row>
    <row r="563" spans="3:7" x14ac:dyDescent="0.3">
      <c r="C563" t="s">
        <v>8219</v>
      </c>
      <c r="D563">
        <v>63</v>
      </c>
      <c r="F563" t="s">
        <v>8221</v>
      </c>
      <c r="G563">
        <v>25</v>
      </c>
    </row>
    <row r="564" spans="3:7" x14ac:dyDescent="0.3">
      <c r="C564" t="s">
        <v>8219</v>
      </c>
      <c r="D564">
        <v>20</v>
      </c>
      <c r="F564" t="s">
        <v>8221</v>
      </c>
      <c r="G564">
        <v>8</v>
      </c>
    </row>
    <row r="565" spans="3:7" x14ac:dyDescent="0.3">
      <c r="C565" t="s">
        <v>8219</v>
      </c>
      <c r="D565">
        <v>25</v>
      </c>
      <c r="F565" t="s">
        <v>8221</v>
      </c>
      <c r="G565">
        <v>16</v>
      </c>
    </row>
    <row r="566" spans="3:7" x14ac:dyDescent="0.3">
      <c r="C566" t="s">
        <v>8219</v>
      </c>
      <c r="D566">
        <v>61</v>
      </c>
      <c r="F566" t="s">
        <v>8221</v>
      </c>
      <c r="G566">
        <v>3</v>
      </c>
    </row>
    <row r="567" spans="3:7" x14ac:dyDescent="0.3">
      <c r="C567" t="s">
        <v>8219</v>
      </c>
      <c r="D567">
        <v>52</v>
      </c>
      <c r="F567" t="s">
        <v>8221</v>
      </c>
      <c r="G567">
        <v>3</v>
      </c>
    </row>
    <row r="568" spans="3:7" x14ac:dyDescent="0.3">
      <c r="C568" t="s">
        <v>8219</v>
      </c>
      <c r="D568">
        <v>86</v>
      </c>
      <c r="F568" t="s">
        <v>8221</v>
      </c>
      <c r="G568">
        <v>2</v>
      </c>
    </row>
    <row r="569" spans="3:7" x14ac:dyDescent="0.3">
      <c r="C569" t="s">
        <v>8219</v>
      </c>
      <c r="D569">
        <v>42</v>
      </c>
      <c r="F569" t="s">
        <v>8221</v>
      </c>
      <c r="G569">
        <v>1</v>
      </c>
    </row>
    <row r="570" spans="3:7" x14ac:dyDescent="0.3">
      <c r="C570" t="s">
        <v>8219</v>
      </c>
      <c r="D570">
        <v>52</v>
      </c>
      <c r="F570" t="s">
        <v>8221</v>
      </c>
      <c r="G570">
        <v>0</v>
      </c>
    </row>
    <row r="571" spans="3:7" x14ac:dyDescent="0.3">
      <c r="C571" t="s">
        <v>8219</v>
      </c>
      <c r="D571">
        <v>120</v>
      </c>
      <c r="F571" t="s">
        <v>8221</v>
      </c>
      <c r="G571">
        <v>1</v>
      </c>
    </row>
    <row r="572" spans="3:7" x14ac:dyDescent="0.3">
      <c r="C572" t="s">
        <v>8219</v>
      </c>
      <c r="D572">
        <v>22</v>
      </c>
      <c r="F572" t="s">
        <v>8221</v>
      </c>
      <c r="G572">
        <v>19</v>
      </c>
    </row>
    <row r="573" spans="3:7" x14ac:dyDescent="0.3">
      <c r="C573" t="s">
        <v>8219</v>
      </c>
      <c r="D573">
        <v>64</v>
      </c>
      <c r="F573" t="s">
        <v>8221</v>
      </c>
      <c r="G573">
        <v>9</v>
      </c>
    </row>
    <row r="574" spans="3:7" x14ac:dyDescent="0.3">
      <c r="C574" t="s">
        <v>8219</v>
      </c>
      <c r="D574">
        <v>23</v>
      </c>
      <c r="F574" t="s">
        <v>8221</v>
      </c>
      <c r="G574">
        <v>1</v>
      </c>
    </row>
    <row r="575" spans="3:7" x14ac:dyDescent="0.3">
      <c r="C575" t="s">
        <v>8219</v>
      </c>
      <c r="D575">
        <v>238</v>
      </c>
      <c r="F575" t="s">
        <v>8221</v>
      </c>
      <c r="G575">
        <v>0</v>
      </c>
    </row>
    <row r="576" spans="3:7" x14ac:dyDescent="0.3">
      <c r="C576" t="s">
        <v>8219</v>
      </c>
      <c r="D576">
        <v>33</v>
      </c>
      <c r="F576" t="s">
        <v>8221</v>
      </c>
      <c r="G576">
        <v>1</v>
      </c>
    </row>
    <row r="577" spans="3:7" x14ac:dyDescent="0.3">
      <c r="C577" t="s">
        <v>8219</v>
      </c>
      <c r="D577">
        <v>32</v>
      </c>
      <c r="F577" t="s">
        <v>8221</v>
      </c>
      <c r="G577">
        <v>5</v>
      </c>
    </row>
    <row r="578" spans="3:7" x14ac:dyDescent="0.3">
      <c r="C578" t="s">
        <v>8219</v>
      </c>
      <c r="D578">
        <v>24</v>
      </c>
      <c r="F578" t="s">
        <v>8221</v>
      </c>
      <c r="G578">
        <v>85</v>
      </c>
    </row>
    <row r="579" spans="3:7" x14ac:dyDescent="0.3">
      <c r="C579" t="s">
        <v>8219</v>
      </c>
      <c r="D579">
        <v>29</v>
      </c>
      <c r="F579" t="s">
        <v>8221</v>
      </c>
      <c r="G579">
        <v>3</v>
      </c>
    </row>
    <row r="580" spans="3:7" x14ac:dyDescent="0.3">
      <c r="C580" t="s">
        <v>8219</v>
      </c>
      <c r="D580">
        <v>50</v>
      </c>
      <c r="F580" t="s">
        <v>8221</v>
      </c>
      <c r="G580">
        <v>4</v>
      </c>
    </row>
    <row r="581" spans="3:7" x14ac:dyDescent="0.3">
      <c r="C581" t="s">
        <v>8219</v>
      </c>
      <c r="D581">
        <v>108</v>
      </c>
      <c r="F581" t="s">
        <v>8221</v>
      </c>
      <c r="G581">
        <v>3</v>
      </c>
    </row>
    <row r="582" spans="3:7" x14ac:dyDescent="0.3">
      <c r="C582" t="s">
        <v>8219</v>
      </c>
      <c r="D582">
        <v>139</v>
      </c>
      <c r="F582" t="s">
        <v>8221</v>
      </c>
      <c r="G582">
        <v>5</v>
      </c>
    </row>
    <row r="583" spans="3:7" x14ac:dyDescent="0.3">
      <c r="C583" t="s">
        <v>8219</v>
      </c>
      <c r="D583">
        <v>7</v>
      </c>
      <c r="F583" t="s">
        <v>8221</v>
      </c>
      <c r="G583">
        <v>17</v>
      </c>
    </row>
    <row r="584" spans="3:7" x14ac:dyDescent="0.3">
      <c r="C584" t="s">
        <v>8219</v>
      </c>
      <c r="D584">
        <v>149</v>
      </c>
      <c r="F584" t="s">
        <v>8221</v>
      </c>
      <c r="G584">
        <v>3</v>
      </c>
    </row>
    <row r="585" spans="3:7" x14ac:dyDescent="0.3">
      <c r="C585" t="s">
        <v>8219</v>
      </c>
      <c r="D585">
        <v>31</v>
      </c>
      <c r="F585" t="s">
        <v>8221</v>
      </c>
      <c r="G585">
        <v>2</v>
      </c>
    </row>
    <row r="586" spans="3:7" x14ac:dyDescent="0.3">
      <c r="C586" t="s">
        <v>8219</v>
      </c>
      <c r="D586">
        <v>26</v>
      </c>
      <c r="F586" t="s">
        <v>8221</v>
      </c>
      <c r="G586">
        <v>6</v>
      </c>
    </row>
    <row r="587" spans="3:7" x14ac:dyDescent="0.3">
      <c r="C587" t="s">
        <v>8219</v>
      </c>
      <c r="D587">
        <v>172</v>
      </c>
      <c r="F587" t="s">
        <v>8221</v>
      </c>
      <c r="G587">
        <v>0</v>
      </c>
    </row>
    <row r="588" spans="3:7" x14ac:dyDescent="0.3">
      <c r="C588" t="s">
        <v>8219</v>
      </c>
      <c r="D588">
        <v>78</v>
      </c>
      <c r="F588" t="s">
        <v>8221</v>
      </c>
      <c r="G588">
        <v>1</v>
      </c>
    </row>
    <row r="589" spans="3:7" x14ac:dyDescent="0.3">
      <c r="C589" t="s">
        <v>8219</v>
      </c>
      <c r="D589">
        <v>120</v>
      </c>
      <c r="F589" t="s">
        <v>8221</v>
      </c>
      <c r="G589">
        <v>3</v>
      </c>
    </row>
    <row r="590" spans="3:7" x14ac:dyDescent="0.3">
      <c r="C590" t="s">
        <v>8219</v>
      </c>
      <c r="D590">
        <v>227</v>
      </c>
      <c r="F590" t="s">
        <v>8221</v>
      </c>
      <c r="G590">
        <v>13</v>
      </c>
    </row>
    <row r="591" spans="3:7" x14ac:dyDescent="0.3">
      <c r="C591" t="s">
        <v>8219</v>
      </c>
      <c r="D591">
        <v>42</v>
      </c>
      <c r="F591" t="s">
        <v>8221</v>
      </c>
      <c r="G591">
        <v>1</v>
      </c>
    </row>
    <row r="592" spans="3:7" x14ac:dyDescent="0.3">
      <c r="C592" t="s">
        <v>8219</v>
      </c>
      <c r="D592">
        <v>64</v>
      </c>
      <c r="F592" t="s">
        <v>8221</v>
      </c>
      <c r="G592">
        <v>1</v>
      </c>
    </row>
    <row r="593" spans="3:7" x14ac:dyDescent="0.3">
      <c r="C593" t="s">
        <v>8219</v>
      </c>
      <c r="D593">
        <v>121</v>
      </c>
      <c r="F593" t="s">
        <v>8221</v>
      </c>
      <c r="G593">
        <v>9</v>
      </c>
    </row>
    <row r="594" spans="3:7" x14ac:dyDescent="0.3">
      <c r="C594" t="s">
        <v>8219</v>
      </c>
      <c r="D594">
        <v>87</v>
      </c>
      <c r="F594" t="s">
        <v>8221</v>
      </c>
      <c r="G594">
        <v>0</v>
      </c>
    </row>
    <row r="595" spans="3:7" x14ac:dyDescent="0.3">
      <c r="C595" t="s">
        <v>8219</v>
      </c>
      <c r="D595">
        <v>65</v>
      </c>
      <c r="F595" t="s">
        <v>8221</v>
      </c>
      <c r="G595">
        <v>2</v>
      </c>
    </row>
    <row r="596" spans="3:7" x14ac:dyDescent="0.3">
      <c r="C596" t="s">
        <v>8219</v>
      </c>
      <c r="D596">
        <v>49</v>
      </c>
      <c r="F596" t="s">
        <v>8221</v>
      </c>
      <c r="G596">
        <v>1</v>
      </c>
    </row>
    <row r="597" spans="3:7" x14ac:dyDescent="0.3">
      <c r="C597" t="s">
        <v>8219</v>
      </c>
      <c r="D597">
        <v>19</v>
      </c>
      <c r="F597" t="s">
        <v>8221</v>
      </c>
      <c r="G597">
        <v>10</v>
      </c>
    </row>
    <row r="598" spans="3:7" x14ac:dyDescent="0.3">
      <c r="C598" t="s">
        <v>8219</v>
      </c>
      <c r="D598">
        <v>81</v>
      </c>
      <c r="F598" t="s">
        <v>8221</v>
      </c>
      <c r="G598">
        <v>3</v>
      </c>
    </row>
    <row r="599" spans="3:7" x14ac:dyDescent="0.3">
      <c r="C599" t="s">
        <v>8219</v>
      </c>
      <c r="D599">
        <v>264</v>
      </c>
      <c r="F599" t="s">
        <v>8221</v>
      </c>
      <c r="G599">
        <v>2</v>
      </c>
    </row>
    <row r="600" spans="3:7" x14ac:dyDescent="0.3">
      <c r="C600" t="s">
        <v>8219</v>
      </c>
      <c r="D600">
        <v>25</v>
      </c>
      <c r="F600" t="s">
        <v>8221</v>
      </c>
      <c r="G600">
        <v>2</v>
      </c>
    </row>
    <row r="601" spans="3:7" x14ac:dyDescent="0.3">
      <c r="C601" t="s">
        <v>8219</v>
      </c>
      <c r="D601">
        <v>5</v>
      </c>
      <c r="F601" t="s">
        <v>8221</v>
      </c>
      <c r="G601">
        <v>1</v>
      </c>
    </row>
    <row r="602" spans="3:7" x14ac:dyDescent="0.3">
      <c r="C602" t="s">
        <v>8219</v>
      </c>
      <c r="D602">
        <v>144</v>
      </c>
      <c r="F602" t="s">
        <v>8221</v>
      </c>
      <c r="G602">
        <v>14</v>
      </c>
    </row>
    <row r="603" spans="3:7" x14ac:dyDescent="0.3">
      <c r="C603" t="s">
        <v>8219</v>
      </c>
      <c r="D603">
        <v>92</v>
      </c>
      <c r="F603" t="s">
        <v>8221</v>
      </c>
      <c r="G603">
        <v>0</v>
      </c>
    </row>
    <row r="604" spans="3:7" x14ac:dyDescent="0.3">
      <c r="C604" t="s">
        <v>8219</v>
      </c>
      <c r="D604">
        <v>147</v>
      </c>
      <c r="F604" t="s">
        <v>8221</v>
      </c>
      <c r="G604">
        <v>0</v>
      </c>
    </row>
    <row r="605" spans="3:7" x14ac:dyDescent="0.3">
      <c r="C605" t="s">
        <v>8219</v>
      </c>
      <c r="D605">
        <v>90</v>
      </c>
      <c r="F605" t="s">
        <v>8221</v>
      </c>
      <c r="G605">
        <v>4</v>
      </c>
    </row>
    <row r="606" spans="3:7" x14ac:dyDescent="0.3">
      <c r="C606" t="s">
        <v>8219</v>
      </c>
      <c r="D606">
        <v>87</v>
      </c>
      <c r="F606" t="s">
        <v>8221</v>
      </c>
      <c r="G606">
        <v>3</v>
      </c>
    </row>
    <row r="607" spans="3:7" x14ac:dyDescent="0.3">
      <c r="C607" t="s">
        <v>8219</v>
      </c>
      <c r="D607">
        <v>406</v>
      </c>
      <c r="F607" t="s">
        <v>8221</v>
      </c>
      <c r="G607">
        <v>0</v>
      </c>
    </row>
    <row r="608" spans="3:7" x14ac:dyDescent="0.3">
      <c r="C608" t="s">
        <v>8219</v>
      </c>
      <c r="D608">
        <v>20</v>
      </c>
      <c r="F608" t="s">
        <v>8221</v>
      </c>
      <c r="G608">
        <v>5</v>
      </c>
    </row>
    <row r="609" spans="3:7" x14ac:dyDescent="0.3">
      <c r="C609" t="s">
        <v>8219</v>
      </c>
      <c r="D609">
        <v>70</v>
      </c>
      <c r="F609" t="s">
        <v>8221</v>
      </c>
      <c r="G609">
        <v>47</v>
      </c>
    </row>
    <row r="610" spans="3:7" x14ac:dyDescent="0.3">
      <c r="C610" t="s">
        <v>8219</v>
      </c>
      <c r="D610">
        <v>16</v>
      </c>
      <c r="F610" t="s">
        <v>8221</v>
      </c>
      <c r="G610">
        <v>0</v>
      </c>
    </row>
    <row r="611" spans="3:7" x14ac:dyDescent="0.3">
      <c r="C611" t="s">
        <v>8219</v>
      </c>
      <c r="D611">
        <v>52</v>
      </c>
      <c r="F611" t="s">
        <v>8221</v>
      </c>
      <c r="G611">
        <v>10</v>
      </c>
    </row>
    <row r="612" spans="3:7" x14ac:dyDescent="0.3">
      <c r="C612" t="s">
        <v>8219</v>
      </c>
      <c r="D612">
        <v>66</v>
      </c>
      <c r="F612" t="s">
        <v>8221</v>
      </c>
      <c r="G612">
        <v>11</v>
      </c>
    </row>
    <row r="613" spans="3:7" x14ac:dyDescent="0.3">
      <c r="C613" t="s">
        <v>8219</v>
      </c>
      <c r="D613">
        <v>109</v>
      </c>
      <c r="F613" t="s">
        <v>8221</v>
      </c>
      <c r="G613">
        <v>2</v>
      </c>
    </row>
    <row r="614" spans="3:7" x14ac:dyDescent="0.3">
      <c r="C614" t="s">
        <v>8219</v>
      </c>
      <c r="D614">
        <v>168</v>
      </c>
      <c r="F614" t="s">
        <v>8221</v>
      </c>
      <c r="G614">
        <v>2</v>
      </c>
    </row>
    <row r="615" spans="3:7" x14ac:dyDescent="0.3">
      <c r="C615" t="s">
        <v>8219</v>
      </c>
      <c r="D615">
        <v>31</v>
      </c>
      <c r="F615" t="s">
        <v>8221</v>
      </c>
      <c r="G615">
        <v>22</v>
      </c>
    </row>
    <row r="616" spans="3:7" x14ac:dyDescent="0.3">
      <c r="C616" t="s">
        <v>8219</v>
      </c>
      <c r="D616">
        <v>133</v>
      </c>
      <c r="F616" t="s">
        <v>8221</v>
      </c>
      <c r="G616">
        <v>8</v>
      </c>
    </row>
    <row r="617" spans="3:7" x14ac:dyDescent="0.3">
      <c r="C617" t="s">
        <v>8219</v>
      </c>
      <c r="D617">
        <v>151</v>
      </c>
      <c r="F617" t="s">
        <v>8221</v>
      </c>
      <c r="G617">
        <v>6</v>
      </c>
    </row>
    <row r="618" spans="3:7" x14ac:dyDescent="0.3">
      <c r="C618" t="s">
        <v>8219</v>
      </c>
      <c r="D618">
        <v>5</v>
      </c>
      <c r="F618" t="s">
        <v>8221</v>
      </c>
      <c r="G618">
        <v>1</v>
      </c>
    </row>
    <row r="619" spans="3:7" x14ac:dyDescent="0.3">
      <c r="C619" t="s">
        <v>8219</v>
      </c>
      <c r="D619">
        <v>73</v>
      </c>
      <c r="F619" t="s">
        <v>8221</v>
      </c>
      <c r="G619">
        <v>3</v>
      </c>
    </row>
    <row r="620" spans="3:7" x14ac:dyDescent="0.3">
      <c r="C620" t="s">
        <v>8219</v>
      </c>
      <c r="D620">
        <v>148</v>
      </c>
      <c r="F620" t="s">
        <v>8221</v>
      </c>
      <c r="G620">
        <v>0</v>
      </c>
    </row>
    <row r="621" spans="3:7" x14ac:dyDescent="0.3">
      <c r="C621" t="s">
        <v>8219</v>
      </c>
      <c r="D621">
        <v>93</v>
      </c>
      <c r="F621" t="s">
        <v>8221</v>
      </c>
      <c r="G621">
        <v>0</v>
      </c>
    </row>
    <row r="622" spans="3:7" x14ac:dyDescent="0.3">
      <c r="C622" t="s">
        <v>8219</v>
      </c>
      <c r="D622">
        <v>63</v>
      </c>
      <c r="F622" t="s">
        <v>8221</v>
      </c>
      <c r="G622">
        <v>0</v>
      </c>
    </row>
    <row r="623" spans="3:7" x14ac:dyDescent="0.3">
      <c r="C623" t="s">
        <v>8219</v>
      </c>
      <c r="D623">
        <v>134</v>
      </c>
      <c r="F623" t="s">
        <v>8221</v>
      </c>
      <c r="G623">
        <v>0</v>
      </c>
    </row>
    <row r="624" spans="3:7" x14ac:dyDescent="0.3">
      <c r="C624" t="s">
        <v>8219</v>
      </c>
      <c r="D624">
        <v>14</v>
      </c>
      <c r="F624" t="s">
        <v>8221</v>
      </c>
      <c r="G624">
        <v>0</v>
      </c>
    </row>
    <row r="625" spans="3:7" x14ac:dyDescent="0.3">
      <c r="C625" t="s">
        <v>8219</v>
      </c>
      <c r="D625">
        <v>78</v>
      </c>
      <c r="F625" t="s">
        <v>8221</v>
      </c>
      <c r="G625">
        <v>3</v>
      </c>
    </row>
    <row r="626" spans="3:7" x14ac:dyDescent="0.3">
      <c r="C626" t="s">
        <v>8219</v>
      </c>
      <c r="D626">
        <v>112</v>
      </c>
      <c r="F626" t="s">
        <v>8221</v>
      </c>
      <c r="G626">
        <v>0</v>
      </c>
    </row>
    <row r="627" spans="3:7" x14ac:dyDescent="0.3">
      <c r="C627" t="s">
        <v>8219</v>
      </c>
      <c r="D627">
        <v>34</v>
      </c>
      <c r="F627" t="s">
        <v>8221</v>
      </c>
      <c r="G627">
        <v>0</v>
      </c>
    </row>
    <row r="628" spans="3:7" x14ac:dyDescent="0.3">
      <c r="C628" t="s">
        <v>8219</v>
      </c>
      <c r="D628">
        <v>19</v>
      </c>
      <c r="F628" t="s">
        <v>8221</v>
      </c>
      <c r="G628">
        <v>1</v>
      </c>
    </row>
    <row r="629" spans="3:7" x14ac:dyDescent="0.3">
      <c r="C629" t="s">
        <v>8219</v>
      </c>
      <c r="D629">
        <v>13</v>
      </c>
      <c r="F629" t="s">
        <v>8221</v>
      </c>
      <c r="G629">
        <v>6</v>
      </c>
    </row>
    <row r="630" spans="3:7" x14ac:dyDescent="0.3">
      <c r="C630" t="s">
        <v>8219</v>
      </c>
      <c r="D630">
        <v>104</v>
      </c>
      <c r="F630" t="s">
        <v>8221</v>
      </c>
      <c r="G630">
        <v>1</v>
      </c>
    </row>
    <row r="631" spans="3:7" x14ac:dyDescent="0.3">
      <c r="C631" t="s">
        <v>8219</v>
      </c>
      <c r="D631">
        <v>52</v>
      </c>
      <c r="F631" t="s">
        <v>8221</v>
      </c>
      <c r="G631">
        <v>2</v>
      </c>
    </row>
    <row r="632" spans="3:7" x14ac:dyDescent="0.3">
      <c r="C632" t="s">
        <v>8219</v>
      </c>
      <c r="D632">
        <v>17</v>
      </c>
      <c r="F632" t="s">
        <v>8221</v>
      </c>
      <c r="G632">
        <v>0</v>
      </c>
    </row>
    <row r="633" spans="3:7" x14ac:dyDescent="0.3">
      <c r="C633" t="s">
        <v>8219</v>
      </c>
      <c r="D633">
        <v>82</v>
      </c>
      <c r="F633" t="s">
        <v>8221</v>
      </c>
      <c r="G633">
        <v>3</v>
      </c>
    </row>
    <row r="634" spans="3:7" x14ac:dyDescent="0.3">
      <c r="C634" t="s">
        <v>8219</v>
      </c>
      <c r="D634">
        <v>73</v>
      </c>
      <c r="F634" t="s">
        <v>8221</v>
      </c>
      <c r="G634">
        <v>3</v>
      </c>
    </row>
    <row r="635" spans="3:7" x14ac:dyDescent="0.3">
      <c r="C635" t="s">
        <v>8219</v>
      </c>
      <c r="D635">
        <v>158</v>
      </c>
      <c r="F635" t="s">
        <v>8221</v>
      </c>
      <c r="G635">
        <v>0</v>
      </c>
    </row>
    <row r="636" spans="3:7" x14ac:dyDescent="0.3">
      <c r="C636" t="s">
        <v>8219</v>
      </c>
      <c r="D636">
        <v>65</v>
      </c>
      <c r="F636" t="s">
        <v>8221</v>
      </c>
      <c r="G636">
        <v>6</v>
      </c>
    </row>
    <row r="637" spans="3:7" x14ac:dyDescent="0.3">
      <c r="C637" t="s">
        <v>8219</v>
      </c>
      <c r="D637">
        <v>184</v>
      </c>
      <c r="F637" t="s">
        <v>8221</v>
      </c>
      <c r="G637">
        <v>0</v>
      </c>
    </row>
    <row r="638" spans="3:7" x14ac:dyDescent="0.3">
      <c r="C638" t="s">
        <v>8219</v>
      </c>
      <c r="D638">
        <v>34</v>
      </c>
      <c r="F638" t="s">
        <v>8221</v>
      </c>
      <c r="G638">
        <v>19</v>
      </c>
    </row>
    <row r="639" spans="3:7" x14ac:dyDescent="0.3">
      <c r="C639" t="s">
        <v>8219</v>
      </c>
      <c r="D639">
        <v>240</v>
      </c>
      <c r="F639" t="s">
        <v>8221</v>
      </c>
      <c r="G639">
        <v>1</v>
      </c>
    </row>
    <row r="640" spans="3:7" x14ac:dyDescent="0.3">
      <c r="C640" t="s">
        <v>8219</v>
      </c>
      <c r="D640">
        <v>113</v>
      </c>
      <c r="F640" t="s">
        <v>8221</v>
      </c>
      <c r="G640">
        <v>2</v>
      </c>
    </row>
    <row r="641" spans="3:7" x14ac:dyDescent="0.3">
      <c r="C641" t="s">
        <v>8219</v>
      </c>
      <c r="D641">
        <v>66</v>
      </c>
      <c r="F641" t="s">
        <v>8221</v>
      </c>
      <c r="G641">
        <v>0</v>
      </c>
    </row>
    <row r="642" spans="3:7" x14ac:dyDescent="0.3">
      <c r="C642" t="s">
        <v>8219</v>
      </c>
      <c r="D642">
        <v>340</v>
      </c>
      <c r="F642" t="s">
        <v>8221</v>
      </c>
      <c r="G642">
        <v>11</v>
      </c>
    </row>
    <row r="643" spans="3:7" x14ac:dyDescent="0.3">
      <c r="C643" t="s">
        <v>8219</v>
      </c>
      <c r="D643">
        <v>150</v>
      </c>
      <c r="F643" t="s">
        <v>8221</v>
      </c>
      <c r="G643">
        <v>0</v>
      </c>
    </row>
    <row r="644" spans="3:7" x14ac:dyDescent="0.3">
      <c r="C644" t="s">
        <v>8219</v>
      </c>
      <c r="D644">
        <v>25</v>
      </c>
      <c r="F644" t="s">
        <v>8221</v>
      </c>
      <c r="G644">
        <v>0</v>
      </c>
    </row>
    <row r="645" spans="3:7" x14ac:dyDescent="0.3">
      <c r="C645" t="s">
        <v>8219</v>
      </c>
      <c r="D645">
        <v>234</v>
      </c>
      <c r="F645" t="s">
        <v>8221</v>
      </c>
      <c r="G645">
        <v>1</v>
      </c>
    </row>
    <row r="646" spans="3:7" x14ac:dyDescent="0.3">
      <c r="C646" t="s">
        <v>8219</v>
      </c>
      <c r="D646">
        <v>2602</v>
      </c>
      <c r="F646" t="s">
        <v>8221</v>
      </c>
      <c r="G646">
        <v>3</v>
      </c>
    </row>
    <row r="647" spans="3:7" x14ac:dyDescent="0.3">
      <c r="C647" t="s">
        <v>8219</v>
      </c>
      <c r="D647">
        <v>248</v>
      </c>
      <c r="F647" t="s">
        <v>8221</v>
      </c>
      <c r="G647">
        <v>1</v>
      </c>
    </row>
    <row r="648" spans="3:7" x14ac:dyDescent="0.3">
      <c r="C648" t="s">
        <v>8219</v>
      </c>
      <c r="D648">
        <v>600</v>
      </c>
      <c r="F648" t="s">
        <v>8221</v>
      </c>
      <c r="G648">
        <v>15</v>
      </c>
    </row>
    <row r="649" spans="3:7" x14ac:dyDescent="0.3">
      <c r="C649" t="s">
        <v>8219</v>
      </c>
      <c r="D649">
        <v>293</v>
      </c>
      <c r="F649" t="s">
        <v>8221</v>
      </c>
      <c r="G649">
        <v>2</v>
      </c>
    </row>
    <row r="650" spans="3:7" x14ac:dyDescent="0.3">
      <c r="C650" t="s">
        <v>8219</v>
      </c>
      <c r="D650">
        <v>321</v>
      </c>
      <c r="F650" t="s">
        <v>8221</v>
      </c>
      <c r="G650">
        <v>1</v>
      </c>
    </row>
    <row r="651" spans="3:7" x14ac:dyDescent="0.3">
      <c r="C651" t="s">
        <v>8219</v>
      </c>
      <c r="D651">
        <v>81</v>
      </c>
      <c r="F651" t="s">
        <v>8221</v>
      </c>
      <c r="G651">
        <v>1</v>
      </c>
    </row>
    <row r="652" spans="3:7" x14ac:dyDescent="0.3">
      <c r="C652" t="s">
        <v>8219</v>
      </c>
      <c r="D652">
        <v>343</v>
      </c>
      <c r="F652" t="s">
        <v>8221</v>
      </c>
      <c r="G652">
        <v>0</v>
      </c>
    </row>
    <row r="653" spans="3:7" x14ac:dyDescent="0.3">
      <c r="C653" t="s">
        <v>8219</v>
      </c>
      <c r="D653">
        <v>336</v>
      </c>
      <c r="F653" t="s">
        <v>8221</v>
      </c>
      <c r="G653">
        <v>1</v>
      </c>
    </row>
    <row r="654" spans="3:7" x14ac:dyDescent="0.3">
      <c r="C654" t="s">
        <v>8219</v>
      </c>
      <c r="D654">
        <v>47</v>
      </c>
      <c r="F654" t="s">
        <v>8221</v>
      </c>
      <c r="G654">
        <v>11</v>
      </c>
    </row>
    <row r="655" spans="3:7" x14ac:dyDescent="0.3">
      <c r="C655" t="s">
        <v>8219</v>
      </c>
      <c r="D655">
        <v>76</v>
      </c>
      <c r="F655" t="s">
        <v>8221</v>
      </c>
      <c r="G655">
        <v>0</v>
      </c>
    </row>
    <row r="656" spans="3:7" x14ac:dyDescent="0.3">
      <c r="C656" t="s">
        <v>8219</v>
      </c>
      <c r="D656">
        <v>441</v>
      </c>
      <c r="F656" t="s">
        <v>8221</v>
      </c>
      <c r="G656">
        <v>1</v>
      </c>
    </row>
    <row r="657" spans="3:7" x14ac:dyDescent="0.3">
      <c r="C657" t="s">
        <v>8219</v>
      </c>
      <c r="D657">
        <v>916</v>
      </c>
      <c r="F657" t="s">
        <v>8221</v>
      </c>
      <c r="G657">
        <v>6</v>
      </c>
    </row>
    <row r="658" spans="3:7" x14ac:dyDescent="0.3">
      <c r="C658" t="s">
        <v>8219</v>
      </c>
      <c r="D658">
        <v>369</v>
      </c>
      <c r="F658" t="s">
        <v>8221</v>
      </c>
      <c r="G658">
        <v>7</v>
      </c>
    </row>
    <row r="659" spans="3:7" x14ac:dyDescent="0.3">
      <c r="C659" t="s">
        <v>8219</v>
      </c>
      <c r="D659">
        <v>20242</v>
      </c>
      <c r="F659" t="s">
        <v>8221</v>
      </c>
      <c r="G659">
        <v>0</v>
      </c>
    </row>
    <row r="660" spans="3:7" x14ac:dyDescent="0.3">
      <c r="C660" t="s">
        <v>8219</v>
      </c>
      <c r="D660">
        <v>71</v>
      </c>
      <c r="F660" t="s">
        <v>8221</v>
      </c>
      <c r="G660">
        <v>16</v>
      </c>
    </row>
    <row r="661" spans="3:7" x14ac:dyDescent="0.3">
      <c r="C661" t="s">
        <v>8219</v>
      </c>
      <c r="D661">
        <v>635</v>
      </c>
      <c r="F661" t="s">
        <v>8221</v>
      </c>
      <c r="G661">
        <v>0</v>
      </c>
    </row>
    <row r="662" spans="3:7" x14ac:dyDescent="0.3">
      <c r="C662" t="s">
        <v>8219</v>
      </c>
      <c r="D662">
        <v>885</v>
      </c>
      <c r="F662" t="s">
        <v>8221</v>
      </c>
      <c r="G662">
        <v>0</v>
      </c>
    </row>
    <row r="663" spans="3:7" x14ac:dyDescent="0.3">
      <c r="C663" t="s">
        <v>8219</v>
      </c>
      <c r="D663">
        <v>329</v>
      </c>
      <c r="F663" t="s">
        <v>8221</v>
      </c>
      <c r="G663">
        <v>0</v>
      </c>
    </row>
    <row r="664" spans="3:7" x14ac:dyDescent="0.3">
      <c r="C664" t="s">
        <v>8219</v>
      </c>
      <c r="D664">
        <v>71</v>
      </c>
      <c r="F664" t="s">
        <v>8221</v>
      </c>
      <c r="G664">
        <v>12</v>
      </c>
    </row>
    <row r="665" spans="3:7" x14ac:dyDescent="0.3">
      <c r="C665" t="s">
        <v>8219</v>
      </c>
      <c r="D665">
        <v>269</v>
      </c>
      <c r="F665" t="s">
        <v>8221</v>
      </c>
      <c r="G665">
        <v>1</v>
      </c>
    </row>
    <row r="666" spans="3:7" x14ac:dyDescent="0.3">
      <c r="C666" t="s">
        <v>8219</v>
      </c>
      <c r="D666">
        <v>345</v>
      </c>
      <c r="F666" t="s">
        <v>8221</v>
      </c>
      <c r="G666">
        <v>3</v>
      </c>
    </row>
    <row r="667" spans="3:7" x14ac:dyDescent="0.3">
      <c r="C667" t="s">
        <v>8219</v>
      </c>
      <c r="D667">
        <v>43</v>
      </c>
      <c r="F667" t="s">
        <v>8221</v>
      </c>
      <c r="G667">
        <v>1</v>
      </c>
    </row>
    <row r="668" spans="3:7" x14ac:dyDescent="0.3">
      <c r="C668" t="s">
        <v>8219</v>
      </c>
      <c r="D668">
        <v>33</v>
      </c>
      <c r="F668" t="s">
        <v>8221</v>
      </c>
      <c r="G668">
        <v>4</v>
      </c>
    </row>
    <row r="669" spans="3:7" x14ac:dyDescent="0.3">
      <c r="C669" t="s">
        <v>8219</v>
      </c>
      <c r="D669">
        <v>211</v>
      </c>
      <c r="F669" t="s">
        <v>8221</v>
      </c>
      <c r="G669">
        <v>1</v>
      </c>
    </row>
    <row r="670" spans="3:7" x14ac:dyDescent="0.3">
      <c r="C670" t="s">
        <v>8219</v>
      </c>
      <c r="D670">
        <v>196</v>
      </c>
      <c r="F670" t="s">
        <v>8221</v>
      </c>
      <c r="G670">
        <v>3</v>
      </c>
    </row>
    <row r="671" spans="3:7" x14ac:dyDescent="0.3">
      <c r="C671" t="s">
        <v>8219</v>
      </c>
      <c r="D671">
        <v>405</v>
      </c>
      <c r="F671" t="s">
        <v>8221</v>
      </c>
      <c r="G671">
        <v>1</v>
      </c>
    </row>
    <row r="672" spans="3:7" x14ac:dyDescent="0.3">
      <c r="C672" t="s">
        <v>8219</v>
      </c>
      <c r="D672">
        <v>206</v>
      </c>
      <c r="F672" t="s">
        <v>8221</v>
      </c>
      <c r="G672">
        <v>0</v>
      </c>
    </row>
    <row r="673" spans="3:7" x14ac:dyDescent="0.3">
      <c r="C673" t="s">
        <v>8219</v>
      </c>
      <c r="D673">
        <v>335</v>
      </c>
      <c r="F673" t="s">
        <v>8221</v>
      </c>
      <c r="G673">
        <v>12</v>
      </c>
    </row>
    <row r="674" spans="3:7" x14ac:dyDescent="0.3">
      <c r="C674" t="s">
        <v>8219</v>
      </c>
      <c r="D674">
        <v>215</v>
      </c>
      <c r="F674" t="s">
        <v>8221</v>
      </c>
      <c r="G674">
        <v>0</v>
      </c>
    </row>
    <row r="675" spans="3:7" x14ac:dyDescent="0.3">
      <c r="C675" t="s">
        <v>8219</v>
      </c>
      <c r="D675">
        <v>176</v>
      </c>
      <c r="F675" t="s">
        <v>8221</v>
      </c>
      <c r="G675">
        <v>1</v>
      </c>
    </row>
    <row r="676" spans="3:7" x14ac:dyDescent="0.3">
      <c r="C676" t="s">
        <v>8219</v>
      </c>
      <c r="D676">
        <v>555</v>
      </c>
      <c r="F676" t="s">
        <v>8221</v>
      </c>
      <c r="G676">
        <v>0</v>
      </c>
    </row>
    <row r="677" spans="3:7" x14ac:dyDescent="0.3">
      <c r="C677" t="s">
        <v>8219</v>
      </c>
      <c r="D677">
        <v>116</v>
      </c>
      <c r="F677" t="s">
        <v>8221</v>
      </c>
      <c r="G677">
        <v>0</v>
      </c>
    </row>
    <row r="678" spans="3:7" x14ac:dyDescent="0.3">
      <c r="C678" t="s">
        <v>8219</v>
      </c>
      <c r="D678">
        <v>615</v>
      </c>
      <c r="F678" t="s">
        <v>8221</v>
      </c>
      <c r="G678">
        <v>2</v>
      </c>
    </row>
    <row r="679" spans="3:7" x14ac:dyDescent="0.3">
      <c r="C679" t="s">
        <v>8219</v>
      </c>
      <c r="D679">
        <v>236</v>
      </c>
      <c r="F679" t="s">
        <v>8221</v>
      </c>
      <c r="G679">
        <v>92</v>
      </c>
    </row>
    <row r="680" spans="3:7" x14ac:dyDescent="0.3">
      <c r="C680" t="s">
        <v>8219</v>
      </c>
      <c r="D680">
        <v>145</v>
      </c>
      <c r="F680" t="s">
        <v>8221</v>
      </c>
      <c r="G680">
        <v>0</v>
      </c>
    </row>
    <row r="681" spans="3:7" x14ac:dyDescent="0.3">
      <c r="C681" t="s">
        <v>8219</v>
      </c>
      <c r="D681">
        <v>167</v>
      </c>
      <c r="F681" t="s">
        <v>8221</v>
      </c>
      <c r="G681">
        <v>3</v>
      </c>
    </row>
    <row r="682" spans="3:7" x14ac:dyDescent="0.3">
      <c r="C682" t="s">
        <v>8219</v>
      </c>
      <c r="D682">
        <v>235</v>
      </c>
      <c r="F682" t="s">
        <v>8221</v>
      </c>
      <c r="G682">
        <v>10</v>
      </c>
    </row>
    <row r="683" spans="3:7" x14ac:dyDescent="0.3">
      <c r="C683" t="s">
        <v>8219</v>
      </c>
      <c r="D683">
        <v>452</v>
      </c>
      <c r="F683" t="s">
        <v>8221</v>
      </c>
      <c r="G683">
        <v>7</v>
      </c>
    </row>
    <row r="684" spans="3:7" x14ac:dyDescent="0.3">
      <c r="C684" t="s">
        <v>8219</v>
      </c>
      <c r="D684">
        <v>241</v>
      </c>
      <c r="F684" t="s">
        <v>8221</v>
      </c>
      <c r="G684">
        <v>3</v>
      </c>
    </row>
    <row r="685" spans="3:7" x14ac:dyDescent="0.3">
      <c r="C685" t="s">
        <v>8219</v>
      </c>
      <c r="D685">
        <v>28</v>
      </c>
      <c r="F685" t="s">
        <v>8221</v>
      </c>
      <c r="G685">
        <v>0</v>
      </c>
    </row>
    <row r="686" spans="3:7" x14ac:dyDescent="0.3">
      <c r="C686" t="s">
        <v>8219</v>
      </c>
      <c r="D686">
        <v>140</v>
      </c>
      <c r="F686" t="s">
        <v>8221</v>
      </c>
      <c r="G686">
        <v>1</v>
      </c>
    </row>
    <row r="687" spans="3:7" x14ac:dyDescent="0.3">
      <c r="C687" t="s">
        <v>8219</v>
      </c>
      <c r="D687">
        <v>280</v>
      </c>
      <c r="F687" t="s">
        <v>8221</v>
      </c>
      <c r="G687">
        <v>0</v>
      </c>
    </row>
    <row r="688" spans="3:7" x14ac:dyDescent="0.3">
      <c r="C688" t="s">
        <v>8219</v>
      </c>
      <c r="D688">
        <v>70</v>
      </c>
      <c r="F688" t="s">
        <v>8221</v>
      </c>
      <c r="G688">
        <v>9</v>
      </c>
    </row>
    <row r="689" spans="3:7" x14ac:dyDescent="0.3">
      <c r="C689" t="s">
        <v>8219</v>
      </c>
      <c r="D689">
        <v>160</v>
      </c>
      <c r="F689" t="s">
        <v>8221</v>
      </c>
      <c r="G689">
        <v>2</v>
      </c>
    </row>
    <row r="690" spans="3:7" x14ac:dyDescent="0.3">
      <c r="C690" t="s">
        <v>8219</v>
      </c>
      <c r="D690">
        <v>141</v>
      </c>
      <c r="F690" t="s">
        <v>8221</v>
      </c>
      <c r="G690">
        <v>1</v>
      </c>
    </row>
    <row r="691" spans="3:7" x14ac:dyDescent="0.3">
      <c r="C691" t="s">
        <v>8219</v>
      </c>
      <c r="D691">
        <v>874</v>
      </c>
      <c r="F691" t="s">
        <v>8221</v>
      </c>
      <c r="G691">
        <v>2</v>
      </c>
    </row>
    <row r="692" spans="3:7" x14ac:dyDescent="0.3">
      <c r="C692" t="s">
        <v>8219</v>
      </c>
      <c r="D692">
        <v>73</v>
      </c>
      <c r="F692" t="s">
        <v>8221</v>
      </c>
      <c r="G692">
        <v>11</v>
      </c>
    </row>
    <row r="693" spans="3:7" x14ac:dyDescent="0.3">
      <c r="C693" t="s">
        <v>8219</v>
      </c>
      <c r="D693">
        <v>294</v>
      </c>
      <c r="F693" t="s">
        <v>8221</v>
      </c>
      <c r="G693">
        <v>0</v>
      </c>
    </row>
    <row r="694" spans="3:7" x14ac:dyDescent="0.3">
      <c r="C694" t="s">
        <v>8219</v>
      </c>
      <c r="D694">
        <v>740</v>
      </c>
      <c r="F694" t="s">
        <v>8221</v>
      </c>
      <c r="G694">
        <v>0</v>
      </c>
    </row>
    <row r="695" spans="3:7" x14ac:dyDescent="0.3">
      <c r="C695" t="s">
        <v>8219</v>
      </c>
      <c r="D695">
        <v>369</v>
      </c>
      <c r="F695" t="s">
        <v>8221</v>
      </c>
      <c r="G695">
        <v>9</v>
      </c>
    </row>
    <row r="696" spans="3:7" x14ac:dyDescent="0.3">
      <c r="C696" t="s">
        <v>8219</v>
      </c>
      <c r="D696">
        <v>110</v>
      </c>
      <c r="F696" t="s">
        <v>8221</v>
      </c>
      <c r="G696">
        <v>0</v>
      </c>
    </row>
    <row r="697" spans="3:7" x14ac:dyDescent="0.3">
      <c r="C697" t="s">
        <v>8219</v>
      </c>
      <c r="D697">
        <v>455</v>
      </c>
      <c r="F697" t="s">
        <v>8221</v>
      </c>
      <c r="G697">
        <v>4</v>
      </c>
    </row>
    <row r="698" spans="3:7" x14ac:dyDescent="0.3">
      <c r="C698" t="s">
        <v>8219</v>
      </c>
      <c r="D698">
        <v>224</v>
      </c>
      <c r="F698" t="s">
        <v>8221</v>
      </c>
      <c r="G698">
        <v>1</v>
      </c>
    </row>
    <row r="699" spans="3:7" x14ac:dyDescent="0.3">
      <c r="C699" t="s">
        <v>8219</v>
      </c>
      <c r="D699">
        <v>46</v>
      </c>
      <c r="F699" t="s">
        <v>8221</v>
      </c>
      <c r="G699">
        <v>2</v>
      </c>
    </row>
    <row r="700" spans="3:7" x14ac:dyDescent="0.3">
      <c r="C700" t="s">
        <v>8219</v>
      </c>
      <c r="D700">
        <v>284</v>
      </c>
      <c r="F700" t="s">
        <v>8221</v>
      </c>
      <c r="G700">
        <v>0</v>
      </c>
    </row>
    <row r="701" spans="3:7" x14ac:dyDescent="0.3">
      <c r="C701" t="s">
        <v>8219</v>
      </c>
      <c r="D701">
        <v>98</v>
      </c>
      <c r="F701" t="s">
        <v>8221</v>
      </c>
      <c r="G701">
        <v>1</v>
      </c>
    </row>
    <row r="702" spans="3:7" x14ac:dyDescent="0.3">
      <c r="C702" t="s">
        <v>8219</v>
      </c>
      <c r="D702">
        <v>56</v>
      </c>
      <c r="F702" t="s">
        <v>8221</v>
      </c>
      <c r="G702">
        <v>17</v>
      </c>
    </row>
    <row r="703" spans="3:7" x14ac:dyDescent="0.3">
      <c r="C703" t="s">
        <v>8219</v>
      </c>
      <c r="D703">
        <v>32</v>
      </c>
      <c r="F703" t="s">
        <v>8221</v>
      </c>
      <c r="G703">
        <v>2</v>
      </c>
    </row>
    <row r="704" spans="3:7" x14ac:dyDescent="0.3">
      <c r="C704" t="s">
        <v>8219</v>
      </c>
      <c r="D704">
        <v>30</v>
      </c>
      <c r="F704" t="s">
        <v>8221</v>
      </c>
      <c r="G704">
        <v>3</v>
      </c>
    </row>
    <row r="705" spans="3:7" x14ac:dyDescent="0.3">
      <c r="C705" t="s">
        <v>8219</v>
      </c>
      <c r="D705">
        <v>70</v>
      </c>
      <c r="F705" t="s">
        <v>8221</v>
      </c>
      <c r="G705">
        <v>41</v>
      </c>
    </row>
    <row r="706" spans="3:7" x14ac:dyDescent="0.3">
      <c r="C706" t="s">
        <v>8219</v>
      </c>
      <c r="D706">
        <v>44</v>
      </c>
      <c r="F706" t="s">
        <v>8221</v>
      </c>
      <c r="G706">
        <v>2</v>
      </c>
    </row>
    <row r="707" spans="3:7" x14ac:dyDescent="0.3">
      <c r="C707" t="s">
        <v>8219</v>
      </c>
      <c r="D707">
        <v>92</v>
      </c>
      <c r="F707" t="s">
        <v>8221</v>
      </c>
      <c r="G707">
        <v>3</v>
      </c>
    </row>
    <row r="708" spans="3:7" x14ac:dyDescent="0.3">
      <c r="C708" t="s">
        <v>8219</v>
      </c>
      <c r="D708">
        <v>205</v>
      </c>
      <c r="F708" t="s">
        <v>8221</v>
      </c>
      <c r="G708">
        <v>8</v>
      </c>
    </row>
    <row r="709" spans="3:7" x14ac:dyDescent="0.3">
      <c r="C709" t="s">
        <v>8219</v>
      </c>
      <c r="D709">
        <v>23</v>
      </c>
      <c r="F709" t="s">
        <v>8221</v>
      </c>
      <c r="G709">
        <v>0</v>
      </c>
    </row>
    <row r="710" spans="3:7" x14ac:dyDescent="0.3">
      <c r="C710" t="s">
        <v>8219</v>
      </c>
      <c r="D710">
        <v>4</v>
      </c>
      <c r="F710" t="s">
        <v>8221</v>
      </c>
      <c r="G710">
        <v>1</v>
      </c>
    </row>
    <row r="711" spans="3:7" x14ac:dyDescent="0.3">
      <c r="C711" t="s">
        <v>8219</v>
      </c>
      <c r="D711">
        <v>112</v>
      </c>
      <c r="F711" t="s">
        <v>8221</v>
      </c>
      <c r="G711">
        <v>3</v>
      </c>
    </row>
    <row r="712" spans="3:7" x14ac:dyDescent="0.3">
      <c r="C712" t="s">
        <v>8219</v>
      </c>
      <c r="D712">
        <v>27</v>
      </c>
      <c r="F712" t="s">
        <v>8221</v>
      </c>
      <c r="G712">
        <v>4</v>
      </c>
    </row>
    <row r="713" spans="3:7" x14ac:dyDescent="0.3">
      <c r="C713" t="s">
        <v>8219</v>
      </c>
      <c r="D713">
        <v>11</v>
      </c>
      <c r="F713" t="s">
        <v>8221</v>
      </c>
      <c r="G713">
        <v>9</v>
      </c>
    </row>
    <row r="714" spans="3:7" x14ac:dyDescent="0.3">
      <c r="C714" t="s">
        <v>8219</v>
      </c>
      <c r="D714">
        <v>26</v>
      </c>
      <c r="F714" t="s">
        <v>8221</v>
      </c>
      <c r="G714">
        <v>16</v>
      </c>
    </row>
    <row r="715" spans="3:7" x14ac:dyDescent="0.3">
      <c r="C715" t="s">
        <v>8219</v>
      </c>
      <c r="D715">
        <v>77</v>
      </c>
      <c r="F715" t="s">
        <v>8221</v>
      </c>
      <c r="G715">
        <v>1</v>
      </c>
    </row>
    <row r="716" spans="3:7" x14ac:dyDescent="0.3">
      <c r="C716" t="s">
        <v>8219</v>
      </c>
      <c r="D716">
        <v>136</v>
      </c>
      <c r="F716" t="s">
        <v>8221</v>
      </c>
      <c r="G716">
        <v>7</v>
      </c>
    </row>
    <row r="717" spans="3:7" x14ac:dyDescent="0.3">
      <c r="C717" t="s">
        <v>8219</v>
      </c>
      <c r="D717">
        <v>157</v>
      </c>
      <c r="F717" t="s">
        <v>8221</v>
      </c>
      <c r="G717">
        <v>0</v>
      </c>
    </row>
    <row r="718" spans="3:7" x14ac:dyDescent="0.3">
      <c r="C718" t="s">
        <v>8219</v>
      </c>
      <c r="D718">
        <v>158</v>
      </c>
      <c r="F718" t="s">
        <v>8221</v>
      </c>
      <c r="G718">
        <v>0</v>
      </c>
    </row>
    <row r="719" spans="3:7" x14ac:dyDescent="0.3">
      <c r="C719" t="s">
        <v>8219</v>
      </c>
      <c r="D719">
        <v>27</v>
      </c>
      <c r="F719" t="s">
        <v>8221</v>
      </c>
      <c r="G719">
        <v>0</v>
      </c>
    </row>
    <row r="720" spans="3:7" x14ac:dyDescent="0.3">
      <c r="C720" t="s">
        <v>8219</v>
      </c>
      <c r="D720">
        <v>23</v>
      </c>
      <c r="F720" t="s">
        <v>8221</v>
      </c>
      <c r="G720">
        <v>0</v>
      </c>
    </row>
    <row r="721" spans="3:7" x14ac:dyDescent="0.3">
      <c r="C721" t="s">
        <v>8219</v>
      </c>
      <c r="D721">
        <v>17</v>
      </c>
      <c r="F721" t="s">
        <v>8221</v>
      </c>
      <c r="G721">
        <v>0</v>
      </c>
    </row>
    <row r="722" spans="3:7" x14ac:dyDescent="0.3">
      <c r="C722" t="s">
        <v>8219</v>
      </c>
      <c r="D722">
        <v>37</v>
      </c>
      <c r="F722" t="s">
        <v>8221</v>
      </c>
      <c r="G722">
        <v>1</v>
      </c>
    </row>
    <row r="723" spans="3:7" x14ac:dyDescent="0.3">
      <c r="C723" t="s">
        <v>8219</v>
      </c>
      <c r="D723">
        <v>65</v>
      </c>
      <c r="F723" t="s">
        <v>8221</v>
      </c>
      <c r="G723">
        <v>2</v>
      </c>
    </row>
    <row r="724" spans="3:7" x14ac:dyDescent="0.3">
      <c r="C724" t="s">
        <v>8219</v>
      </c>
      <c r="D724">
        <v>18</v>
      </c>
      <c r="F724" t="s">
        <v>8221</v>
      </c>
      <c r="G724">
        <v>1</v>
      </c>
    </row>
    <row r="725" spans="3:7" x14ac:dyDescent="0.3">
      <c r="C725" t="s">
        <v>8219</v>
      </c>
      <c r="D725">
        <v>25</v>
      </c>
      <c r="F725" t="s">
        <v>8221</v>
      </c>
      <c r="G725">
        <v>15</v>
      </c>
    </row>
    <row r="726" spans="3:7" x14ac:dyDescent="0.3">
      <c r="C726" t="s">
        <v>8219</v>
      </c>
      <c r="D726">
        <v>104</v>
      </c>
      <c r="F726" t="s">
        <v>8221</v>
      </c>
      <c r="G726">
        <v>1</v>
      </c>
    </row>
    <row r="727" spans="3:7" x14ac:dyDescent="0.3">
      <c r="C727" t="s">
        <v>8219</v>
      </c>
      <c r="D727">
        <v>108</v>
      </c>
      <c r="F727" t="s">
        <v>8221</v>
      </c>
      <c r="G727">
        <v>1</v>
      </c>
    </row>
    <row r="728" spans="3:7" x14ac:dyDescent="0.3">
      <c r="C728" t="s">
        <v>8219</v>
      </c>
      <c r="D728">
        <v>38</v>
      </c>
      <c r="F728" t="s">
        <v>8221</v>
      </c>
      <c r="G728">
        <v>0</v>
      </c>
    </row>
    <row r="729" spans="3:7" x14ac:dyDescent="0.3">
      <c r="C729" t="s">
        <v>8219</v>
      </c>
      <c r="D729">
        <v>88</v>
      </c>
      <c r="F729" t="s">
        <v>8221</v>
      </c>
      <c r="G729">
        <v>39</v>
      </c>
    </row>
    <row r="730" spans="3:7" x14ac:dyDescent="0.3">
      <c r="C730" t="s">
        <v>8219</v>
      </c>
      <c r="D730">
        <v>82</v>
      </c>
      <c r="F730" t="s">
        <v>8221</v>
      </c>
      <c r="G730">
        <v>103</v>
      </c>
    </row>
    <row r="731" spans="3:7" x14ac:dyDescent="0.3">
      <c r="C731" t="s">
        <v>8219</v>
      </c>
      <c r="D731">
        <v>126</v>
      </c>
      <c r="F731" t="s">
        <v>8221</v>
      </c>
      <c r="G731">
        <v>0</v>
      </c>
    </row>
    <row r="732" spans="3:7" x14ac:dyDescent="0.3">
      <c r="C732" t="s">
        <v>8219</v>
      </c>
      <c r="D732">
        <v>133</v>
      </c>
      <c r="F732" t="s">
        <v>8221</v>
      </c>
      <c r="G732">
        <v>39</v>
      </c>
    </row>
    <row r="733" spans="3:7" x14ac:dyDescent="0.3">
      <c r="C733" t="s">
        <v>8219</v>
      </c>
      <c r="D733">
        <v>47</v>
      </c>
      <c r="F733" t="s">
        <v>8221</v>
      </c>
      <c r="G733">
        <v>15</v>
      </c>
    </row>
    <row r="734" spans="3:7" x14ac:dyDescent="0.3">
      <c r="C734" t="s">
        <v>8219</v>
      </c>
      <c r="D734">
        <v>58</v>
      </c>
      <c r="F734" t="s">
        <v>8221</v>
      </c>
      <c r="G734">
        <v>22</v>
      </c>
    </row>
    <row r="735" spans="3:7" x14ac:dyDescent="0.3">
      <c r="C735" t="s">
        <v>8219</v>
      </c>
      <c r="D735">
        <v>32</v>
      </c>
      <c r="F735" t="s">
        <v>8221</v>
      </c>
      <c r="G735">
        <v>92</v>
      </c>
    </row>
    <row r="736" spans="3:7" x14ac:dyDescent="0.3">
      <c r="C736" t="s">
        <v>8219</v>
      </c>
      <c r="D736">
        <v>37</v>
      </c>
      <c r="F736" t="s">
        <v>8221</v>
      </c>
      <c r="G736">
        <v>25</v>
      </c>
    </row>
    <row r="737" spans="3:7" x14ac:dyDescent="0.3">
      <c r="C737" t="s">
        <v>8219</v>
      </c>
      <c r="D737">
        <v>87</v>
      </c>
      <c r="F737" t="s">
        <v>8221</v>
      </c>
      <c r="G737">
        <v>19</v>
      </c>
    </row>
    <row r="738" spans="3:7" x14ac:dyDescent="0.3">
      <c r="C738" t="s">
        <v>8219</v>
      </c>
      <c r="D738">
        <v>15</v>
      </c>
      <c r="F738" t="s">
        <v>8221</v>
      </c>
      <c r="G738">
        <v>19</v>
      </c>
    </row>
    <row r="739" spans="3:7" x14ac:dyDescent="0.3">
      <c r="C739" t="s">
        <v>8219</v>
      </c>
      <c r="D739">
        <v>27</v>
      </c>
      <c r="F739" t="s">
        <v>8221</v>
      </c>
      <c r="G739">
        <v>13</v>
      </c>
    </row>
    <row r="740" spans="3:7" x14ac:dyDescent="0.3">
      <c r="C740" t="s">
        <v>8219</v>
      </c>
      <c r="D740">
        <v>19</v>
      </c>
      <c r="F740" t="s">
        <v>8221</v>
      </c>
      <c r="G740">
        <v>124</v>
      </c>
    </row>
    <row r="741" spans="3:7" x14ac:dyDescent="0.3">
      <c r="C741" t="s">
        <v>8219</v>
      </c>
      <c r="D741">
        <v>17</v>
      </c>
      <c r="F741" t="s">
        <v>8221</v>
      </c>
      <c r="G741">
        <v>4</v>
      </c>
    </row>
    <row r="742" spans="3:7" x14ac:dyDescent="0.3">
      <c r="C742" t="s">
        <v>8219</v>
      </c>
      <c r="D742">
        <v>26</v>
      </c>
      <c r="F742" t="s">
        <v>8221</v>
      </c>
      <c r="G742">
        <v>10</v>
      </c>
    </row>
    <row r="743" spans="3:7" x14ac:dyDescent="0.3">
      <c r="C743" t="s">
        <v>8219</v>
      </c>
      <c r="D743">
        <v>28</v>
      </c>
      <c r="F743" t="s">
        <v>8221</v>
      </c>
      <c r="G743">
        <v>15</v>
      </c>
    </row>
    <row r="744" spans="3:7" x14ac:dyDescent="0.3">
      <c r="C744" t="s">
        <v>8219</v>
      </c>
      <c r="D744">
        <v>37</v>
      </c>
      <c r="F744" t="s">
        <v>8221</v>
      </c>
      <c r="G744">
        <v>38</v>
      </c>
    </row>
    <row r="745" spans="3:7" x14ac:dyDescent="0.3">
      <c r="C745" t="s">
        <v>8219</v>
      </c>
      <c r="D745">
        <v>128</v>
      </c>
      <c r="F745" t="s">
        <v>8221</v>
      </c>
      <c r="G745">
        <v>152</v>
      </c>
    </row>
    <row r="746" spans="3:7" x14ac:dyDescent="0.3">
      <c r="C746" t="s">
        <v>8219</v>
      </c>
      <c r="D746">
        <v>10</v>
      </c>
      <c r="F746" t="s">
        <v>8221</v>
      </c>
      <c r="G746">
        <v>24</v>
      </c>
    </row>
    <row r="747" spans="3:7" x14ac:dyDescent="0.3">
      <c r="C747" t="s">
        <v>8219</v>
      </c>
      <c r="D747">
        <v>83</v>
      </c>
      <c r="F747" t="s">
        <v>8221</v>
      </c>
      <c r="G747">
        <v>76</v>
      </c>
    </row>
    <row r="748" spans="3:7" x14ac:dyDescent="0.3">
      <c r="C748" t="s">
        <v>8219</v>
      </c>
      <c r="D748">
        <v>46</v>
      </c>
      <c r="F748" t="s">
        <v>8221</v>
      </c>
      <c r="G748">
        <v>185</v>
      </c>
    </row>
    <row r="749" spans="3:7" x14ac:dyDescent="0.3">
      <c r="C749" t="s">
        <v>8219</v>
      </c>
      <c r="D749">
        <v>90</v>
      </c>
      <c r="F749" t="s">
        <v>8221</v>
      </c>
      <c r="G749">
        <v>33</v>
      </c>
    </row>
    <row r="750" spans="3:7" x14ac:dyDescent="0.3">
      <c r="C750" t="s">
        <v>8219</v>
      </c>
      <c r="D750">
        <v>81</v>
      </c>
      <c r="F750" t="s">
        <v>8221</v>
      </c>
      <c r="G750">
        <v>108</v>
      </c>
    </row>
    <row r="751" spans="3:7" x14ac:dyDescent="0.3">
      <c r="C751" t="s">
        <v>8219</v>
      </c>
      <c r="D751">
        <v>32</v>
      </c>
      <c r="F751" t="s">
        <v>8221</v>
      </c>
      <c r="G751">
        <v>29</v>
      </c>
    </row>
    <row r="752" spans="3:7" x14ac:dyDescent="0.3">
      <c r="C752" t="s">
        <v>8219</v>
      </c>
      <c r="D752">
        <v>20</v>
      </c>
      <c r="F752" t="s">
        <v>8221</v>
      </c>
      <c r="G752">
        <v>24</v>
      </c>
    </row>
    <row r="753" spans="3:7" x14ac:dyDescent="0.3">
      <c r="C753" t="s">
        <v>8219</v>
      </c>
      <c r="D753">
        <v>70</v>
      </c>
      <c r="F753" t="s">
        <v>8221</v>
      </c>
      <c r="G753">
        <v>4</v>
      </c>
    </row>
    <row r="754" spans="3:7" x14ac:dyDescent="0.3">
      <c r="C754" t="s">
        <v>8219</v>
      </c>
      <c r="D754">
        <v>168</v>
      </c>
      <c r="F754" t="s">
        <v>8221</v>
      </c>
      <c r="G754">
        <v>4</v>
      </c>
    </row>
    <row r="755" spans="3:7" x14ac:dyDescent="0.3">
      <c r="C755" t="s">
        <v>8219</v>
      </c>
      <c r="D755">
        <v>34</v>
      </c>
      <c r="F755" t="s">
        <v>8221</v>
      </c>
      <c r="G755">
        <v>15</v>
      </c>
    </row>
    <row r="756" spans="3:7" x14ac:dyDescent="0.3">
      <c r="C756" t="s">
        <v>8219</v>
      </c>
      <c r="D756">
        <v>48</v>
      </c>
      <c r="F756" t="s">
        <v>8221</v>
      </c>
      <c r="G756">
        <v>4</v>
      </c>
    </row>
    <row r="757" spans="3:7" x14ac:dyDescent="0.3">
      <c r="C757" t="s">
        <v>8219</v>
      </c>
      <c r="D757">
        <v>48</v>
      </c>
      <c r="F757" t="s">
        <v>8221</v>
      </c>
      <c r="G757">
        <v>139</v>
      </c>
    </row>
    <row r="758" spans="3:7" x14ac:dyDescent="0.3">
      <c r="C758" t="s">
        <v>8219</v>
      </c>
      <c r="D758">
        <v>221</v>
      </c>
      <c r="F758" t="s">
        <v>8221</v>
      </c>
      <c r="G758">
        <v>2</v>
      </c>
    </row>
    <row r="759" spans="3:7" x14ac:dyDescent="0.3">
      <c r="C759" t="s">
        <v>8219</v>
      </c>
      <c r="D759">
        <v>107</v>
      </c>
      <c r="F759" t="s">
        <v>8221</v>
      </c>
      <c r="G759">
        <v>18</v>
      </c>
    </row>
    <row r="760" spans="3:7" x14ac:dyDescent="0.3">
      <c r="C760" t="s">
        <v>8219</v>
      </c>
      <c r="D760">
        <v>45</v>
      </c>
      <c r="F760" t="s">
        <v>8221</v>
      </c>
      <c r="G760">
        <v>81</v>
      </c>
    </row>
    <row r="761" spans="3:7" x14ac:dyDescent="0.3">
      <c r="C761" t="s">
        <v>8219</v>
      </c>
      <c r="D761">
        <v>36</v>
      </c>
      <c r="F761" t="s">
        <v>8221</v>
      </c>
      <c r="G761">
        <v>86</v>
      </c>
    </row>
    <row r="762" spans="3:7" x14ac:dyDescent="0.3">
      <c r="C762" t="s">
        <v>8219</v>
      </c>
      <c r="D762">
        <v>101</v>
      </c>
      <c r="F762" t="s">
        <v>8221</v>
      </c>
      <c r="G762">
        <v>140</v>
      </c>
    </row>
    <row r="763" spans="3:7" x14ac:dyDescent="0.3">
      <c r="C763" t="s">
        <v>8219</v>
      </c>
      <c r="D763">
        <v>62</v>
      </c>
      <c r="F763" t="s">
        <v>8221</v>
      </c>
      <c r="G763">
        <v>37</v>
      </c>
    </row>
    <row r="764" spans="3:7" x14ac:dyDescent="0.3">
      <c r="C764" t="s">
        <v>8219</v>
      </c>
      <c r="D764">
        <v>32</v>
      </c>
      <c r="F764" t="s">
        <v>8221</v>
      </c>
      <c r="G764">
        <v>6</v>
      </c>
    </row>
    <row r="765" spans="3:7" x14ac:dyDescent="0.3">
      <c r="C765" t="s">
        <v>8219</v>
      </c>
      <c r="D765">
        <v>89</v>
      </c>
      <c r="F765" t="s">
        <v>8221</v>
      </c>
      <c r="G765">
        <v>113</v>
      </c>
    </row>
    <row r="766" spans="3:7" x14ac:dyDescent="0.3">
      <c r="C766" t="s">
        <v>8219</v>
      </c>
      <c r="D766">
        <v>93</v>
      </c>
      <c r="F766" t="s">
        <v>8221</v>
      </c>
      <c r="G766">
        <v>37</v>
      </c>
    </row>
    <row r="767" spans="3:7" x14ac:dyDescent="0.3">
      <c r="C767" t="s">
        <v>8219</v>
      </c>
      <c r="D767">
        <v>98</v>
      </c>
      <c r="F767" t="s">
        <v>8221</v>
      </c>
      <c r="G767">
        <v>18</v>
      </c>
    </row>
    <row r="768" spans="3:7" x14ac:dyDescent="0.3">
      <c r="C768" t="s">
        <v>8219</v>
      </c>
      <c r="D768">
        <v>82</v>
      </c>
      <c r="F768" t="s">
        <v>8221</v>
      </c>
      <c r="G768">
        <v>75</v>
      </c>
    </row>
    <row r="769" spans="3:7" x14ac:dyDescent="0.3">
      <c r="C769" t="s">
        <v>8219</v>
      </c>
      <c r="D769">
        <v>116</v>
      </c>
      <c r="F769" t="s">
        <v>8221</v>
      </c>
      <c r="G769">
        <v>52</v>
      </c>
    </row>
    <row r="770" spans="3:7" x14ac:dyDescent="0.3">
      <c r="C770" t="s">
        <v>8219</v>
      </c>
      <c r="D770">
        <v>52</v>
      </c>
      <c r="F770" t="s">
        <v>8221</v>
      </c>
      <c r="G770">
        <v>122</v>
      </c>
    </row>
    <row r="771" spans="3:7" x14ac:dyDescent="0.3">
      <c r="C771" t="s">
        <v>8219</v>
      </c>
      <c r="D771">
        <v>23</v>
      </c>
      <c r="F771" t="s">
        <v>8221</v>
      </c>
      <c r="G771">
        <v>8</v>
      </c>
    </row>
    <row r="772" spans="3:7" x14ac:dyDescent="0.3">
      <c r="C772" t="s">
        <v>8219</v>
      </c>
      <c r="D772">
        <v>77</v>
      </c>
      <c r="F772" t="s">
        <v>8221</v>
      </c>
      <c r="G772">
        <v>8</v>
      </c>
    </row>
    <row r="773" spans="3:7" x14ac:dyDescent="0.3">
      <c r="C773" t="s">
        <v>8219</v>
      </c>
      <c r="D773">
        <v>49</v>
      </c>
      <c r="F773" t="s">
        <v>8221</v>
      </c>
      <c r="G773">
        <v>96</v>
      </c>
    </row>
    <row r="774" spans="3:7" x14ac:dyDescent="0.3">
      <c r="C774" t="s">
        <v>8219</v>
      </c>
      <c r="D774">
        <v>59</v>
      </c>
      <c r="F774" t="s">
        <v>8221</v>
      </c>
      <c r="G774">
        <v>9</v>
      </c>
    </row>
    <row r="775" spans="3:7" x14ac:dyDescent="0.3">
      <c r="C775" t="s">
        <v>8219</v>
      </c>
      <c r="D775">
        <v>113</v>
      </c>
      <c r="F775" t="s">
        <v>8221</v>
      </c>
      <c r="G775">
        <v>2</v>
      </c>
    </row>
    <row r="776" spans="3:7" x14ac:dyDescent="0.3">
      <c r="C776" t="s">
        <v>8219</v>
      </c>
      <c r="D776">
        <v>34</v>
      </c>
      <c r="F776" t="s">
        <v>8221</v>
      </c>
      <c r="G776">
        <v>26</v>
      </c>
    </row>
    <row r="777" spans="3:7" x14ac:dyDescent="0.3">
      <c r="C777" t="s">
        <v>8219</v>
      </c>
      <c r="D777">
        <v>42</v>
      </c>
      <c r="F777" t="s">
        <v>8221</v>
      </c>
      <c r="G777">
        <v>23</v>
      </c>
    </row>
    <row r="778" spans="3:7" x14ac:dyDescent="0.3">
      <c r="C778" t="s">
        <v>8219</v>
      </c>
      <c r="D778">
        <v>42</v>
      </c>
      <c r="F778" t="s">
        <v>8221</v>
      </c>
      <c r="G778">
        <v>0</v>
      </c>
    </row>
    <row r="779" spans="3:7" x14ac:dyDescent="0.3">
      <c r="C779" t="s">
        <v>8219</v>
      </c>
      <c r="D779">
        <v>49</v>
      </c>
      <c r="F779" t="s">
        <v>8221</v>
      </c>
      <c r="G779">
        <v>140</v>
      </c>
    </row>
    <row r="780" spans="3:7" x14ac:dyDescent="0.3">
      <c r="C780" t="s">
        <v>8219</v>
      </c>
      <c r="D780">
        <v>56</v>
      </c>
      <c r="F780" t="s">
        <v>8221</v>
      </c>
      <c r="G780">
        <v>0</v>
      </c>
    </row>
    <row r="781" spans="3:7" x14ac:dyDescent="0.3">
      <c r="C781" t="s">
        <v>8219</v>
      </c>
      <c r="D781">
        <v>25</v>
      </c>
      <c r="F781" t="s">
        <v>8221</v>
      </c>
      <c r="G781">
        <v>6</v>
      </c>
    </row>
    <row r="782" spans="3:7" x14ac:dyDescent="0.3">
      <c r="C782" t="s">
        <v>8219</v>
      </c>
      <c r="D782">
        <v>52</v>
      </c>
      <c r="F782" t="s">
        <v>8221</v>
      </c>
      <c r="G782">
        <v>100</v>
      </c>
    </row>
    <row r="783" spans="3:7" x14ac:dyDescent="0.3">
      <c r="C783" t="s">
        <v>8219</v>
      </c>
      <c r="D783">
        <v>34</v>
      </c>
      <c r="F783" t="s">
        <v>8221</v>
      </c>
      <c r="G783">
        <v>0</v>
      </c>
    </row>
    <row r="784" spans="3:7" x14ac:dyDescent="0.3">
      <c r="C784" t="s">
        <v>8219</v>
      </c>
      <c r="D784">
        <v>67</v>
      </c>
      <c r="F784" t="s">
        <v>8221</v>
      </c>
      <c r="G784">
        <v>4</v>
      </c>
    </row>
    <row r="785" spans="3:7" x14ac:dyDescent="0.3">
      <c r="C785" t="s">
        <v>8219</v>
      </c>
      <c r="D785">
        <v>70</v>
      </c>
      <c r="F785" t="s">
        <v>8221</v>
      </c>
      <c r="G785">
        <v>8</v>
      </c>
    </row>
    <row r="786" spans="3:7" x14ac:dyDescent="0.3">
      <c r="C786" t="s">
        <v>8219</v>
      </c>
      <c r="D786">
        <v>89</v>
      </c>
      <c r="F786" t="s">
        <v>8221</v>
      </c>
      <c r="G786">
        <v>0</v>
      </c>
    </row>
    <row r="787" spans="3:7" x14ac:dyDescent="0.3">
      <c r="C787" t="s">
        <v>8219</v>
      </c>
      <c r="D787">
        <v>107</v>
      </c>
      <c r="F787" t="s">
        <v>8221</v>
      </c>
      <c r="G787">
        <v>16</v>
      </c>
    </row>
    <row r="788" spans="3:7" x14ac:dyDescent="0.3">
      <c r="C788" t="s">
        <v>8219</v>
      </c>
      <c r="D788">
        <v>159</v>
      </c>
      <c r="F788" t="s">
        <v>8221</v>
      </c>
      <c r="G788">
        <v>2</v>
      </c>
    </row>
    <row r="789" spans="3:7" x14ac:dyDescent="0.3">
      <c r="C789" t="s">
        <v>8219</v>
      </c>
      <c r="D789">
        <v>181</v>
      </c>
      <c r="F789" t="s">
        <v>8221</v>
      </c>
      <c r="G789">
        <v>48</v>
      </c>
    </row>
    <row r="790" spans="3:7" x14ac:dyDescent="0.3">
      <c r="C790" t="s">
        <v>8219</v>
      </c>
      <c r="D790">
        <v>131</v>
      </c>
      <c r="F790" t="s">
        <v>8221</v>
      </c>
      <c r="G790">
        <v>2</v>
      </c>
    </row>
    <row r="791" spans="3:7" x14ac:dyDescent="0.3">
      <c r="C791" t="s">
        <v>8219</v>
      </c>
      <c r="D791">
        <v>125</v>
      </c>
      <c r="F791" t="s">
        <v>8221</v>
      </c>
      <c r="G791">
        <v>2</v>
      </c>
    </row>
    <row r="792" spans="3:7" x14ac:dyDescent="0.3">
      <c r="C792" t="s">
        <v>8219</v>
      </c>
      <c r="D792">
        <v>61</v>
      </c>
      <c r="F792" t="s">
        <v>8221</v>
      </c>
      <c r="G792">
        <v>1</v>
      </c>
    </row>
    <row r="793" spans="3:7" x14ac:dyDescent="0.3">
      <c r="C793" t="s">
        <v>8219</v>
      </c>
      <c r="D793">
        <v>90</v>
      </c>
      <c r="F793" t="s">
        <v>8221</v>
      </c>
      <c r="G793">
        <v>17</v>
      </c>
    </row>
    <row r="794" spans="3:7" x14ac:dyDescent="0.3">
      <c r="C794" t="s">
        <v>8219</v>
      </c>
      <c r="D794">
        <v>35</v>
      </c>
      <c r="F794" t="s">
        <v>8221</v>
      </c>
      <c r="G794">
        <v>0</v>
      </c>
    </row>
    <row r="795" spans="3:7" x14ac:dyDescent="0.3">
      <c r="C795" t="s">
        <v>8219</v>
      </c>
      <c r="D795">
        <v>90</v>
      </c>
      <c r="F795" t="s">
        <v>8221</v>
      </c>
      <c r="G795">
        <v>11</v>
      </c>
    </row>
    <row r="796" spans="3:7" x14ac:dyDescent="0.3">
      <c r="C796" t="s">
        <v>8219</v>
      </c>
      <c r="D796">
        <v>4</v>
      </c>
      <c r="F796" t="s">
        <v>8221</v>
      </c>
      <c r="G796">
        <v>95</v>
      </c>
    </row>
    <row r="797" spans="3:7" x14ac:dyDescent="0.3">
      <c r="C797" t="s">
        <v>8219</v>
      </c>
      <c r="D797">
        <v>120</v>
      </c>
      <c r="F797" t="s">
        <v>8221</v>
      </c>
      <c r="G797">
        <v>13</v>
      </c>
    </row>
    <row r="798" spans="3:7" x14ac:dyDescent="0.3">
      <c r="C798" t="s">
        <v>8219</v>
      </c>
      <c r="D798">
        <v>14</v>
      </c>
      <c r="F798" t="s">
        <v>8221</v>
      </c>
      <c r="G798">
        <v>2</v>
      </c>
    </row>
    <row r="799" spans="3:7" x14ac:dyDescent="0.3">
      <c r="C799" t="s">
        <v>8219</v>
      </c>
      <c r="D799">
        <v>27</v>
      </c>
      <c r="F799" t="s">
        <v>8221</v>
      </c>
      <c r="G799">
        <v>2</v>
      </c>
    </row>
    <row r="800" spans="3:7" x14ac:dyDescent="0.3">
      <c r="C800" t="s">
        <v>8219</v>
      </c>
      <c r="D800">
        <v>49</v>
      </c>
      <c r="F800" t="s">
        <v>8221</v>
      </c>
      <c r="G800">
        <v>3</v>
      </c>
    </row>
    <row r="801" spans="3:7" x14ac:dyDescent="0.3">
      <c r="C801" t="s">
        <v>8219</v>
      </c>
      <c r="D801">
        <v>102</v>
      </c>
      <c r="F801" t="s">
        <v>8221</v>
      </c>
      <c r="G801">
        <v>0</v>
      </c>
    </row>
    <row r="802" spans="3:7" x14ac:dyDescent="0.3">
      <c r="C802" t="s">
        <v>8219</v>
      </c>
      <c r="D802">
        <v>3</v>
      </c>
      <c r="F802" t="s">
        <v>8221</v>
      </c>
      <c r="G802">
        <v>0</v>
      </c>
    </row>
    <row r="803" spans="3:7" x14ac:dyDescent="0.3">
      <c r="C803" t="s">
        <v>8219</v>
      </c>
      <c r="D803">
        <v>25</v>
      </c>
      <c r="F803" t="s">
        <v>8221</v>
      </c>
      <c r="G803">
        <v>0</v>
      </c>
    </row>
    <row r="804" spans="3:7" x14ac:dyDescent="0.3">
      <c r="C804" t="s">
        <v>8219</v>
      </c>
      <c r="D804">
        <v>118</v>
      </c>
      <c r="F804" t="s">
        <v>8221</v>
      </c>
      <c r="G804">
        <v>2</v>
      </c>
    </row>
    <row r="805" spans="3:7" x14ac:dyDescent="0.3">
      <c r="C805" t="s">
        <v>8219</v>
      </c>
      <c r="D805">
        <v>57</v>
      </c>
      <c r="F805" t="s">
        <v>8221</v>
      </c>
      <c r="G805">
        <v>24</v>
      </c>
    </row>
    <row r="806" spans="3:7" x14ac:dyDescent="0.3">
      <c r="C806" t="s">
        <v>8219</v>
      </c>
      <c r="D806">
        <v>11</v>
      </c>
      <c r="F806" t="s">
        <v>8221</v>
      </c>
      <c r="G806">
        <v>25</v>
      </c>
    </row>
    <row r="807" spans="3:7" x14ac:dyDescent="0.3">
      <c r="C807" t="s">
        <v>8219</v>
      </c>
      <c r="D807">
        <v>33</v>
      </c>
      <c r="F807" t="s">
        <v>8221</v>
      </c>
      <c r="G807">
        <v>3</v>
      </c>
    </row>
    <row r="808" spans="3:7" x14ac:dyDescent="0.3">
      <c r="C808" t="s">
        <v>8219</v>
      </c>
      <c r="D808">
        <v>40</v>
      </c>
      <c r="F808" t="s">
        <v>8221</v>
      </c>
      <c r="G808">
        <v>41</v>
      </c>
    </row>
    <row r="809" spans="3:7" x14ac:dyDescent="0.3">
      <c r="C809" t="s">
        <v>8219</v>
      </c>
      <c r="D809">
        <v>50</v>
      </c>
      <c r="F809" t="s">
        <v>8221</v>
      </c>
      <c r="G809">
        <v>2</v>
      </c>
    </row>
    <row r="810" spans="3:7" x14ac:dyDescent="0.3">
      <c r="C810" t="s">
        <v>8219</v>
      </c>
      <c r="D810">
        <v>38</v>
      </c>
      <c r="F810" t="s">
        <v>8221</v>
      </c>
      <c r="G810">
        <v>4</v>
      </c>
    </row>
    <row r="811" spans="3:7" x14ac:dyDescent="0.3">
      <c r="C811" t="s">
        <v>8219</v>
      </c>
      <c r="D811">
        <v>96</v>
      </c>
      <c r="F811" t="s">
        <v>8221</v>
      </c>
      <c r="G811">
        <v>99</v>
      </c>
    </row>
    <row r="812" spans="3:7" x14ac:dyDescent="0.3">
      <c r="C812" t="s">
        <v>8219</v>
      </c>
      <c r="D812">
        <v>48</v>
      </c>
      <c r="F812" t="s">
        <v>8221</v>
      </c>
      <c r="G812">
        <v>4</v>
      </c>
    </row>
    <row r="813" spans="3:7" x14ac:dyDescent="0.3">
      <c r="C813" t="s">
        <v>8219</v>
      </c>
      <c r="D813">
        <v>33</v>
      </c>
      <c r="F813" t="s">
        <v>8221</v>
      </c>
      <c r="G813">
        <v>4</v>
      </c>
    </row>
    <row r="814" spans="3:7" x14ac:dyDescent="0.3">
      <c r="C814" t="s">
        <v>8219</v>
      </c>
      <c r="D814">
        <v>226</v>
      </c>
      <c r="F814" t="s">
        <v>8221</v>
      </c>
      <c r="G814">
        <v>38</v>
      </c>
    </row>
    <row r="815" spans="3:7" x14ac:dyDescent="0.3">
      <c r="C815" t="s">
        <v>8219</v>
      </c>
      <c r="D815">
        <v>14</v>
      </c>
      <c r="F815" t="s">
        <v>8221</v>
      </c>
      <c r="G815">
        <v>285</v>
      </c>
    </row>
    <row r="816" spans="3:7" x14ac:dyDescent="0.3">
      <c r="C816" t="s">
        <v>8219</v>
      </c>
      <c r="D816">
        <v>20</v>
      </c>
      <c r="F816" t="s">
        <v>8221</v>
      </c>
      <c r="G816">
        <v>1</v>
      </c>
    </row>
    <row r="817" spans="3:7" x14ac:dyDescent="0.3">
      <c r="C817" t="s">
        <v>8219</v>
      </c>
      <c r="D817">
        <v>25</v>
      </c>
      <c r="F817" t="s">
        <v>8221</v>
      </c>
      <c r="G817">
        <v>42</v>
      </c>
    </row>
    <row r="818" spans="3:7" x14ac:dyDescent="0.3">
      <c r="C818" t="s">
        <v>8219</v>
      </c>
      <c r="D818">
        <v>90</v>
      </c>
      <c r="F818" t="s">
        <v>8221</v>
      </c>
      <c r="G818">
        <v>26</v>
      </c>
    </row>
    <row r="819" spans="3:7" x14ac:dyDescent="0.3">
      <c r="C819" t="s">
        <v>8219</v>
      </c>
      <c r="D819">
        <v>11</v>
      </c>
      <c r="F819" t="s">
        <v>8221</v>
      </c>
      <c r="G819">
        <v>2</v>
      </c>
    </row>
    <row r="820" spans="3:7" x14ac:dyDescent="0.3">
      <c r="C820" t="s">
        <v>8219</v>
      </c>
      <c r="D820">
        <v>55</v>
      </c>
      <c r="F820" t="s">
        <v>8221</v>
      </c>
      <c r="G820">
        <v>4</v>
      </c>
    </row>
    <row r="821" spans="3:7" x14ac:dyDescent="0.3">
      <c r="C821" t="s">
        <v>8219</v>
      </c>
      <c r="D821">
        <v>30</v>
      </c>
      <c r="F821" t="s">
        <v>8221</v>
      </c>
      <c r="G821">
        <v>6</v>
      </c>
    </row>
    <row r="822" spans="3:7" x14ac:dyDescent="0.3">
      <c r="C822" t="s">
        <v>8219</v>
      </c>
      <c r="D822">
        <v>28</v>
      </c>
      <c r="F822" t="s">
        <v>8221</v>
      </c>
      <c r="G822">
        <v>70</v>
      </c>
    </row>
    <row r="823" spans="3:7" x14ac:dyDescent="0.3">
      <c r="C823" t="s">
        <v>8219</v>
      </c>
      <c r="D823">
        <v>45</v>
      </c>
      <c r="F823" t="s">
        <v>8221</v>
      </c>
      <c r="G823">
        <v>9</v>
      </c>
    </row>
    <row r="824" spans="3:7" x14ac:dyDescent="0.3">
      <c r="C824" t="s">
        <v>8219</v>
      </c>
      <c r="D824">
        <v>13</v>
      </c>
      <c r="F824" t="s">
        <v>8221</v>
      </c>
      <c r="G824">
        <v>8</v>
      </c>
    </row>
    <row r="825" spans="3:7" x14ac:dyDescent="0.3">
      <c r="C825" t="s">
        <v>8219</v>
      </c>
      <c r="D825">
        <v>40</v>
      </c>
      <c r="F825" t="s">
        <v>8221</v>
      </c>
      <c r="G825">
        <v>105</v>
      </c>
    </row>
    <row r="826" spans="3:7" x14ac:dyDescent="0.3">
      <c r="C826" t="s">
        <v>8219</v>
      </c>
      <c r="D826">
        <v>21</v>
      </c>
      <c r="F826" t="s">
        <v>8221</v>
      </c>
      <c r="G826">
        <v>12</v>
      </c>
    </row>
    <row r="827" spans="3:7" x14ac:dyDescent="0.3">
      <c r="C827" t="s">
        <v>8219</v>
      </c>
      <c r="D827">
        <v>134</v>
      </c>
      <c r="F827" t="s">
        <v>8221</v>
      </c>
      <c r="G827">
        <v>0</v>
      </c>
    </row>
    <row r="828" spans="3:7" x14ac:dyDescent="0.3">
      <c r="C828" t="s">
        <v>8219</v>
      </c>
      <c r="D828">
        <v>20</v>
      </c>
      <c r="F828" t="s">
        <v>8221</v>
      </c>
      <c r="G828">
        <v>16</v>
      </c>
    </row>
    <row r="829" spans="3:7" x14ac:dyDescent="0.3">
      <c r="C829" t="s">
        <v>8219</v>
      </c>
      <c r="D829">
        <v>19</v>
      </c>
      <c r="F829" t="s">
        <v>8221</v>
      </c>
      <c r="G829">
        <v>7</v>
      </c>
    </row>
    <row r="830" spans="3:7" x14ac:dyDescent="0.3">
      <c r="C830" t="s">
        <v>8219</v>
      </c>
      <c r="D830">
        <v>209</v>
      </c>
      <c r="F830" t="s">
        <v>8221</v>
      </c>
      <c r="G830">
        <v>4</v>
      </c>
    </row>
    <row r="831" spans="3:7" x14ac:dyDescent="0.3">
      <c r="C831" t="s">
        <v>8219</v>
      </c>
      <c r="D831">
        <v>38</v>
      </c>
      <c r="F831" t="s">
        <v>8221</v>
      </c>
      <c r="G831">
        <v>1</v>
      </c>
    </row>
    <row r="832" spans="3:7" x14ac:dyDescent="0.3">
      <c r="C832" t="s">
        <v>8219</v>
      </c>
      <c r="D832">
        <v>24</v>
      </c>
      <c r="F832" t="s">
        <v>8221</v>
      </c>
      <c r="G832">
        <v>28</v>
      </c>
    </row>
    <row r="833" spans="3:7" x14ac:dyDescent="0.3">
      <c r="C833" t="s">
        <v>8219</v>
      </c>
      <c r="D833">
        <v>8</v>
      </c>
      <c r="F833" t="s">
        <v>8221</v>
      </c>
      <c r="G833">
        <v>1</v>
      </c>
    </row>
    <row r="834" spans="3:7" x14ac:dyDescent="0.3">
      <c r="C834" t="s">
        <v>8219</v>
      </c>
      <c r="D834">
        <v>179</v>
      </c>
      <c r="F834" t="s">
        <v>8221</v>
      </c>
      <c r="G834">
        <v>1</v>
      </c>
    </row>
    <row r="835" spans="3:7" x14ac:dyDescent="0.3">
      <c r="C835" t="s">
        <v>8219</v>
      </c>
      <c r="D835">
        <v>26</v>
      </c>
      <c r="F835" t="s">
        <v>8221</v>
      </c>
      <c r="G835">
        <v>5</v>
      </c>
    </row>
    <row r="836" spans="3:7" x14ac:dyDescent="0.3">
      <c r="C836" t="s">
        <v>8219</v>
      </c>
      <c r="D836">
        <v>131</v>
      </c>
      <c r="F836" t="s">
        <v>8221</v>
      </c>
      <c r="G836">
        <v>3</v>
      </c>
    </row>
    <row r="837" spans="3:7" x14ac:dyDescent="0.3">
      <c r="C837" t="s">
        <v>8219</v>
      </c>
      <c r="D837">
        <v>14</v>
      </c>
      <c r="F837" t="s">
        <v>8221</v>
      </c>
      <c r="G837">
        <v>2</v>
      </c>
    </row>
    <row r="838" spans="3:7" x14ac:dyDescent="0.3">
      <c r="C838" t="s">
        <v>8219</v>
      </c>
      <c r="D838">
        <v>174</v>
      </c>
      <c r="F838" t="s">
        <v>8221</v>
      </c>
      <c r="G838">
        <v>0</v>
      </c>
    </row>
    <row r="839" spans="3:7" x14ac:dyDescent="0.3">
      <c r="C839" t="s">
        <v>8219</v>
      </c>
      <c r="D839">
        <v>191</v>
      </c>
      <c r="F839" t="s">
        <v>8221</v>
      </c>
      <c r="G839">
        <v>0</v>
      </c>
    </row>
    <row r="840" spans="3:7" x14ac:dyDescent="0.3">
      <c r="C840" t="s">
        <v>8219</v>
      </c>
      <c r="D840">
        <v>38</v>
      </c>
      <c r="F840" t="s">
        <v>8221</v>
      </c>
      <c r="G840">
        <v>3</v>
      </c>
    </row>
    <row r="841" spans="3:7" x14ac:dyDescent="0.3">
      <c r="C841" t="s">
        <v>8219</v>
      </c>
      <c r="D841">
        <v>22</v>
      </c>
      <c r="F841" t="s">
        <v>8221</v>
      </c>
      <c r="G841">
        <v>0</v>
      </c>
    </row>
    <row r="842" spans="3:7" x14ac:dyDescent="0.3">
      <c r="C842" t="s">
        <v>8219</v>
      </c>
      <c r="D842">
        <v>149</v>
      </c>
      <c r="F842" t="s">
        <v>8221</v>
      </c>
      <c r="G842">
        <v>0</v>
      </c>
    </row>
    <row r="843" spans="3:7" x14ac:dyDescent="0.3">
      <c r="C843" t="s">
        <v>8219</v>
      </c>
      <c r="D843">
        <v>56</v>
      </c>
      <c r="F843" t="s">
        <v>8221</v>
      </c>
      <c r="G843">
        <v>3</v>
      </c>
    </row>
    <row r="844" spans="3:7" x14ac:dyDescent="0.3">
      <c r="C844" t="s">
        <v>8219</v>
      </c>
      <c r="D844">
        <v>19</v>
      </c>
      <c r="F844" t="s">
        <v>8221</v>
      </c>
      <c r="G844">
        <v>7</v>
      </c>
    </row>
    <row r="845" spans="3:7" x14ac:dyDescent="0.3">
      <c r="C845" t="s">
        <v>8219</v>
      </c>
      <c r="D845">
        <v>70</v>
      </c>
      <c r="F845" t="s">
        <v>8221</v>
      </c>
      <c r="G845">
        <v>25</v>
      </c>
    </row>
    <row r="846" spans="3:7" x14ac:dyDescent="0.3">
      <c r="C846" t="s">
        <v>8219</v>
      </c>
      <c r="D846">
        <v>81</v>
      </c>
      <c r="F846" t="s">
        <v>8221</v>
      </c>
      <c r="G846">
        <v>10</v>
      </c>
    </row>
    <row r="847" spans="3:7" x14ac:dyDescent="0.3">
      <c r="C847" t="s">
        <v>8219</v>
      </c>
      <c r="D847">
        <v>32</v>
      </c>
      <c r="F847" t="s">
        <v>8221</v>
      </c>
      <c r="G847">
        <v>3</v>
      </c>
    </row>
    <row r="848" spans="3:7" x14ac:dyDescent="0.3">
      <c r="C848" t="s">
        <v>8219</v>
      </c>
      <c r="D848">
        <v>26</v>
      </c>
      <c r="F848" t="s">
        <v>8221</v>
      </c>
      <c r="G848">
        <v>5</v>
      </c>
    </row>
    <row r="849" spans="3:7" x14ac:dyDescent="0.3">
      <c r="C849" t="s">
        <v>8219</v>
      </c>
      <c r="D849">
        <v>105</v>
      </c>
      <c r="F849" t="s">
        <v>8221</v>
      </c>
      <c r="G849">
        <v>5</v>
      </c>
    </row>
    <row r="850" spans="3:7" x14ac:dyDescent="0.3">
      <c r="C850" t="s">
        <v>8219</v>
      </c>
      <c r="D850">
        <v>29</v>
      </c>
      <c r="F850" t="s">
        <v>8221</v>
      </c>
      <c r="G850">
        <v>27</v>
      </c>
    </row>
    <row r="851" spans="3:7" x14ac:dyDescent="0.3">
      <c r="C851" t="s">
        <v>8219</v>
      </c>
      <c r="D851">
        <v>8</v>
      </c>
      <c r="F851" t="s">
        <v>8221</v>
      </c>
      <c r="G851">
        <v>2</v>
      </c>
    </row>
    <row r="852" spans="3:7" x14ac:dyDescent="0.3">
      <c r="C852" t="s">
        <v>8219</v>
      </c>
      <c r="D852">
        <v>89</v>
      </c>
      <c r="F852" t="s">
        <v>8221</v>
      </c>
      <c r="G852">
        <v>236</v>
      </c>
    </row>
    <row r="853" spans="3:7" x14ac:dyDescent="0.3">
      <c r="C853" t="s">
        <v>8219</v>
      </c>
      <c r="D853">
        <v>44</v>
      </c>
      <c r="F853" t="s">
        <v>8221</v>
      </c>
      <c r="G853">
        <v>1</v>
      </c>
    </row>
    <row r="854" spans="3:7" x14ac:dyDescent="0.3">
      <c r="C854" t="s">
        <v>8219</v>
      </c>
      <c r="D854">
        <v>246</v>
      </c>
      <c r="F854" t="s">
        <v>8221</v>
      </c>
      <c r="G854">
        <v>12</v>
      </c>
    </row>
    <row r="855" spans="3:7" x14ac:dyDescent="0.3">
      <c r="C855" t="s">
        <v>8219</v>
      </c>
      <c r="D855">
        <v>120</v>
      </c>
      <c r="F855" t="s">
        <v>8221</v>
      </c>
      <c r="G855">
        <v>4</v>
      </c>
    </row>
    <row r="856" spans="3:7" x14ac:dyDescent="0.3">
      <c r="C856" t="s">
        <v>8219</v>
      </c>
      <c r="D856">
        <v>26</v>
      </c>
      <c r="F856" t="s">
        <v>8221</v>
      </c>
      <c r="G856">
        <v>3</v>
      </c>
    </row>
    <row r="857" spans="3:7" x14ac:dyDescent="0.3">
      <c r="C857" t="s">
        <v>8219</v>
      </c>
      <c r="D857">
        <v>45</v>
      </c>
      <c r="F857" t="s">
        <v>8221</v>
      </c>
      <c r="G857">
        <v>99</v>
      </c>
    </row>
    <row r="858" spans="3:7" x14ac:dyDescent="0.3">
      <c r="C858" t="s">
        <v>8219</v>
      </c>
      <c r="D858">
        <v>20</v>
      </c>
      <c r="F858" t="s">
        <v>8221</v>
      </c>
      <c r="G858">
        <v>3</v>
      </c>
    </row>
    <row r="859" spans="3:7" x14ac:dyDescent="0.3">
      <c r="C859" t="s">
        <v>8219</v>
      </c>
      <c r="D859">
        <v>47</v>
      </c>
      <c r="F859" t="s">
        <v>8221</v>
      </c>
      <c r="G859">
        <v>3</v>
      </c>
    </row>
    <row r="860" spans="3:7" x14ac:dyDescent="0.3">
      <c r="C860" t="s">
        <v>8219</v>
      </c>
      <c r="D860">
        <v>13</v>
      </c>
      <c r="F860" t="s">
        <v>8221</v>
      </c>
      <c r="G860">
        <v>22</v>
      </c>
    </row>
    <row r="861" spans="3:7" x14ac:dyDescent="0.3">
      <c r="C861" t="s">
        <v>8219</v>
      </c>
      <c r="D861">
        <v>183</v>
      </c>
      <c r="F861" t="s">
        <v>8221</v>
      </c>
      <c r="G861">
        <v>4</v>
      </c>
    </row>
    <row r="862" spans="3:7" x14ac:dyDescent="0.3">
      <c r="C862" t="s">
        <v>8219</v>
      </c>
      <c r="D862">
        <v>21</v>
      </c>
      <c r="F862" t="s">
        <v>8221</v>
      </c>
      <c r="G862">
        <v>534</v>
      </c>
    </row>
    <row r="863" spans="3:7" x14ac:dyDescent="0.3">
      <c r="C863" t="s">
        <v>8219</v>
      </c>
      <c r="D863">
        <v>42</v>
      </c>
      <c r="F863" t="s">
        <v>8221</v>
      </c>
      <c r="G863">
        <v>12</v>
      </c>
    </row>
    <row r="864" spans="3:7" x14ac:dyDescent="0.3">
      <c r="C864" t="s">
        <v>8219</v>
      </c>
      <c r="D864">
        <v>54</v>
      </c>
      <c r="F864" t="s">
        <v>8221</v>
      </c>
      <c r="G864">
        <v>56</v>
      </c>
    </row>
    <row r="865" spans="3:7" x14ac:dyDescent="0.3">
      <c r="C865" t="s">
        <v>8219</v>
      </c>
      <c r="D865">
        <v>38</v>
      </c>
      <c r="F865" t="s">
        <v>8221</v>
      </c>
      <c r="G865">
        <v>11</v>
      </c>
    </row>
    <row r="866" spans="3:7" x14ac:dyDescent="0.3">
      <c r="C866" t="s">
        <v>8219</v>
      </c>
      <c r="D866">
        <v>64</v>
      </c>
      <c r="F866" t="s">
        <v>8221</v>
      </c>
      <c r="G866">
        <v>0</v>
      </c>
    </row>
    <row r="867" spans="3:7" x14ac:dyDescent="0.3">
      <c r="C867" t="s">
        <v>8219</v>
      </c>
      <c r="D867">
        <v>13</v>
      </c>
      <c r="F867" t="s">
        <v>8221</v>
      </c>
      <c r="G867">
        <v>12</v>
      </c>
    </row>
    <row r="868" spans="3:7" x14ac:dyDescent="0.3">
      <c r="C868" t="s">
        <v>8219</v>
      </c>
      <c r="D868">
        <v>33</v>
      </c>
      <c r="F868" t="s">
        <v>8221</v>
      </c>
      <c r="G868">
        <v>5</v>
      </c>
    </row>
    <row r="869" spans="3:7" x14ac:dyDescent="0.3">
      <c r="C869" t="s">
        <v>8219</v>
      </c>
      <c r="D869">
        <v>52</v>
      </c>
      <c r="F869" t="s">
        <v>8221</v>
      </c>
      <c r="G869">
        <v>24</v>
      </c>
    </row>
    <row r="870" spans="3:7" x14ac:dyDescent="0.3">
      <c r="C870" t="s">
        <v>8219</v>
      </c>
      <c r="D870">
        <v>107</v>
      </c>
      <c r="F870" t="s">
        <v>8221</v>
      </c>
      <c r="G870">
        <v>89</v>
      </c>
    </row>
    <row r="871" spans="3:7" x14ac:dyDescent="0.3">
      <c r="C871" t="s">
        <v>8219</v>
      </c>
      <c r="D871">
        <v>11</v>
      </c>
      <c r="F871" t="s">
        <v>8221</v>
      </c>
      <c r="G871">
        <v>1</v>
      </c>
    </row>
    <row r="872" spans="3:7" x14ac:dyDescent="0.3">
      <c r="C872" t="s">
        <v>8219</v>
      </c>
      <c r="D872">
        <v>34</v>
      </c>
      <c r="F872" t="s">
        <v>8221</v>
      </c>
      <c r="G872">
        <v>55</v>
      </c>
    </row>
    <row r="873" spans="3:7" x14ac:dyDescent="0.3">
      <c r="C873" t="s">
        <v>8219</v>
      </c>
      <c r="D873">
        <v>75</v>
      </c>
      <c r="F873" t="s">
        <v>8221</v>
      </c>
      <c r="G873">
        <v>2</v>
      </c>
    </row>
    <row r="874" spans="3:7" x14ac:dyDescent="0.3">
      <c r="C874" t="s">
        <v>8219</v>
      </c>
      <c r="D874">
        <v>26</v>
      </c>
      <c r="F874" t="s">
        <v>8221</v>
      </c>
      <c r="G874">
        <v>0</v>
      </c>
    </row>
    <row r="875" spans="3:7" x14ac:dyDescent="0.3">
      <c r="C875" t="s">
        <v>8219</v>
      </c>
      <c r="D875">
        <v>50</v>
      </c>
      <c r="F875" t="s">
        <v>8221</v>
      </c>
      <c r="G875">
        <v>4</v>
      </c>
    </row>
    <row r="876" spans="3:7" x14ac:dyDescent="0.3">
      <c r="C876" t="s">
        <v>8219</v>
      </c>
      <c r="D876">
        <v>80</v>
      </c>
      <c r="F876" t="s">
        <v>8221</v>
      </c>
      <c r="G876">
        <v>6</v>
      </c>
    </row>
    <row r="877" spans="3:7" x14ac:dyDescent="0.3">
      <c r="C877" t="s">
        <v>8219</v>
      </c>
      <c r="D877">
        <v>110</v>
      </c>
      <c r="F877" t="s">
        <v>8221</v>
      </c>
      <c r="G877">
        <v>4</v>
      </c>
    </row>
    <row r="878" spans="3:7" x14ac:dyDescent="0.3">
      <c r="C878" t="s">
        <v>8219</v>
      </c>
      <c r="D878">
        <v>77</v>
      </c>
      <c r="F878" t="s">
        <v>8221</v>
      </c>
      <c r="G878">
        <v>4</v>
      </c>
    </row>
    <row r="879" spans="3:7" x14ac:dyDescent="0.3">
      <c r="C879" t="s">
        <v>8219</v>
      </c>
      <c r="D879">
        <v>50</v>
      </c>
      <c r="F879" t="s">
        <v>8221</v>
      </c>
      <c r="G879">
        <v>2</v>
      </c>
    </row>
    <row r="880" spans="3:7" x14ac:dyDescent="0.3">
      <c r="C880" t="s">
        <v>8219</v>
      </c>
      <c r="D880">
        <v>145</v>
      </c>
      <c r="F880" t="s">
        <v>8221</v>
      </c>
      <c r="G880">
        <v>5</v>
      </c>
    </row>
    <row r="881" spans="3:7" x14ac:dyDescent="0.3">
      <c r="C881" t="s">
        <v>8219</v>
      </c>
      <c r="D881">
        <v>29</v>
      </c>
      <c r="F881" t="s">
        <v>8221</v>
      </c>
      <c r="G881">
        <v>83</v>
      </c>
    </row>
    <row r="882" spans="3:7" x14ac:dyDescent="0.3">
      <c r="C882" t="s">
        <v>8219</v>
      </c>
      <c r="D882">
        <v>114</v>
      </c>
      <c r="F882" t="s">
        <v>8221</v>
      </c>
      <c r="G882">
        <v>57</v>
      </c>
    </row>
    <row r="883" spans="3:7" x14ac:dyDescent="0.3">
      <c r="C883" t="s">
        <v>8219</v>
      </c>
      <c r="D883">
        <v>96</v>
      </c>
      <c r="F883" t="s">
        <v>8221</v>
      </c>
      <c r="G883">
        <v>311</v>
      </c>
    </row>
    <row r="884" spans="3:7" x14ac:dyDescent="0.3">
      <c r="C884" t="s">
        <v>8219</v>
      </c>
      <c r="D884">
        <v>31</v>
      </c>
      <c r="F884" t="s">
        <v>8221</v>
      </c>
      <c r="G884">
        <v>2</v>
      </c>
    </row>
    <row r="885" spans="3:7" x14ac:dyDescent="0.3">
      <c r="C885" t="s">
        <v>8219</v>
      </c>
      <c r="D885">
        <v>4883</v>
      </c>
      <c r="F885" t="s">
        <v>8221</v>
      </c>
      <c r="G885">
        <v>16</v>
      </c>
    </row>
    <row r="886" spans="3:7" x14ac:dyDescent="0.3">
      <c r="C886" t="s">
        <v>8219</v>
      </c>
      <c r="D886">
        <v>95</v>
      </c>
      <c r="F886" t="s">
        <v>8221</v>
      </c>
      <c r="G886">
        <v>9</v>
      </c>
    </row>
    <row r="887" spans="3:7" x14ac:dyDescent="0.3">
      <c r="C887" t="s">
        <v>8219</v>
      </c>
      <c r="D887">
        <v>2478</v>
      </c>
      <c r="F887" t="s">
        <v>8221</v>
      </c>
      <c r="G887">
        <v>1</v>
      </c>
    </row>
    <row r="888" spans="3:7" x14ac:dyDescent="0.3">
      <c r="C888" t="s">
        <v>8219</v>
      </c>
      <c r="D888">
        <v>1789</v>
      </c>
      <c r="F888" t="s">
        <v>8221</v>
      </c>
      <c r="G888">
        <v>12</v>
      </c>
    </row>
    <row r="889" spans="3:7" x14ac:dyDescent="0.3">
      <c r="C889" t="s">
        <v>8219</v>
      </c>
      <c r="D889">
        <v>680</v>
      </c>
      <c r="F889" t="s">
        <v>8221</v>
      </c>
      <c r="G889">
        <v>0</v>
      </c>
    </row>
    <row r="890" spans="3:7" x14ac:dyDescent="0.3">
      <c r="C890" t="s">
        <v>8219</v>
      </c>
      <c r="D890">
        <v>70</v>
      </c>
      <c r="F890" t="s">
        <v>8221</v>
      </c>
      <c r="G890">
        <v>20</v>
      </c>
    </row>
    <row r="891" spans="3:7" x14ac:dyDescent="0.3">
      <c r="C891" t="s">
        <v>8219</v>
      </c>
      <c r="D891">
        <v>23</v>
      </c>
      <c r="F891" t="s">
        <v>8221</v>
      </c>
      <c r="G891">
        <v>16</v>
      </c>
    </row>
    <row r="892" spans="3:7" x14ac:dyDescent="0.3">
      <c r="C892" t="s">
        <v>8219</v>
      </c>
      <c r="D892">
        <v>4245</v>
      </c>
      <c r="F892" t="s">
        <v>8221</v>
      </c>
      <c r="G892">
        <v>33</v>
      </c>
    </row>
    <row r="893" spans="3:7" x14ac:dyDescent="0.3">
      <c r="C893" t="s">
        <v>8219</v>
      </c>
      <c r="D893">
        <v>943</v>
      </c>
      <c r="F893" t="s">
        <v>8221</v>
      </c>
      <c r="G893">
        <v>2</v>
      </c>
    </row>
    <row r="894" spans="3:7" x14ac:dyDescent="0.3">
      <c r="C894" t="s">
        <v>8219</v>
      </c>
      <c r="D894">
        <v>1876</v>
      </c>
      <c r="F894" t="s">
        <v>8221</v>
      </c>
      <c r="G894">
        <v>6</v>
      </c>
    </row>
    <row r="895" spans="3:7" x14ac:dyDescent="0.3">
      <c r="C895" t="s">
        <v>8219</v>
      </c>
      <c r="D895">
        <v>834</v>
      </c>
      <c r="F895" t="s">
        <v>8221</v>
      </c>
      <c r="G895">
        <v>0</v>
      </c>
    </row>
    <row r="896" spans="3:7" x14ac:dyDescent="0.3">
      <c r="C896" t="s">
        <v>8219</v>
      </c>
      <c r="D896">
        <v>682</v>
      </c>
      <c r="F896" t="s">
        <v>8221</v>
      </c>
      <c r="G896">
        <v>3</v>
      </c>
    </row>
    <row r="897" spans="3:7" x14ac:dyDescent="0.3">
      <c r="C897" t="s">
        <v>8219</v>
      </c>
      <c r="D897">
        <v>147</v>
      </c>
      <c r="F897" t="s">
        <v>8221</v>
      </c>
      <c r="G897">
        <v>0</v>
      </c>
    </row>
    <row r="898" spans="3:7" x14ac:dyDescent="0.3">
      <c r="C898" t="s">
        <v>8219</v>
      </c>
      <c r="D898">
        <v>415</v>
      </c>
      <c r="F898" t="s">
        <v>8221</v>
      </c>
      <c r="G898">
        <v>3</v>
      </c>
    </row>
    <row r="899" spans="3:7" x14ac:dyDescent="0.3">
      <c r="C899" t="s">
        <v>8219</v>
      </c>
      <c r="D899">
        <v>290</v>
      </c>
      <c r="F899" t="s">
        <v>8221</v>
      </c>
      <c r="G899">
        <v>13</v>
      </c>
    </row>
    <row r="900" spans="3:7" x14ac:dyDescent="0.3">
      <c r="C900" t="s">
        <v>8219</v>
      </c>
      <c r="D900">
        <v>365</v>
      </c>
      <c r="F900" t="s">
        <v>8221</v>
      </c>
      <c r="G900">
        <v>6</v>
      </c>
    </row>
    <row r="901" spans="3:7" x14ac:dyDescent="0.3">
      <c r="C901" t="s">
        <v>8219</v>
      </c>
      <c r="D901">
        <v>660</v>
      </c>
      <c r="F901" t="s">
        <v>8221</v>
      </c>
      <c r="G901">
        <v>1</v>
      </c>
    </row>
    <row r="902" spans="3:7" x14ac:dyDescent="0.3">
      <c r="C902" t="s">
        <v>8219</v>
      </c>
      <c r="D902">
        <v>1356</v>
      </c>
      <c r="F902" t="s">
        <v>8221</v>
      </c>
      <c r="G902">
        <v>0</v>
      </c>
    </row>
    <row r="903" spans="3:7" x14ac:dyDescent="0.3">
      <c r="C903" t="s">
        <v>8219</v>
      </c>
      <c r="D903">
        <v>424</v>
      </c>
      <c r="F903" t="s">
        <v>8221</v>
      </c>
      <c r="G903">
        <v>5</v>
      </c>
    </row>
    <row r="904" spans="3:7" x14ac:dyDescent="0.3">
      <c r="C904" t="s">
        <v>8219</v>
      </c>
      <c r="D904">
        <v>33</v>
      </c>
      <c r="F904" t="s">
        <v>8221</v>
      </c>
      <c r="G904">
        <v>0</v>
      </c>
    </row>
    <row r="905" spans="3:7" x14ac:dyDescent="0.3">
      <c r="C905" t="s">
        <v>8219</v>
      </c>
      <c r="D905">
        <v>1633</v>
      </c>
      <c r="F905" t="s">
        <v>8221</v>
      </c>
      <c r="G905">
        <v>36</v>
      </c>
    </row>
    <row r="906" spans="3:7" x14ac:dyDescent="0.3">
      <c r="C906" t="s">
        <v>8219</v>
      </c>
      <c r="D906">
        <v>306</v>
      </c>
      <c r="F906" t="s">
        <v>8221</v>
      </c>
      <c r="G906">
        <v>1</v>
      </c>
    </row>
    <row r="907" spans="3:7" x14ac:dyDescent="0.3">
      <c r="C907" t="s">
        <v>8219</v>
      </c>
      <c r="D907">
        <v>205</v>
      </c>
      <c r="F907" t="s">
        <v>8221</v>
      </c>
      <c r="G907">
        <v>1</v>
      </c>
    </row>
    <row r="908" spans="3:7" x14ac:dyDescent="0.3">
      <c r="C908" t="s">
        <v>8219</v>
      </c>
      <c r="D908">
        <v>1281</v>
      </c>
      <c r="F908" t="s">
        <v>8221</v>
      </c>
      <c r="G908">
        <v>1</v>
      </c>
    </row>
    <row r="909" spans="3:7" x14ac:dyDescent="0.3">
      <c r="C909" t="s">
        <v>8219</v>
      </c>
      <c r="D909">
        <v>103</v>
      </c>
      <c r="F909" t="s">
        <v>8221</v>
      </c>
      <c r="G909">
        <v>9</v>
      </c>
    </row>
    <row r="910" spans="3:7" x14ac:dyDescent="0.3">
      <c r="C910" t="s">
        <v>8219</v>
      </c>
      <c r="D910">
        <v>1513</v>
      </c>
      <c r="F910" t="s">
        <v>8221</v>
      </c>
      <c r="G910">
        <v>1</v>
      </c>
    </row>
    <row r="911" spans="3:7" x14ac:dyDescent="0.3">
      <c r="C911" t="s">
        <v>8219</v>
      </c>
      <c r="D911">
        <v>405</v>
      </c>
      <c r="F911" t="s">
        <v>8221</v>
      </c>
      <c r="G911">
        <v>0</v>
      </c>
    </row>
    <row r="912" spans="3:7" x14ac:dyDescent="0.3">
      <c r="C912" t="s">
        <v>8219</v>
      </c>
      <c r="D912">
        <v>510</v>
      </c>
      <c r="F912" t="s">
        <v>8221</v>
      </c>
      <c r="G912">
        <v>1</v>
      </c>
    </row>
    <row r="913" spans="3:7" x14ac:dyDescent="0.3">
      <c r="C913" t="s">
        <v>8219</v>
      </c>
      <c r="D913">
        <v>1887</v>
      </c>
      <c r="F913" t="s">
        <v>8221</v>
      </c>
      <c r="G913">
        <v>1</v>
      </c>
    </row>
    <row r="914" spans="3:7" x14ac:dyDescent="0.3">
      <c r="C914" t="s">
        <v>8219</v>
      </c>
      <c r="D914">
        <v>701</v>
      </c>
      <c r="F914" t="s">
        <v>8221</v>
      </c>
      <c r="G914">
        <v>4</v>
      </c>
    </row>
    <row r="915" spans="3:7" x14ac:dyDescent="0.3">
      <c r="C915" t="s">
        <v>8219</v>
      </c>
      <c r="D915">
        <v>3863</v>
      </c>
      <c r="F915" t="s">
        <v>8221</v>
      </c>
      <c r="G915">
        <v>2</v>
      </c>
    </row>
    <row r="916" spans="3:7" x14ac:dyDescent="0.3">
      <c r="C916" t="s">
        <v>8219</v>
      </c>
      <c r="D916">
        <v>238</v>
      </c>
      <c r="F916" t="s">
        <v>8221</v>
      </c>
      <c r="G916">
        <v>2</v>
      </c>
    </row>
    <row r="917" spans="3:7" x14ac:dyDescent="0.3">
      <c r="C917" t="s">
        <v>8219</v>
      </c>
      <c r="D917">
        <v>2051</v>
      </c>
      <c r="F917" t="s">
        <v>8221</v>
      </c>
      <c r="G917">
        <v>2</v>
      </c>
    </row>
    <row r="918" spans="3:7" x14ac:dyDescent="0.3">
      <c r="C918" t="s">
        <v>8219</v>
      </c>
      <c r="D918">
        <v>402</v>
      </c>
      <c r="F918" t="s">
        <v>8221</v>
      </c>
      <c r="G918">
        <v>0</v>
      </c>
    </row>
    <row r="919" spans="3:7" x14ac:dyDescent="0.3">
      <c r="C919" t="s">
        <v>8219</v>
      </c>
      <c r="D919">
        <v>253</v>
      </c>
      <c r="F919" t="s">
        <v>8221</v>
      </c>
      <c r="G919">
        <v>2</v>
      </c>
    </row>
    <row r="920" spans="3:7" x14ac:dyDescent="0.3">
      <c r="C920" t="s">
        <v>8219</v>
      </c>
      <c r="D920">
        <v>473</v>
      </c>
      <c r="F920" t="s">
        <v>8221</v>
      </c>
      <c r="G920">
        <v>4</v>
      </c>
    </row>
    <row r="921" spans="3:7" x14ac:dyDescent="0.3">
      <c r="C921" t="s">
        <v>8219</v>
      </c>
      <c r="D921">
        <v>821</v>
      </c>
      <c r="F921" t="s">
        <v>8221</v>
      </c>
      <c r="G921">
        <v>2</v>
      </c>
    </row>
    <row r="922" spans="3:7" x14ac:dyDescent="0.3">
      <c r="C922" t="s">
        <v>8219</v>
      </c>
      <c r="D922">
        <v>388</v>
      </c>
      <c r="F922" t="s">
        <v>8221</v>
      </c>
      <c r="G922">
        <v>0</v>
      </c>
    </row>
    <row r="923" spans="3:7" x14ac:dyDescent="0.3">
      <c r="C923" t="s">
        <v>8219</v>
      </c>
      <c r="D923">
        <v>813</v>
      </c>
      <c r="F923" t="s">
        <v>8221</v>
      </c>
      <c r="G923">
        <v>1</v>
      </c>
    </row>
    <row r="924" spans="3:7" x14ac:dyDescent="0.3">
      <c r="C924" t="s">
        <v>8219</v>
      </c>
      <c r="D924">
        <v>1945</v>
      </c>
      <c r="F924" t="s">
        <v>8221</v>
      </c>
      <c r="G924">
        <v>0</v>
      </c>
    </row>
    <row r="925" spans="3:7" x14ac:dyDescent="0.3">
      <c r="C925" t="s">
        <v>8219</v>
      </c>
      <c r="D925">
        <v>1637</v>
      </c>
      <c r="F925" t="s">
        <v>8221</v>
      </c>
      <c r="G925">
        <v>2</v>
      </c>
    </row>
    <row r="926" spans="3:7" x14ac:dyDescent="0.3">
      <c r="C926" t="s">
        <v>8219</v>
      </c>
      <c r="D926">
        <v>1375</v>
      </c>
      <c r="F926" t="s">
        <v>8221</v>
      </c>
      <c r="G926">
        <v>7</v>
      </c>
    </row>
    <row r="927" spans="3:7" x14ac:dyDescent="0.3">
      <c r="C927" t="s">
        <v>8219</v>
      </c>
      <c r="D927">
        <v>17</v>
      </c>
      <c r="F927" t="s">
        <v>8221</v>
      </c>
      <c r="G927">
        <v>5</v>
      </c>
    </row>
    <row r="928" spans="3:7" x14ac:dyDescent="0.3">
      <c r="C928" t="s">
        <v>8219</v>
      </c>
      <c r="D928">
        <v>354</v>
      </c>
      <c r="F928" t="s">
        <v>8221</v>
      </c>
      <c r="G928">
        <v>0</v>
      </c>
    </row>
    <row r="929" spans="3:7" x14ac:dyDescent="0.3">
      <c r="C929" t="s">
        <v>8219</v>
      </c>
      <c r="D929">
        <v>191</v>
      </c>
      <c r="F929" t="s">
        <v>8221</v>
      </c>
      <c r="G929">
        <v>0</v>
      </c>
    </row>
    <row r="930" spans="3:7" x14ac:dyDescent="0.3">
      <c r="C930" t="s">
        <v>8219</v>
      </c>
      <c r="D930">
        <v>303</v>
      </c>
      <c r="F930" t="s">
        <v>8221</v>
      </c>
      <c r="G930">
        <v>0</v>
      </c>
    </row>
    <row r="931" spans="3:7" x14ac:dyDescent="0.3">
      <c r="C931" t="s">
        <v>8219</v>
      </c>
      <c r="D931">
        <v>137</v>
      </c>
      <c r="F931" t="s">
        <v>8221</v>
      </c>
      <c r="G931">
        <v>2</v>
      </c>
    </row>
    <row r="932" spans="3:7" x14ac:dyDescent="0.3">
      <c r="C932" t="s">
        <v>8219</v>
      </c>
      <c r="D932">
        <v>41</v>
      </c>
      <c r="F932" t="s">
        <v>8221</v>
      </c>
      <c r="G932">
        <v>0</v>
      </c>
    </row>
    <row r="933" spans="3:7" x14ac:dyDescent="0.3">
      <c r="C933" t="s">
        <v>8219</v>
      </c>
      <c r="D933">
        <v>398</v>
      </c>
      <c r="F933" t="s">
        <v>8221</v>
      </c>
      <c r="G933">
        <v>0</v>
      </c>
    </row>
    <row r="934" spans="3:7" x14ac:dyDescent="0.3">
      <c r="C934" t="s">
        <v>8219</v>
      </c>
      <c r="D934">
        <v>1737</v>
      </c>
      <c r="F934" t="s">
        <v>8221</v>
      </c>
      <c r="G934">
        <v>28</v>
      </c>
    </row>
    <row r="935" spans="3:7" x14ac:dyDescent="0.3">
      <c r="C935" t="s">
        <v>8219</v>
      </c>
      <c r="D935">
        <v>971</v>
      </c>
      <c r="F935" t="s">
        <v>8221</v>
      </c>
      <c r="G935">
        <v>2</v>
      </c>
    </row>
    <row r="936" spans="3:7" x14ac:dyDescent="0.3">
      <c r="C936" t="s">
        <v>8219</v>
      </c>
      <c r="D936">
        <v>183</v>
      </c>
      <c r="F936" t="s">
        <v>8221</v>
      </c>
      <c r="G936">
        <v>0</v>
      </c>
    </row>
    <row r="937" spans="3:7" x14ac:dyDescent="0.3">
      <c r="C937" t="s">
        <v>8219</v>
      </c>
      <c r="D937">
        <v>4562</v>
      </c>
      <c r="F937" t="s">
        <v>8221</v>
      </c>
      <c r="G937">
        <v>0</v>
      </c>
    </row>
    <row r="938" spans="3:7" x14ac:dyDescent="0.3">
      <c r="C938" t="s">
        <v>8219</v>
      </c>
      <c r="D938">
        <v>26457</v>
      </c>
      <c r="F938" t="s">
        <v>8221</v>
      </c>
      <c r="G938">
        <v>0</v>
      </c>
    </row>
    <row r="939" spans="3:7" x14ac:dyDescent="0.3">
      <c r="C939" t="s">
        <v>8219</v>
      </c>
      <c r="D939">
        <v>162</v>
      </c>
      <c r="F939" t="s">
        <v>8221</v>
      </c>
      <c r="G939">
        <v>4</v>
      </c>
    </row>
    <row r="940" spans="3:7" x14ac:dyDescent="0.3">
      <c r="C940" t="s">
        <v>8219</v>
      </c>
      <c r="D940">
        <v>479</v>
      </c>
      <c r="F940" t="s">
        <v>8221</v>
      </c>
      <c r="G940">
        <v>12</v>
      </c>
    </row>
    <row r="941" spans="3:7" x14ac:dyDescent="0.3">
      <c r="C941" t="s">
        <v>8219</v>
      </c>
      <c r="D941">
        <v>426</v>
      </c>
      <c r="F941" t="s">
        <v>8221</v>
      </c>
      <c r="G941">
        <v>0</v>
      </c>
    </row>
    <row r="942" spans="3:7" x14ac:dyDescent="0.3">
      <c r="C942" t="s">
        <v>8219</v>
      </c>
      <c r="D942">
        <v>450</v>
      </c>
      <c r="F942" t="s">
        <v>8221</v>
      </c>
      <c r="G942">
        <v>33</v>
      </c>
    </row>
    <row r="943" spans="3:7" x14ac:dyDescent="0.3">
      <c r="C943" t="s">
        <v>8219</v>
      </c>
      <c r="D943">
        <v>1780</v>
      </c>
      <c r="F943" t="s">
        <v>8221</v>
      </c>
      <c r="G943">
        <v>0</v>
      </c>
    </row>
    <row r="944" spans="3:7" x14ac:dyDescent="0.3">
      <c r="C944" t="s">
        <v>8219</v>
      </c>
      <c r="D944">
        <v>122</v>
      </c>
      <c r="F944" t="s">
        <v>8221</v>
      </c>
      <c r="G944">
        <v>4</v>
      </c>
    </row>
    <row r="945" spans="3:7" x14ac:dyDescent="0.3">
      <c r="C945" t="s">
        <v>8219</v>
      </c>
      <c r="D945">
        <v>95</v>
      </c>
      <c r="F945" t="s">
        <v>8221</v>
      </c>
      <c r="G945">
        <v>0</v>
      </c>
    </row>
    <row r="946" spans="3:7" x14ac:dyDescent="0.3">
      <c r="C946" t="s">
        <v>8219</v>
      </c>
      <c r="D946">
        <v>325</v>
      </c>
      <c r="F946" t="s">
        <v>8221</v>
      </c>
      <c r="G946">
        <v>11</v>
      </c>
    </row>
    <row r="947" spans="3:7" x14ac:dyDescent="0.3">
      <c r="C947" t="s">
        <v>8219</v>
      </c>
      <c r="D947">
        <v>353</v>
      </c>
      <c r="F947" t="s">
        <v>8221</v>
      </c>
      <c r="G947">
        <v>1</v>
      </c>
    </row>
    <row r="948" spans="3:7" x14ac:dyDescent="0.3">
      <c r="C948" t="s">
        <v>8219</v>
      </c>
      <c r="D948">
        <v>105</v>
      </c>
      <c r="F948" t="s">
        <v>8221</v>
      </c>
      <c r="G948">
        <v>5</v>
      </c>
    </row>
    <row r="949" spans="3:7" x14ac:dyDescent="0.3">
      <c r="C949" t="s">
        <v>8219</v>
      </c>
      <c r="D949">
        <v>729</v>
      </c>
      <c r="F949" t="s">
        <v>8221</v>
      </c>
      <c r="G949">
        <v>0</v>
      </c>
    </row>
    <row r="950" spans="3:7" x14ac:dyDescent="0.3">
      <c r="C950" t="s">
        <v>8219</v>
      </c>
      <c r="D950">
        <v>454</v>
      </c>
      <c r="F950" t="s">
        <v>8221</v>
      </c>
      <c r="G950">
        <v>1</v>
      </c>
    </row>
    <row r="951" spans="3:7" x14ac:dyDescent="0.3">
      <c r="C951" t="s">
        <v>8219</v>
      </c>
      <c r="D951">
        <v>539</v>
      </c>
      <c r="F951" t="s">
        <v>8221</v>
      </c>
      <c r="G951">
        <v>1</v>
      </c>
    </row>
    <row r="952" spans="3:7" x14ac:dyDescent="0.3">
      <c r="C952" t="s">
        <v>8219</v>
      </c>
      <c r="D952">
        <v>79</v>
      </c>
      <c r="F952" t="s">
        <v>8221</v>
      </c>
      <c r="G952">
        <v>6</v>
      </c>
    </row>
    <row r="953" spans="3:7" x14ac:dyDescent="0.3">
      <c r="C953" t="s">
        <v>8219</v>
      </c>
      <c r="D953">
        <v>94</v>
      </c>
      <c r="F953" t="s">
        <v>8221</v>
      </c>
      <c r="G953">
        <v>8</v>
      </c>
    </row>
    <row r="954" spans="3:7" x14ac:dyDescent="0.3">
      <c r="C954" t="s">
        <v>8219</v>
      </c>
      <c r="D954">
        <v>625</v>
      </c>
      <c r="F954" t="s">
        <v>8221</v>
      </c>
      <c r="G954">
        <v>1</v>
      </c>
    </row>
    <row r="955" spans="3:7" x14ac:dyDescent="0.3">
      <c r="C955" t="s">
        <v>8219</v>
      </c>
      <c r="D955">
        <v>508</v>
      </c>
      <c r="F955" t="s">
        <v>8221</v>
      </c>
      <c r="G955">
        <v>0</v>
      </c>
    </row>
    <row r="956" spans="3:7" x14ac:dyDescent="0.3">
      <c r="C956" t="s">
        <v>8219</v>
      </c>
      <c r="D956">
        <v>531</v>
      </c>
      <c r="F956" t="s">
        <v>8221</v>
      </c>
      <c r="G956">
        <v>2</v>
      </c>
    </row>
    <row r="957" spans="3:7" x14ac:dyDescent="0.3">
      <c r="C957" t="s">
        <v>8219</v>
      </c>
      <c r="D957">
        <v>158</v>
      </c>
      <c r="F957" t="s">
        <v>8221</v>
      </c>
      <c r="G957">
        <v>1</v>
      </c>
    </row>
    <row r="958" spans="3:7" x14ac:dyDescent="0.3">
      <c r="C958" t="s">
        <v>8219</v>
      </c>
      <c r="D958">
        <v>508</v>
      </c>
      <c r="F958" t="s">
        <v>8221</v>
      </c>
      <c r="G958">
        <v>0</v>
      </c>
    </row>
    <row r="959" spans="3:7" x14ac:dyDescent="0.3">
      <c r="C959" t="s">
        <v>8219</v>
      </c>
      <c r="D959">
        <v>644</v>
      </c>
      <c r="F959" t="s">
        <v>8221</v>
      </c>
      <c r="G959">
        <v>1</v>
      </c>
    </row>
    <row r="960" spans="3:7" x14ac:dyDescent="0.3">
      <c r="C960" t="s">
        <v>8219</v>
      </c>
      <c r="D960">
        <v>848</v>
      </c>
      <c r="F960" t="s">
        <v>8221</v>
      </c>
      <c r="G960">
        <v>19</v>
      </c>
    </row>
    <row r="961" spans="3:7" x14ac:dyDescent="0.3">
      <c r="C961" t="s">
        <v>8219</v>
      </c>
      <c r="D961">
        <v>429</v>
      </c>
      <c r="F961" t="s">
        <v>8221</v>
      </c>
      <c r="G961">
        <v>27</v>
      </c>
    </row>
    <row r="962" spans="3:7" x14ac:dyDescent="0.3">
      <c r="C962" t="s">
        <v>8219</v>
      </c>
      <c r="D962">
        <v>204</v>
      </c>
      <c r="F962" t="s">
        <v>8221</v>
      </c>
      <c r="G962">
        <v>7</v>
      </c>
    </row>
    <row r="963" spans="3:7" x14ac:dyDescent="0.3">
      <c r="C963" t="s">
        <v>8219</v>
      </c>
      <c r="D963">
        <v>379</v>
      </c>
      <c r="F963" t="s">
        <v>8221</v>
      </c>
      <c r="G963">
        <v>14</v>
      </c>
    </row>
    <row r="964" spans="3:7" x14ac:dyDescent="0.3">
      <c r="C964" t="s">
        <v>8219</v>
      </c>
      <c r="D964">
        <v>271</v>
      </c>
      <c r="F964" t="s">
        <v>8221</v>
      </c>
      <c r="G964">
        <v>5</v>
      </c>
    </row>
    <row r="965" spans="3:7" x14ac:dyDescent="0.3">
      <c r="C965" t="s">
        <v>8219</v>
      </c>
      <c r="D965">
        <v>120</v>
      </c>
      <c r="F965" t="s">
        <v>8221</v>
      </c>
      <c r="G965">
        <v>30</v>
      </c>
    </row>
    <row r="966" spans="3:7" x14ac:dyDescent="0.3">
      <c r="C966" t="s">
        <v>8219</v>
      </c>
      <c r="D966">
        <v>140</v>
      </c>
      <c r="F966" t="s">
        <v>8221</v>
      </c>
      <c r="G966">
        <v>1</v>
      </c>
    </row>
    <row r="967" spans="3:7" x14ac:dyDescent="0.3">
      <c r="C967" t="s">
        <v>8219</v>
      </c>
      <c r="D967">
        <v>193</v>
      </c>
      <c r="F967" t="s">
        <v>8221</v>
      </c>
      <c r="G967">
        <v>0</v>
      </c>
    </row>
    <row r="968" spans="3:7" x14ac:dyDescent="0.3">
      <c r="C968" t="s">
        <v>8219</v>
      </c>
      <c r="D968">
        <v>180</v>
      </c>
      <c r="F968" t="s">
        <v>8221</v>
      </c>
      <c r="G968">
        <v>60</v>
      </c>
    </row>
    <row r="969" spans="3:7" x14ac:dyDescent="0.3">
      <c r="C969" t="s">
        <v>8219</v>
      </c>
      <c r="D969">
        <v>263</v>
      </c>
      <c r="F969" t="s">
        <v>8221</v>
      </c>
      <c r="G969">
        <v>84</v>
      </c>
    </row>
    <row r="970" spans="3:7" x14ac:dyDescent="0.3">
      <c r="C970" t="s">
        <v>8219</v>
      </c>
      <c r="D970">
        <v>217</v>
      </c>
      <c r="F970" t="s">
        <v>8221</v>
      </c>
      <c r="G970">
        <v>47</v>
      </c>
    </row>
    <row r="971" spans="3:7" x14ac:dyDescent="0.3">
      <c r="C971" t="s">
        <v>8219</v>
      </c>
      <c r="D971">
        <v>443</v>
      </c>
      <c r="F971" t="s">
        <v>8221</v>
      </c>
      <c r="G971">
        <v>66</v>
      </c>
    </row>
    <row r="972" spans="3:7" x14ac:dyDescent="0.3">
      <c r="C972" t="s">
        <v>8219</v>
      </c>
      <c r="D972">
        <v>1373</v>
      </c>
      <c r="F972" t="s">
        <v>8221</v>
      </c>
      <c r="G972">
        <v>171</v>
      </c>
    </row>
    <row r="973" spans="3:7" x14ac:dyDescent="0.3">
      <c r="C973" t="s">
        <v>8219</v>
      </c>
      <c r="D973">
        <v>742</v>
      </c>
      <c r="F973" t="s">
        <v>8221</v>
      </c>
      <c r="G973">
        <v>29</v>
      </c>
    </row>
    <row r="974" spans="3:7" x14ac:dyDescent="0.3">
      <c r="C974" t="s">
        <v>8219</v>
      </c>
      <c r="D974">
        <v>170</v>
      </c>
      <c r="F974" t="s">
        <v>8221</v>
      </c>
      <c r="G974">
        <v>9</v>
      </c>
    </row>
    <row r="975" spans="3:7" x14ac:dyDescent="0.3">
      <c r="C975" t="s">
        <v>8219</v>
      </c>
      <c r="D975">
        <v>242</v>
      </c>
      <c r="F975" t="s">
        <v>8221</v>
      </c>
      <c r="G975">
        <v>27</v>
      </c>
    </row>
    <row r="976" spans="3:7" x14ac:dyDescent="0.3">
      <c r="C976" t="s">
        <v>8219</v>
      </c>
      <c r="D976">
        <v>541</v>
      </c>
      <c r="F976" t="s">
        <v>8221</v>
      </c>
      <c r="G976">
        <v>2</v>
      </c>
    </row>
    <row r="977" spans="3:7" x14ac:dyDescent="0.3">
      <c r="C977" t="s">
        <v>8219</v>
      </c>
      <c r="D977">
        <v>121</v>
      </c>
      <c r="F977" t="s">
        <v>8221</v>
      </c>
      <c r="G977">
        <v>3</v>
      </c>
    </row>
    <row r="978" spans="3:7" x14ac:dyDescent="0.3">
      <c r="C978" t="s">
        <v>8219</v>
      </c>
      <c r="D978">
        <v>621</v>
      </c>
      <c r="F978" t="s">
        <v>8221</v>
      </c>
      <c r="G978">
        <v>4</v>
      </c>
    </row>
    <row r="979" spans="3:7" x14ac:dyDescent="0.3">
      <c r="C979" t="s">
        <v>8219</v>
      </c>
      <c r="D979">
        <v>101</v>
      </c>
      <c r="F979" t="s">
        <v>8221</v>
      </c>
      <c r="G979">
        <v>2</v>
      </c>
    </row>
    <row r="980" spans="3:7" x14ac:dyDescent="0.3">
      <c r="C980" t="s">
        <v>8219</v>
      </c>
      <c r="D980">
        <v>554</v>
      </c>
      <c r="F980" t="s">
        <v>8221</v>
      </c>
      <c r="G980">
        <v>20</v>
      </c>
    </row>
    <row r="981" spans="3:7" x14ac:dyDescent="0.3">
      <c r="C981" t="s">
        <v>8219</v>
      </c>
      <c r="D981">
        <v>666</v>
      </c>
      <c r="F981" t="s">
        <v>8221</v>
      </c>
      <c r="G981">
        <v>3</v>
      </c>
    </row>
    <row r="982" spans="3:7" x14ac:dyDescent="0.3">
      <c r="C982" t="s">
        <v>8219</v>
      </c>
      <c r="D982">
        <v>410</v>
      </c>
      <c r="F982" t="s">
        <v>8221</v>
      </c>
      <c r="G982">
        <v>4</v>
      </c>
    </row>
    <row r="983" spans="3:7" x14ac:dyDescent="0.3">
      <c r="C983" t="s">
        <v>8219</v>
      </c>
      <c r="D983">
        <v>375</v>
      </c>
      <c r="F983" t="s">
        <v>8221</v>
      </c>
      <c r="G983">
        <v>1</v>
      </c>
    </row>
    <row r="984" spans="3:7" x14ac:dyDescent="0.3">
      <c r="C984" t="s">
        <v>8219</v>
      </c>
      <c r="D984">
        <v>1364</v>
      </c>
      <c r="F984" t="s">
        <v>8221</v>
      </c>
      <c r="G984">
        <v>0</v>
      </c>
    </row>
    <row r="985" spans="3:7" x14ac:dyDescent="0.3">
      <c r="C985" t="s">
        <v>8219</v>
      </c>
      <c r="D985">
        <v>35</v>
      </c>
      <c r="F985" t="s">
        <v>8221</v>
      </c>
      <c r="G985">
        <v>0</v>
      </c>
    </row>
    <row r="986" spans="3:7" x14ac:dyDescent="0.3">
      <c r="C986" t="s">
        <v>8219</v>
      </c>
      <c r="D986">
        <v>203</v>
      </c>
      <c r="F986" t="s">
        <v>8221</v>
      </c>
      <c r="G986">
        <v>14</v>
      </c>
    </row>
    <row r="987" spans="3:7" x14ac:dyDescent="0.3">
      <c r="C987" t="s">
        <v>8219</v>
      </c>
      <c r="D987">
        <v>49</v>
      </c>
      <c r="F987" t="s">
        <v>8221</v>
      </c>
      <c r="G987">
        <v>1</v>
      </c>
    </row>
    <row r="988" spans="3:7" x14ac:dyDescent="0.3">
      <c r="C988" t="s">
        <v>8219</v>
      </c>
      <c r="D988">
        <v>5812</v>
      </c>
      <c r="F988" t="s">
        <v>8221</v>
      </c>
      <c r="G988">
        <v>118</v>
      </c>
    </row>
    <row r="989" spans="3:7" x14ac:dyDescent="0.3">
      <c r="C989" t="s">
        <v>8219</v>
      </c>
      <c r="D989">
        <v>1556</v>
      </c>
      <c r="F989" t="s">
        <v>8221</v>
      </c>
      <c r="G989">
        <v>2</v>
      </c>
    </row>
    <row r="990" spans="3:7" x14ac:dyDescent="0.3">
      <c r="C990" t="s">
        <v>8219</v>
      </c>
      <c r="D990">
        <v>65</v>
      </c>
      <c r="F990" t="s">
        <v>8221</v>
      </c>
      <c r="G990">
        <v>1</v>
      </c>
    </row>
    <row r="991" spans="3:7" x14ac:dyDescent="0.3">
      <c r="C991" t="s">
        <v>8219</v>
      </c>
      <c r="D991">
        <v>10</v>
      </c>
      <c r="F991" t="s">
        <v>8221</v>
      </c>
      <c r="G991">
        <v>3</v>
      </c>
    </row>
    <row r="992" spans="3:7" x14ac:dyDescent="0.3">
      <c r="C992" t="s">
        <v>8219</v>
      </c>
      <c r="D992">
        <v>76</v>
      </c>
      <c r="F992" t="s">
        <v>8221</v>
      </c>
      <c r="G992">
        <v>1</v>
      </c>
    </row>
    <row r="993" spans="3:7" x14ac:dyDescent="0.3">
      <c r="C993" t="s">
        <v>8219</v>
      </c>
      <c r="D993">
        <v>263</v>
      </c>
      <c r="F993" t="s">
        <v>8221</v>
      </c>
      <c r="G993">
        <v>3</v>
      </c>
    </row>
    <row r="994" spans="3:7" x14ac:dyDescent="0.3">
      <c r="C994" t="s">
        <v>8219</v>
      </c>
      <c r="D994">
        <v>1530</v>
      </c>
      <c r="F994" t="s">
        <v>8221</v>
      </c>
      <c r="G994">
        <v>38</v>
      </c>
    </row>
    <row r="995" spans="3:7" x14ac:dyDescent="0.3">
      <c r="C995" t="s">
        <v>8219</v>
      </c>
      <c r="D995">
        <v>278</v>
      </c>
      <c r="F995" t="s">
        <v>8221</v>
      </c>
      <c r="G995">
        <v>52</v>
      </c>
    </row>
    <row r="996" spans="3:7" x14ac:dyDescent="0.3">
      <c r="C996" t="s">
        <v>8219</v>
      </c>
      <c r="D996">
        <v>350</v>
      </c>
      <c r="F996" t="s">
        <v>8221</v>
      </c>
      <c r="G996">
        <v>2</v>
      </c>
    </row>
    <row r="997" spans="3:7" x14ac:dyDescent="0.3">
      <c r="C997" t="s">
        <v>8219</v>
      </c>
      <c r="D997">
        <v>470</v>
      </c>
      <c r="F997" t="s">
        <v>8221</v>
      </c>
      <c r="G997">
        <v>0</v>
      </c>
    </row>
    <row r="998" spans="3:7" x14ac:dyDescent="0.3">
      <c r="C998" t="s">
        <v>8219</v>
      </c>
      <c r="D998">
        <v>3</v>
      </c>
      <c r="F998" t="s">
        <v>8221</v>
      </c>
      <c r="G998">
        <v>4</v>
      </c>
    </row>
    <row r="999" spans="3:7" x14ac:dyDescent="0.3">
      <c r="C999" t="s">
        <v>8219</v>
      </c>
      <c r="D999">
        <v>8200</v>
      </c>
      <c r="F999" t="s">
        <v>8221</v>
      </c>
      <c r="G999">
        <v>4</v>
      </c>
    </row>
    <row r="1000" spans="3:7" x14ac:dyDescent="0.3">
      <c r="C1000" t="s">
        <v>8219</v>
      </c>
      <c r="D1000">
        <v>8359</v>
      </c>
      <c r="F1000" t="s">
        <v>8221</v>
      </c>
      <c r="G1000">
        <v>18</v>
      </c>
    </row>
    <row r="1001" spans="3:7" x14ac:dyDescent="0.3">
      <c r="C1001" t="s">
        <v>8219</v>
      </c>
      <c r="D1001">
        <v>188</v>
      </c>
      <c r="F1001" t="s">
        <v>8221</v>
      </c>
      <c r="G1001">
        <v>0</v>
      </c>
    </row>
    <row r="1002" spans="3:7" x14ac:dyDescent="0.3">
      <c r="C1002" t="s">
        <v>8219</v>
      </c>
      <c r="D1002">
        <v>48</v>
      </c>
      <c r="F1002" t="s">
        <v>8221</v>
      </c>
      <c r="G1002">
        <v>22</v>
      </c>
    </row>
    <row r="1003" spans="3:7" x14ac:dyDescent="0.3">
      <c r="C1003" t="s">
        <v>8219</v>
      </c>
      <c r="D1003">
        <v>607</v>
      </c>
      <c r="F1003" t="s">
        <v>8221</v>
      </c>
      <c r="G1003">
        <v>49</v>
      </c>
    </row>
    <row r="1004" spans="3:7" x14ac:dyDescent="0.3">
      <c r="C1004" t="s">
        <v>8219</v>
      </c>
      <c r="D1004">
        <v>50</v>
      </c>
      <c r="F1004" t="s">
        <v>8221</v>
      </c>
      <c r="G1004">
        <v>19</v>
      </c>
    </row>
    <row r="1005" spans="3:7" x14ac:dyDescent="0.3">
      <c r="C1005" t="s">
        <v>8219</v>
      </c>
      <c r="D1005">
        <v>55</v>
      </c>
      <c r="F1005" t="s">
        <v>8221</v>
      </c>
      <c r="G1005">
        <v>4</v>
      </c>
    </row>
    <row r="1006" spans="3:7" x14ac:dyDescent="0.3">
      <c r="C1006" t="s">
        <v>8219</v>
      </c>
      <c r="D1006">
        <v>38</v>
      </c>
      <c r="F1006" t="s">
        <v>8221</v>
      </c>
      <c r="G1006">
        <v>4</v>
      </c>
    </row>
    <row r="1007" spans="3:7" x14ac:dyDescent="0.3">
      <c r="C1007" t="s">
        <v>8219</v>
      </c>
      <c r="D1007">
        <v>25</v>
      </c>
      <c r="F1007" t="s">
        <v>8221</v>
      </c>
      <c r="G1007">
        <v>2</v>
      </c>
    </row>
    <row r="1008" spans="3:7" x14ac:dyDescent="0.3">
      <c r="C1008" t="s">
        <v>8219</v>
      </c>
      <c r="D1008">
        <v>46</v>
      </c>
      <c r="F1008" t="s">
        <v>8221</v>
      </c>
      <c r="G1008">
        <v>0</v>
      </c>
    </row>
    <row r="1009" spans="3:7" x14ac:dyDescent="0.3">
      <c r="C1009" t="s">
        <v>8219</v>
      </c>
      <c r="D1009">
        <v>83</v>
      </c>
      <c r="F1009" t="s">
        <v>8221</v>
      </c>
      <c r="G1009">
        <v>0</v>
      </c>
    </row>
    <row r="1010" spans="3:7" x14ac:dyDescent="0.3">
      <c r="C1010" t="s">
        <v>8219</v>
      </c>
      <c r="D1010">
        <v>35</v>
      </c>
      <c r="F1010" t="s">
        <v>8221</v>
      </c>
      <c r="G1010">
        <v>14</v>
      </c>
    </row>
    <row r="1011" spans="3:7" x14ac:dyDescent="0.3">
      <c r="C1011" t="s">
        <v>8219</v>
      </c>
      <c r="D1011">
        <v>25</v>
      </c>
      <c r="F1011" t="s">
        <v>8221</v>
      </c>
      <c r="G1011">
        <v>8</v>
      </c>
    </row>
    <row r="1012" spans="3:7" x14ac:dyDescent="0.3">
      <c r="C1012" t="s">
        <v>8219</v>
      </c>
      <c r="D1012">
        <v>75</v>
      </c>
      <c r="F1012" t="s">
        <v>8221</v>
      </c>
      <c r="G1012">
        <v>0</v>
      </c>
    </row>
    <row r="1013" spans="3:7" x14ac:dyDescent="0.3">
      <c r="C1013" t="s">
        <v>8219</v>
      </c>
      <c r="D1013">
        <v>62</v>
      </c>
      <c r="F1013" t="s">
        <v>8221</v>
      </c>
      <c r="G1013">
        <v>15</v>
      </c>
    </row>
    <row r="1014" spans="3:7" x14ac:dyDescent="0.3">
      <c r="C1014" t="s">
        <v>8219</v>
      </c>
      <c r="D1014">
        <v>160</v>
      </c>
      <c r="F1014" t="s">
        <v>8221</v>
      </c>
      <c r="G1014">
        <v>33</v>
      </c>
    </row>
    <row r="1015" spans="3:7" x14ac:dyDescent="0.3">
      <c r="C1015" t="s">
        <v>8219</v>
      </c>
      <c r="D1015">
        <v>246</v>
      </c>
      <c r="F1015" t="s">
        <v>8221</v>
      </c>
      <c r="G1015">
        <v>2</v>
      </c>
    </row>
    <row r="1016" spans="3:7" x14ac:dyDescent="0.3">
      <c r="C1016" t="s">
        <v>8219</v>
      </c>
      <c r="D1016">
        <v>55</v>
      </c>
      <c r="F1016" t="s">
        <v>8221</v>
      </c>
      <c r="G1016">
        <v>6</v>
      </c>
    </row>
    <row r="1017" spans="3:7" x14ac:dyDescent="0.3">
      <c r="C1017" t="s">
        <v>8219</v>
      </c>
      <c r="D1017">
        <v>23</v>
      </c>
      <c r="F1017" t="s">
        <v>8221</v>
      </c>
      <c r="G1017">
        <v>2</v>
      </c>
    </row>
    <row r="1018" spans="3:7" x14ac:dyDescent="0.3">
      <c r="C1018" t="s">
        <v>8219</v>
      </c>
      <c r="D1018">
        <v>72</v>
      </c>
      <c r="F1018" t="s">
        <v>8221</v>
      </c>
      <c r="G1018">
        <v>0</v>
      </c>
    </row>
    <row r="1019" spans="3:7" x14ac:dyDescent="0.3">
      <c r="C1019" t="s">
        <v>8219</v>
      </c>
      <c r="D1019">
        <v>22</v>
      </c>
      <c r="F1019" t="s">
        <v>8221</v>
      </c>
      <c r="G1019">
        <v>4</v>
      </c>
    </row>
    <row r="1020" spans="3:7" x14ac:dyDescent="0.3">
      <c r="C1020" t="s">
        <v>8219</v>
      </c>
      <c r="D1020">
        <v>14</v>
      </c>
      <c r="F1020" t="s">
        <v>8221</v>
      </c>
      <c r="G1020">
        <v>1</v>
      </c>
    </row>
    <row r="1021" spans="3:7" x14ac:dyDescent="0.3">
      <c r="C1021" t="s">
        <v>8219</v>
      </c>
      <c r="D1021">
        <v>38</v>
      </c>
      <c r="F1021" t="s">
        <v>8221</v>
      </c>
      <c r="G1021">
        <v>3</v>
      </c>
    </row>
    <row r="1022" spans="3:7" x14ac:dyDescent="0.3">
      <c r="C1022" t="s">
        <v>8219</v>
      </c>
      <c r="D1022">
        <v>32</v>
      </c>
      <c r="F1022" t="s">
        <v>8221</v>
      </c>
      <c r="G1022">
        <v>4</v>
      </c>
    </row>
    <row r="1023" spans="3:7" x14ac:dyDescent="0.3">
      <c r="C1023" t="s">
        <v>8219</v>
      </c>
      <c r="D1023">
        <v>63</v>
      </c>
      <c r="F1023" t="s">
        <v>8221</v>
      </c>
      <c r="G1023">
        <v>0</v>
      </c>
    </row>
    <row r="1024" spans="3:7" x14ac:dyDescent="0.3">
      <c r="C1024" t="s">
        <v>8219</v>
      </c>
      <c r="D1024">
        <v>27</v>
      </c>
      <c r="F1024" t="s">
        <v>8221</v>
      </c>
      <c r="G1024">
        <v>4</v>
      </c>
    </row>
    <row r="1025" spans="3:7" x14ac:dyDescent="0.3">
      <c r="C1025" t="s">
        <v>8219</v>
      </c>
      <c r="D1025">
        <v>44</v>
      </c>
      <c r="F1025" t="s">
        <v>8221</v>
      </c>
      <c r="G1025">
        <v>3</v>
      </c>
    </row>
    <row r="1026" spans="3:7" x14ac:dyDescent="0.3">
      <c r="C1026" t="s">
        <v>8219</v>
      </c>
      <c r="D1026">
        <v>38</v>
      </c>
      <c r="F1026" t="s">
        <v>8221</v>
      </c>
      <c r="G1026">
        <v>34</v>
      </c>
    </row>
    <row r="1027" spans="3:7" x14ac:dyDescent="0.3">
      <c r="C1027" t="s">
        <v>8219</v>
      </c>
      <c r="D1027">
        <v>115</v>
      </c>
      <c r="F1027" t="s">
        <v>8221</v>
      </c>
      <c r="G1027">
        <v>2</v>
      </c>
    </row>
    <row r="1028" spans="3:7" x14ac:dyDescent="0.3">
      <c r="C1028" t="s">
        <v>8219</v>
      </c>
      <c r="D1028">
        <v>37</v>
      </c>
      <c r="F1028" t="s">
        <v>8221</v>
      </c>
      <c r="G1028">
        <v>33</v>
      </c>
    </row>
    <row r="1029" spans="3:7" x14ac:dyDescent="0.3">
      <c r="C1029" t="s">
        <v>8219</v>
      </c>
      <c r="D1029">
        <v>99</v>
      </c>
      <c r="F1029" t="s">
        <v>8221</v>
      </c>
      <c r="G1029">
        <v>0</v>
      </c>
    </row>
    <row r="1030" spans="3:7" x14ac:dyDescent="0.3">
      <c r="C1030" t="s">
        <v>8219</v>
      </c>
      <c r="D1030">
        <v>44</v>
      </c>
      <c r="F1030" t="s">
        <v>8221</v>
      </c>
      <c r="G1030">
        <v>0</v>
      </c>
    </row>
    <row r="1031" spans="3:7" x14ac:dyDescent="0.3">
      <c r="C1031" t="s">
        <v>8219</v>
      </c>
      <c r="D1031">
        <v>58</v>
      </c>
      <c r="F1031" t="s">
        <v>8221</v>
      </c>
      <c r="G1031">
        <v>1</v>
      </c>
    </row>
    <row r="1032" spans="3:7" x14ac:dyDescent="0.3">
      <c r="C1032" t="s">
        <v>8219</v>
      </c>
      <c r="D1032">
        <v>191</v>
      </c>
      <c r="F1032" t="s">
        <v>8221</v>
      </c>
      <c r="G1032">
        <v>13</v>
      </c>
    </row>
    <row r="1033" spans="3:7" x14ac:dyDescent="0.3">
      <c r="C1033" t="s">
        <v>8219</v>
      </c>
      <c r="D1033">
        <v>40</v>
      </c>
      <c r="F1033" t="s">
        <v>8221</v>
      </c>
      <c r="G1033">
        <v>2</v>
      </c>
    </row>
    <row r="1034" spans="3:7" x14ac:dyDescent="0.3">
      <c r="C1034" t="s">
        <v>8219</v>
      </c>
      <c r="D1034">
        <v>38</v>
      </c>
      <c r="F1034" t="s">
        <v>8221</v>
      </c>
      <c r="G1034">
        <v>36</v>
      </c>
    </row>
    <row r="1035" spans="3:7" x14ac:dyDescent="0.3">
      <c r="C1035" t="s">
        <v>8219</v>
      </c>
      <c r="D1035">
        <v>39</v>
      </c>
      <c r="F1035" t="s">
        <v>8221</v>
      </c>
      <c r="G1035">
        <v>1</v>
      </c>
    </row>
    <row r="1036" spans="3:7" x14ac:dyDescent="0.3">
      <c r="C1036" t="s">
        <v>8219</v>
      </c>
      <c r="D1036">
        <v>11</v>
      </c>
      <c r="F1036" t="s">
        <v>8221</v>
      </c>
      <c r="G1036">
        <v>15</v>
      </c>
    </row>
    <row r="1037" spans="3:7" x14ac:dyDescent="0.3">
      <c r="C1037" t="s">
        <v>8219</v>
      </c>
      <c r="D1037">
        <v>107</v>
      </c>
      <c r="F1037" t="s">
        <v>8221</v>
      </c>
      <c r="G1037">
        <v>1</v>
      </c>
    </row>
    <row r="1038" spans="3:7" x14ac:dyDescent="0.3">
      <c r="C1038" t="s">
        <v>8219</v>
      </c>
      <c r="D1038">
        <v>147</v>
      </c>
      <c r="F1038" t="s">
        <v>8221</v>
      </c>
      <c r="G1038">
        <v>0</v>
      </c>
    </row>
    <row r="1039" spans="3:7" x14ac:dyDescent="0.3">
      <c r="C1039" t="s">
        <v>8219</v>
      </c>
      <c r="D1039">
        <v>36</v>
      </c>
      <c r="F1039" t="s">
        <v>8221</v>
      </c>
      <c r="G1039">
        <v>1</v>
      </c>
    </row>
    <row r="1040" spans="3:7" x14ac:dyDescent="0.3">
      <c r="C1040" t="s">
        <v>8219</v>
      </c>
      <c r="D1040">
        <v>92</v>
      </c>
      <c r="F1040" t="s">
        <v>8221</v>
      </c>
      <c r="G1040">
        <v>0</v>
      </c>
    </row>
    <row r="1041" spans="3:7" x14ac:dyDescent="0.3">
      <c r="C1041" t="s">
        <v>8219</v>
      </c>
      <c r="D1041">
        <v>35</v>
      </c>
      <c r="F1041" t="s">
        <v>8221</v>
      </c>
      <c r="G1041">
        <v>0</v>
      </c>
    </row>
    <row r="1042" spans="3:7" x14ac:dyDescent="0.3">
      <c r="C1042" t="s">
        <v>8219</v>
      </c>
      <c r="D1042">
        <v>17</v>
      </c>
      <c r="F1042" t="s">
        <v>8221</v>
      </c>
      <c r="G1042">
        <v>1</v>
      </c>
    </row>
    <row r="1043" spans="3:7" x14ac:dyDescent="0.3">
      <c r="C1043" t="s">
        <v>8219</v>
      </c>
      <c r="D1043">
        <v>22</v>
      </c>
      <c r="F1043" t="s">
        <v>8221</v>
      </c>
      <c r="G1043">
        <v>39</v>
      </c>
    </row>
    <row r="1044" spans="3:7" x14ac:dyDescent="0.3">
      <c r="C1044" t="s">
        <v>8219</v>
      </c>
      <c r="D1044">
        <v>69</v>
      </c>
      <c r="F1044" t="s">
        <v>8221</v>
      </c>
      <c r="G1044">
        <v>0</v>
      </c>
    </row>
    <row r="1045" spans="3:7" x14ac:dyDescent="0.3">
      <c r="C1045" t="s">
        <v>8219</v>
      </c>
      <c r="D1045">
        <v>13</v>
      </c>
      <c r="F1045" t="s">
        <v>8221</v>
      </c>
      <c r="G1045">
        <v>0</v>
      </c>
    </row>
    <row r="1046" spans="3:7" x14ac:dyDescent="0.3">
      <c r="C1046" t="s">
        <v>8219</v>
      </c>
      <c r="D1046">
        <v>58</v>
      </c>
      <c r="F1046" t="s">
        <v>8221</v>
      </c>
      <c r="G1046">
        <v>3</v>
      </c>
    </row>
    <row r="1047" spans="3:7" x14ac:dyDescent="0.3">
      <c r="C1047" t="s">
        <v>8219</v>
      </c>
      <c r="D1047">
        <v>44</v>
      </c>
      <c r="F1047" t="s">
        <v>8221</v>
      </c>
      <c r="G1047">
        <v>1</v>
      </c>
    </row>
    <row r="1048" spans="3:7" x14ac:dyDescent="0.3">
      <c r="C1048" t="s">
        <v>8219</v>
      </c>
      <c r="D1048">
        <v>83</v>
      </c>
      <c r="F1048" t="s">
        <v>8221</v>
      </c>
      <c r="G1048">
        <v>13</v>
      </c>
    </row>
    <row r="1049" spans="3:7" x14ac:dyDescent="0.3">
      <c r="C1049" t="s">
        <v>8219</v>
      </c>
      <c r="D1049">
        <v>117</v>
      </c>
      <c r="F1049" t="s">
        <v>8221</v>
      </c>
      <c r="G1049">
        <v>0</v>
      </c>
    </row>
    <row r="1050" spans="3:7" x14ac:dyDescent="0.3">
      <c r="C1050" t="s">
        <v>8219</v>
      </c>
      <c r="D1050">
        <v>32</v>
      </c>
      <c r="F1050" t="s">
        <v>8221</v>
      </c>
      <c r="G1050">
        <v>6</v>
      </c>
    </row>
    <row r="1051" spans="3:7" x14ac:dyDescent="0.3">
      <c r="C1051" t="s">
        <v>8219</v>
      </c>
      <c r="D1051">
        <v>8</v>
      </c>
      <c r="F1051" t="s">
        <v>8221</v>
      </c>
      <c r="G1051">
        <v>0</v>
      </c>
    </row>
    <row r="1052" spans="3:7" x14ac:dyDescent="0.3">
      <c r="C1052" t="s">
        <v>8219</v>
      </c>
      <c r="D1052">
        <v>340</v>
      </c>
      <c r="F1052" t="s">
        <v>8221</v>
      </c>
      <c r="G1052">
        <v>14</v>
      </c>
    </row>
    <row r="1053" spans="3:7" x14ac:dyDescent="0.3">
      <c r="C1053" t="s">
        <v>8219</v>
      </c>
      <c r="D1053">
        <v>7</v>
      </c>
      <c r="F1053" t="s">
        <v>8221</v>
      </c>
      <c r="G1053">
        <v>5</v>
      </c>
    </row>
    <row r="1054" spans="3:7" x14ac:dyDescent="0.3">
      <c r="C1054" t="s">
        <v>8219</v>
      </c>
      <c r="D1054">
        <v>19</v>
      </c>
      <c r="F1054" t="s">
        <v>8221</v>
      </c>
      <c r="G1054">
        <v>6</v>
      </c>
    </row>
    <row r="1055" spans="3:7" x14ac:dyDescent="0.3">
      <c r="C1055" t="s">
        <v>8219</v>
      </c>
      <c r="D1055">
        <v>47</v>
      </c>
      <c r="F1055" t="s">
        <v>8221</v>
      </c>
      <c r="G1055">
        <v>15</v>
      </c>
    </row>
    <row r="1056" spans="3:7" x14ac:dyDescent="0.3">
      <c r="C1056" t="s">
        <v>8219</v>
      </c>
      <c r="D1056">
        <v>13</v>
      </c>
      <c r="F1056" t="s">
        <v>8221</v>
      </c>
      <c r="G1056">
        <v>0</v>
      </c>
    </row>
    <row r="1057" spans="3:7" x14ac:dyDescent="0.3">
      <c r="C1057" t="s">
        <v>8219</v>
      </c>
      <c r="D1057">
        <v>90</v>
      </c>
      <c r="F1057" t="s">
        <v>8221</v>
      </c>
      <c r="G1057">
        <v>1</v>
      </c>
    </row>
    <row r="1058" spans="3:7" x14ac:dyDescent="0.3">
      <c r="C1058" t="s">
        <v>8219</v>
      </c>
      <c r="D1058">
        <v>63</v>
      </c>
      <c r="F1058" t="s">
        <v>8221</v>
      </c>
      <c r="G1058">
        <v>9</v>
      </c>
    </row>
    <row r="1059" spans="3:7" x14ac:dyDescent="0.3">
      <c r="C1059" t="s">
        <v>8219</v>
      </c>
      <c r="D1059">
        <v>26</v>
      </c>
      <c r="F1059" t="s">
        <v>8221</v>
      </c>
      <c r="G1059">
        <v>3</v>
      </c>
    </row>
    <row r="1060" spans="3:7" x14ac:dyDescent="0.3">
      <c r="C1060" t="s">
        <v>8219</v>
      </c>
      <c r="D1060">
        <v>71</v>
      </c>
      <c r="F1060" t="s">
        <v>8221</v>
      </c>
      <c r="G1060">
        <v>3</v>
      </c>
    </row>
    <row r="1061" spans="3:7" x14ac:dyDescent="0.3">
      <c r="C1061" t="s">
        <v>8219</v>
      </c>
      <c r="D1061">
        <v>38</v>
      </c>
      <c r="F1061" t="s">
        <v>8221</v>
      </c>
      <c r="G1061">
        <v>1</v>
      </c>
    </row>
    <row r="1062" spans="3:7" x14ac:dyDescent="0.3">
      <c r="C1062" t="s">
        <v>8219</v>
      </c>
      <c r="D1062">
        <v>859</v>
      </c>
      <c r="F1062" t="s">
        <v>8221</v>
      </c>
      <c r="G1062">
        <v>3</v>
      </c>
    </row>
    <row r="1063" spans="3:7" x14ac:dyDescent="0.3">
      <c r="C1063" t="s">
        <v>8219</v>
      </c>
      <c r="D1063">
        <v>21</v>
      </c>
      <c r="F1063" t="s">
        <v>8221</v>
      </c>
      <c r="G1063">
        <v>0</v>
      </c>
    </row>
    <row r="1064" spans="3:7" x14ac:dyDescent="0.3">
      <c r="C1064" t="s">
        <v>8219</v>
      </c>
      <c r="D1064">
        <v>78</v>
      </c>
      <c r="F1064" t="s">
        <v>8221</v>
      </c>
      <c r="G1064">
        <v>2</v>
      </c>
    </row>
    <row r="1065" spans="3:7" x14ac:dyDescent="0.3">
      <c r="C1065" t="s">
        <v>8219</v>
      </c>
      <c r="D1065">
        <v>53</v>
      </c>
      <c r="F1065" t="s">
        <v>8221</v>
      </c>
      <c r="G1065">
        <v>10</v>
      </c>
    </row>
    <row r="1066" spans="3:7" x14ac:dyDescent="0.3">
      <c r="C1066" t="s">
        <v>8219</v>
      </c>
      <c r="D1066">
        <v>356</v>
      </c>
      <c r="F1066" t="s">
        <v>8221</v>
      </c>
      <c r="G1066">
        <v>60</v>
      </c>
    </row>
    <row r="1067" spans="3:7" x14ac:dyDescent="0.3">
      <c r="C1067" t="s">
        <v>8219</v>
      </c>
      <c r="D1067">
        <v>279</v>
      </c>
      <c r="F1067" t="s">
        <v>8221</v>
      </c>
      <c r="G1067">
        <v>5</v>
      </c>
    </row>
    <row r="1068" spans="3:7" x14ac:dyDescent="0.3">
      <c r="C1068" t="s">
        <v>8219</v>
      </c>
      <c r="D1068">
        <v>266</v>
      </c>
      <c r="F1068" t="s">
        <v>8221</v>
      </c>
      <c r="G1068">
        <v>9</v>
      </c>
    </row>
    <row r="1069" spans="3:7" x14ac:dyDescent="0.3">
      <c r="C1069" t="s">
        <v>8219</v>
      </c>
      <c r="D1069">
        <v>623</v>
      </c>
      <c r="F1069" t="s">
        <v>8221</v>
      </c>
      <c r="G1069">
        <v>13</v>
      </c>
    </row>
    <row r="1070" spans="3:7" x14ac:dyDescent="0.3">
      <c r="C1070" t="s">
        <v>8219</v>
      </c>
      <c r="D1070">
        <v>392</v>
      </c>
      <c r="F1070" t="s">
        <v>8221</v>
      </c>
      <c r="G1070">
        <v>0</v>
      </c>
    </row>
    <row r="1071" spans="3:7" x14ac:dyDescent="0.3">
      <c r="C1071" t="s">
        <v>8219</v>
      </c>
      <c r="D1071">
        <v>3562</v>
      </c>
      <c r="F1071" t="s">
        <v>8221</v>
      </c>
      <c r="G1071">
        <v>8</v>
      </c>
    </row>
    <row r="1072" spans="3:7" x14ac:dyDescent="0.3">
      <c r="C1072" t="s">
        <v>8219</v>
      </c>
      <c r="D1072">
        <v>514</v>
      </c>
      <c r="F1072" t="s">
        <v>8221</v>
      </c>
      <c r="G1072">
        <v>3</v>
      </c>
    </row>
    <row r="1073" spans="3:7" x14ac:dyDescent="0.3">
      <c r="C1073" t="s">
        <v>8219</v>
      </c>
      <c r="D1073">
        <v>88</v>
      </c>
      <c r="F1073" t="s">
        <v>8221</v>
      </c>
      <c r="G1073">
        <v>3</v>
      </c>
    </row>
    <row r="1074" spans="3:7" x14ac:dyDescent="0.3">
      <c r="C1074" t="s">
        <v>8219</v>
      </c>
      <c r="D1074">
        <v>537</v>
      </c>
      <c r="F1074" t="s">
        <v>8221</v>
      </c>
      <c r="G1074">
        <v>0</v>
      </c>
    </row>
    <row r="1075" spans="3:7" x14ac:dyDescent="0.3">
      <c r="C1075" t="s">
        <v>8219</v>
      </c>
      <c r="D1075">
        <v>25</v>
      </c>
      <c r="F1075" t="s">
        <v>8221</v>
      </c>
      <c r="G1075">
        <v>6</v>
      </c>
    </row>
    <row r="1076" spans="3:7" x14ac:dyDescent="0.3">
      <c r="C1076" t="s">
        <v>8219</v>
      </c>
      <c r="D1076">
        <v>3238</v>
      </c>
      <c r="F1076" t="s">
        <v>8221</v>
      </c>
      <c r="G1076">
        <v>4</v>
      </c>
    </row>
    <row r="1077" spans="3:7" x14ac:dyDescent="0.3">
      <c r="C1077" t="s">
        <v>8219</v>
      </c>
      <c r="D1077">
        <v>897</v>
      </c>
      <c r="F1077" t="s">
        <v>8221</v>
      </c>
      <c r="G1077">
        <v>1</v>
      </c>
    </row>
    <row r="1078" spans="3:7" x14ac:dyDescent="0.3">
      <c r="C1078" t="s">
        <v>8219</v>
      </c>
      <c r="D1078">
        <v>878</v>
      </c>
      <c r="F1078" t="s">
        <v>8221</v>
      </c>
      <c r="G1078">
        <v>29</v>
      </c>
    </row>
    <row r="1079" spans="3:7" x14ac:dyDescent="0.3">
      <c r="C1079" t="s">
        <v>8219</v>
      </c>
      <c r="D1079">
        <v>115</v>
      </c>
      <c r="F1079" t="s">
        <v>8221</v>
      </c>
      <c r="G1079">
        <v>0</v>
      </c>
    </row>
    <row r="1080" spans="3:7" x14ac:dyDescent="0.3">
      <c r="C1080" t="s">
        <v>8219</v>
      </c>
      <c r="D1080">
        <v>234</v>
      </c>
      <c r="F1080" t="s">
        <v>8221</v>
      </c>
      <c r="G1080">
        <v>4</v>
      </c>
    </row>
    <row r="1081" spans="3:7" x14ac:dyDescent="0.3">
      <c r="C1081" t="s">
        <v>8219</v>
      </c>
      <c r="D1081">
        <v>4330</v>
      </c>
      <c r="F1081" t="s">
        <v>8221</v>
      </c>
      <c r="G1081">
        <v>5</v>
      </c>
    </row>
    <row r="1082" spans="3:7" x14ac:dyDescent="0.3">
      <c r="C1082" t="s">
        <v>8219</v>
      </c>
      <c r="D1082">
        <v>651</v>
      </c>
      <c r="F1082" t="s">
        <v>8221</v>
      </c>
      <c r="G1082">
        <v>4</v>
      </c>
    </row>
    <row r="1083" spans="3:7" x14ac:dyDescent="0.3">
      <c r="C1083" t="s">
        <v>8219</v>
      </c>
      <c r="D1083">
        <v>251</v>
      </c>
      <c r="F1083" t="s">
        <v>8221</v>
      </c>
      <c r="G1083">
        <v>5</v>
      </c>
    </row>
    <row r="1084" spans="3:7" x14ac:dyDescent="0.3">
      <c r="C1084" t="s">
        <v>8219</v>
      </c>
      <c r="D1084">
        <v>263</v>
      </c>
      <c r="F1084" t="s">
        <v>8221</v>
      </c>
      <c r="G1084">
        <v>1</v>
      </c>
    </row>
    <row r="1085" spans="3:7" x14ac:dyDescent="0.3">
      <c r="C1085" t="s">
        <v>8219</v>
      </c>
      <c r="D1085">
        <v>28</v>
      </c>
      <c r="F1085" t="s">
        <v>8221</v>
      </c>
      <c r="G1085">
        <v>1</v>
      </c>
    </row>
    <row r="1086" spans="3:7" x14ac:dyDescent="0.3">
      <c r="C1086" t="s">
        <v>8219</v>
      </c>
      <c r="D1086">
        <v>721</v>
      </c>
      <c r="F1086" t="s">
        <v>8221</v>
      </c>
      <c r="G1086">
        <v>0</v>
      </c>
    </row>
    <row r="1087" spans="3:7" x14ac:dyDescent="0.3">
      <c r="C1087" t="s">
        <v>8219</v>
      </c>
      <c r="D1087">
        <v>50</v>
      </c>
      <c r="F1087" t="s">
        <v>8221</v>
      </c>
      <c r="G1087">
        <v>14</v>
      </c>
    </row>
    <row r="1088" spans="3:7" x14ac:dyDescent="0.3">
      <c r="C1088" t="s">
        <v>8219</v>
      </c>
      <c r="D1088">
        <v>73</v>
      </c>
      <c r="F1088" t="s">
        <v>8221</v>
      </c>
      <c r="G1088">
        <v>3</v>
      </c>
    </row>
    <row r="1089" spans="3:7" x14ac:dyDescent="0.3">
      <c r="C1089" t="s">
        <v>8219</v>
      </c>
      <c r="D1089">
        <v>27</v>
      </c>
      <c r="F1089" t="s">
        <v>8221</v>
      </c>
      <c r="G1089">
        <v>10</v>
      </c>
    </row>
    <row r="1090" spans="3:7" x14ac:dyDescent="0.3">
      <c r="C1090" t="s">
        <v>8219</v>
      </c>
      <c r="D1090">
        <v>34</v>
      </c>
      <c r="F1090" t="s">
        <v>8221</v>
      </c>
      <c r="G1090">
        <v>17</v>
      </c>
    </row>
    <row r="1091" spans="3:7" x14ac:dyDescent="0.3">
      <c r="C1091" t="s">
        <v>8219</v>
      </c>
      <c r="D1091">
        <v>7</v>
      </c>
      <c r="F1091" t="s">
        <v>8221</v>
      </c>
      <c r="G1091">
        <v>2</v>
      </c>
    </row>
    <row r="1092" spans="3:7" x14ac:dyDescent="0.3">
      <c r="C1092" t="s">
        <v>8219</v>
      </c>
      <c r="D1092">
        <v>24</v>
      </c>
      <c r="F1092" t="s">
        <v>8221</v>
      </c>
      <c r="G1092">
        <v>0</v>
      </c>
    </row>
    <row r="1093" spans="3:7" x14ac:dyDescent="0.3">
      <c r="C1093" t="s">
        <v>8219</v>
      </c>
      <c r="D1093">
        <v>15</v>
      </c>
      <c r="F1093" t="s">
        <v>8221</v>
      </c>
      <c r="G1093">
        <v>4</v>
      </c>
    </row>
    <row r="1094" spans="3:7" x14ac:dyDescent="0.3">
      <c r="C1094" t="s">
        <v>8219</v>
      </c>
      <c r="D1094">
        <v>72</v>
      </c>
      <c r="F1094" t="s">
        <v>8221</v>
      </c>
      <c r="G1094">
        <v>12</v>
      </c>
    </row>
    <row r="1095" spans="3:7" x14ac:dyDescent="0.3">
      <c r="C1095" t="s">
        <v>8219</v>
      </c>
      <c r="D1095">
        <v>120</v>
      </c>
      <c r="F1095" t="s">
        <v>8221</v>
      </c>
      <c r="G1095">
        <v>3</v>
      </c>
    </row>
    <row r="1096" spans="3:7" x14ac:dyDescent="0.3">
      <c r="C1096" t="s">
        <v>8219</v>
      </c>
      <c r="D1096">
        <v>123</v>
      </c>
      <c r="F1096" t="s">
        <v>8221</v>
      </c>
      <c r="G1096">
        <v>12</v>
      </c>
    </row>
    <row r="1097" spans="3:7" x14ac:dyDescent="0.3">
      <c r="C1097" t="s">
        <v>8219</v>
      </c>
      <c r="D1097">
        <v>1</v>
      </c>
      <c r="F1097" t="s">
        <v>8221</v>
      </c>
      <c r="G1097">
        <v>0</v>
      </c>
    </row>
    <row r="1098" spans="3:7" x14ac:dyDescent="0.3">
      <c r="C1098" t="s">
        <v>8219</v>
      </c>
      <c r="D1098">
        <v>24</v>
      </c>
      <c r="F1098" t="s">
        <v>8221</v>
      </c>
      <c r="G1098">
        <v>7</v>
      </c>
    </row>
    <row r="1099" spans="3:7" x14ac:dyDescent="0.3">
      <c r="C1099" t="s">
        <v>8219</v>
      </c>
      <c r="D1099">
        <v>33</v>
      </c>
      <c r="F1099" t="s">
        <v>8221</v>
      </c>
      <c r="G1099">
        <v>2</v>
      </c>
    </row>
    <row r="1100" spans="3:7" x14ac:dyDescent="0.3">
      <c r="C1100" t="s">
        <v>8219</v>
      </c>
      <c r="D1100">
        <v>14</v>
      </c>
      <c r="F1100" t="s">
        <v>8221</v>
      </c>
      <c r="G1100">
        <v>1</v>
      </c>
    </row>
    <row r="1101" spans="3:7" x14ac:dyDescent="0.3">
      <c r="C1101" t="s">
        <v>8219</v>
      </c>
      <c r="D1101">
        <v>9</v>
      </c>
      <c r="F1101" t="s">
        <v>8221</v>
      </c>
      <c r="G1101">
        <v>4</v>
      </c>
    </row>
    <row r="1102" spans="3:7" x14ac:dyDescent="0.3">
      <c r="C1102" t="s">
        <v>8219</v>
      </c>
      <c r="D1102">
        <v>76</v>
      </c>
      <c r="F1102" t="s">
        <v>8221</v>
      </c>
      <c r="G1102">
        <v>4</v>
      </c>
    </row>
    <row r="1103" spans="3:7" x14ac:dyDescent="0.3">
      <c r="C1103" t="s">
        <v>8219</v>
      </c>
      <c r="D1103">
        <v>19</v>
      </c>
      <c r="F1103" t="s">
        <v>8221</v>
      </c>
      <c r="G1103">
        <v>17</v>
      </c>
    </row>
    <row r="1104" spans="3:7" x14ac:dyDescent="0.3">
      <c r="C1104" t="s">
        <v>8219</v>
      </c>
      <c r="D1104">
        <v>69</v>
      </c>
      <c r="F1104" t="s">
        <v>8221</v>
      </c>
      <c r="G1104">
        <v>7</v>
      </c>
    </row>
    <row r="1105" spans="3:7" x14ac:dyDescent="0.3">
      <c r="C1105" t="s">
        <v>8219</v>
      </c>
      <c r="D1105">
        <v>218</v>
      </c>
      <c r="F1105" t="s">
        <v>8221</v>
      </c>
      <c r="G1105">
        <v>2</v>
      </c>
    </row>
    <row r="1106" spans="3:7" x14ac:dyDescent="0.3">
      <c r="C1106" t="s">
        <v>8219</v>
      </c>
      <c r="D1106">
        <v>30</v>
      </c>
      <c r="F1106" t="s">
        <v>8221</v>
      </c>
      <c r="G1106">
        <v>5</v>
      </c>
    </row>
    <row r="1107" spans="3:7" x14ac:dyDescent="0.3">
      <c r="C1107" t="s">
        <v>8219</v>
      </c>
      <c r="D1107">
        <v>100</v>
      </c>
      <c r="F1107" t="s">
        <v>8221</v>
      </c>
      <c r="G1107">
        <v>1</v>
      </c>
    </row>
    <row r="1108" spans="3:7" x14ac:dyDescent="0.3">
      <c r="C1108" t="s">
        <v>8219</v>
      </c>
      <c r="D1108">
        <v>296</v>
      </c>
      <c r="F1108" t="s">
        <v>8221</v>
      </c>
      <c r="G1108">
        <v>1</v>
      </c>
    </row>
    <row r="1109" spans="3:7" x14ac:dyDescent="0.3">
      <c r="C1109" t="s">
        <v>8219</v>
      </c>
      <c r="D1109">
        <v>1204</v>
      </c>
      <c r="F1109" t="s">
        <v>8221</v>
      </c>
      <c r="G1109">
        <v>14</v>
      </c>
    </row>
    <row r="1110" spans="3:7" x14ac:dyDescent="0.3">
      <c r="C1110" t="s">
        <v>8219</v>
      </c>
      <c r="D1110">
        <v>321</v>
      </c>
      <c r="F1110" t="s">
        <v>8221</v>
      </c>
      <c r="G1110">
        <v>26</v>
      </c>
    </row>
    <row r="1111" spans="3:7" x14ac:dyDescent="0.3">
      <c r="C1111" t="s">
        <v>8219</v>
      </c>
      <c r="D1111">
        <v>301</v>
      </c>
      <c r="F1111" t="s">
        <v>8221</v>
      </c>
      <c r="G1111">
        <v>2</v>
      </c>
    </row>
    <row r="1112" spans="3:7" x14ac:dyDescent="0.3">
      <c r="C1112" t="s">
        <v>8219</v>
      </c>
      <c r="D1112">
        <v>144</v>
      </c>
      <c r="F1112" t="s">
        <v>8221</v>
      </c>
      <c r="G1112">
        <v>1</v>
      </c>
    </row>
    <row r="1113" spans="3:7" x14ac:dyDescent="0.3">
      <c r="C1113" t="s">
        <v>8219</v>
      </c>
      <c r="D1113">
        <v>539</v>
      </c>
      <c r="F1113" t="s">
        <v>8221</v>
      </c>
      <c r="G1113">
        <v>3</v>
      </c>
    </row>
    <row r="1114" spans="3:7" x14ac:dyDescent="0.3">
      <c r="C1114" t="s">
        <v>8219</v>
      </c>
      <c r="D1114">
        <v>498</v>
      </c>
      <c r="F1114" t="s">
        <v>8221</v>
      </c>
      <c r="G1114">
        <v>7</v>
      </c>
    </row>
    <row r="1115" spans="3:7" x14ac:dyDescent="0.3">
      <c r="C1115" t="s">
        <v>8219</v>
      </c>
      <c r="D1115">
        <v>1113</v>
      </c>
      <c r="F1115" t="s">
        <v>8221</v>
      </c>
      <c r="G1115">
        <v>9</v>
      </c>
    </row>
    <row r="1116" spans="3:7" x14ac:dyDescent="0.3">
      <c r="C1116" t="s">
        <v>8219</v>
      </c>
      <c r="D1116">
        <v>988</v>
      </c>
      <c r="F1116" t="s">
        <v>8221</v>
      </c>
      <c r="G1116">
        <v>20</v>
      </c>
    </row>
    <row r="1117" spans="3:7" x14ac:dyDescent="0.3">
      <c r="C1117" t="s">
        <v>8219</v>
      </c>
      <c r="D1117">
        <v>391</v>
      </c>
      <c r="F1117" t="s">
        <v>8221</v>
      </c>
      <c r="G1117">
        <v>6</v>
      </c>
    </row>
    <row r="1118" spans="3:7" x14ac:dyDescent="0.3">
      <c r="C1118" t="s">
        <v>8219</v>
      </c>
      <c r="D1118">
        <v>28</v>
      </c>
      <c r="F1118" t="s">
        <v>8221</v>
      </c>
      <c r="G1118">
        <v>13</v>
      </c>
    </row>
    <row r="1119" spans="3:7" x14ac:dyDescent="0.3">
      <c r="C1119" t="s">
        <v>8219</v>
      </c>
      <c r="D1119">
        <v>147</v>
      </c>
      <c r="F1119" t="s">
        <v>8221</v>
      </c>
      <c r="G1119">
        <v>1</v>
      </c>
    </row>
    <row r="1120" spans="3:7" x14ac:dyDescent="0.3">
      <c r="C1120" t="s">
        <v>8219</v>
      </c>
      <c r="D1120">
        <v>680</v>
      </c>
      <c r="F1120" t="s">
        <v>8221</v>
      </c>
      <c r="G1120">
        <v>202</v>
      </c>
    </row>
    <row r="1121" spans="3:7" x14ac:dyDescent="0.3">
      <c r="C1121" t="s">
        <v>8219</v>
      </c>
      <c r="D1121">
        <v>983</v>
      </c>
      <c r="F1121" t="s">
        <v>8221</v>
      </c>
      <c r="G1121">
        <v>0</v>
      </c>
    </row>
    <row r="1122" spans="3:7" x14ac:dyDescent="0.3">
      <c r="C1122" t="s">
        <v>8219</v>
      </c>
      <c r="D1122">
        <v>79</v>
      </c>
      <c r="F1122" t="s">
        <v>8221</v>
      </c>
      <c r="G1122">
        <v>1</v>
      </c>
    </row>
    <row r="1123" spans="3:7" x14ac:dyDescent="0.3">
      <c r="C1123" t="s">
        <v>8219</v>
      </c>
      <c r="D1123">
        <v>426</v>
      </c>
      <c r="F1123" t="s">
        <v>8221</v>
      </c>
      <c r="G1123">
        <v>0</v>
      </c>
    </row>
    <row r="1124" spans="3:7" x14ac:dyDescent="0.3">
      <c r="C1124" t="s">
        <v>8219</v>
      </c>
      <c r="D1124">
        <v>96</v>
      </c>
      <c r="F1124" t="s">
        <v>8221</v>
      </c>
      <c r="G1124">
        <v>2</v>
      </c>
    </row>
    <row r="1125" spans="3:7" x14ac:dyDescent="0.3">
      <c r="C1125" t="s">
        <v>8219</v>
      </c>
      <c r="D1125">
        <v>163</v>
      </c>
      <c r="F1125" t="s">
        <v>8221</v>
      </c>
      <c r="G1125">
        <v>13</v>
      </c>
    </row>
    <row r="1126" spans="3:7" x14ac:dyDescent="0.3">
      <c r="C1126" t="s">
        <v>8219</v>
      </c>
      <c r="D1126">
        <v>2525</v>
      </c>
      <c r="F1126" t="s">
        <v>8221</v>
      </c>
      <c r="G1126">
        <v>9</v>
      </c>
    </row>
    <row r="1127" spans="3:7" x14ac:dyDescent="0.3">
      <c r="C1127" t="s">
        <v>8219</v>
      </c>
      <c r="D1127">
        <v>2035</v>
      </c>
      <c r="F1127" t="s">
        <v>8221</v>
      </c>
      <c r="G1127">
        <v>2</v>
      </c>
    </row>
    <row r="1128" spans="3:7" x14ac:dyDescent="0.3">
      <c r="C1128" t="s">
        <v>8219</v>
      </c>
      <c r="D1128">
        <v>290</v>
      </c>
      <c r="F1128" t="s">
        <v>8221</v>
      </c>
      <c r="G1128">
        <v>0</v>
      </c>
    </row>
    <row r="1129" spans="3:7" x14ac:dyDescent="0.3">
      <c r="C1129" t="s">
        <v>8219</v>
      </c>
      <c r="D1129">
        <v>1980</v>
      </c>
      <c r="F1129" t="s">
        <v>8221</v>
      </c>
      <c r="G1129">
        <v>35</v>
      </c>
    </row>
    <row r="1130" spans="3:7" x14ac:dyDescent="0.3">
      <c r="C1130" t="s">
        <v>8219</v>
      </c>
      <c r="D1130">
        <v>57</v>
      </c>
      <c r="F1130" t="s">
        <v>8221</v>
      </c>
      <c r="G1130">
        <v>2</v>
      </c>
    </row>
    <row r="1131" spans="3:7" x14ac:dyDescent="0.3">
      <c r="C1131" t="s">
        <v>8219</v>
      </c>
      <c r="D1131">
        <v>380</v>
      </c>
      <c r="F1131" t="s">
        <v>8221</v>
      </c>
      <c r="G1131">
        <v>3</v>
      </c>
    </row>
    <row r="1132" spans="3:7" x14ac:dyDescent="0.3">
      <c r="C1132" t="s">
        <v>8219</v>
      </c>
      <c r="D1132">
        <v>128</v>
      </c>
      <c r="F1132" t="s">
        <v>8221</v>
      </c>
      <c r="G1132">
        <v>0</v>
      </c>
    </row>
    <row r="1133" spans="3:7" x14ac:dyDescent="0.3">
      <c r="C1133" t="s">
        <v>8219</v>
      </c>
      <c r="D1133">
        <v>180</v>
      </c>
      <c r="F1133" t="s">
        <v>8221</v>
      </c>
      <c r="G1133">
        <v>1</v>
      </c>
    </row>
    <row r="1134" spans="3:7" x14ac:dyDescent="0.3">
      <c r="C1134" t="s">
        <v>8219</v>
      </c>
      <c r="D1134">
        <v>571</v>
      </c>
      <c r="F1134" t="s">
        <v>8221</v>
      </c>
      <c r="G1134">
        <v>0</v>
      </c>
    </row>
    <row r="1135" spans="3:7" x14ac:dyDescent="0.3">
      <c r="C1135" t="s">
        <v>8219</v>
      </c>
      <c r="D1135">
        <v>480</v>
      </c>
      <c r="F1135" t="s">
        <v>8221</v>
      </c>
      <c r="G1135">
        <v>0</v>
      </c>
    </row>
    <row r="1136" spans="3:7" x14ac:dyDescent="0.3">
      <c r="C1136" t="s">
        <v>8219</v>
      </c>
      <c r="D1136">
        <v>249</v>
      </c>
      <c r="F1136" t="s">
        <v>8221</v>
      </c>
      <c r="G1136">
        <v>3</v>
      </c>
    </row>
    <row r="1137" spans="3:7" x14ac:dyDescent="0.3">
      <c r="C1137" t="s">
        <v>8219</v>
      </c>
      <c r="D1137">
        <v>84</v>
      </c>
      <c r="F1137" t="s">
        <v>8221</v>
      </c>
      <c r="G1137">
        <v>11</v>
      </c>
    </row>
    <row r="1138" spans="3:7" x14ac:dyDescent="0.3">
      <c r="C1138" t="s">
        <v>8219</v>
      </c>
      <c r="D1138">
        <v>197</v>
      </c>
      <c r="F1138" t="s">
        <v>8221</v>
      </c>
      <c r="G1138">
        <v>6</v>
      </c>
    </row>
    <row r="1139" spans="3:7" x14ac:dyDescent="0.3">
      <c r="C1139" t="s">
        <v>8219</v>
      </c>
      <c r="D1139">
        <v>271</v>
      </c>
      <c r="F1139" t="s">
        <v>8221</v>
      </c>
      <c r="G1139">
        <v>0</v>
      </c>
    </row>
    <row r="1140" spans="3:7" x14ac:dyDescent="0.3">
      <c r="C1140" t="s">
        <v>8219</v>
      </c>
      <c r="D1140">
        <v>50</v>
      </c>
      <c r="F1140" t="s">
        <v>8221</v>
      </c>
      <c r="G1140">
        <v>67</v>
      </c>
    </row>
    <row r="1141" spans="3:7" x14ac:dyDescent="0.3">
      <c r="C1141" t="s">
        <v>8219</v>
      </c>
      <c r="D1141">
        <v>169</v>
      </c>
      <c r="F1141" t="s">
        <v>8221</v>
      </c>
      <c r="G1141">
        <v>23</v>
      </c>
    </row>
    <row r="1142" spans="3:7" x14ac:dyDescent="0.3">
      <c r="C1142" t="s">
        <v>8219</v>
      </c>
      <c r="D1142">
        <v>205</v>
      </c>
      <c r="F1142" t="s">
        <v>8221</v>
      </c>
      <c r="G1142">
        <v>72</v>
      </c>
    </row>
    <row r="1143" spans="3:7" x14ac:dyDescent="0.3">
      <c r="C1143" t="s">
        <v>8219</v>
      </c>
      <c r="D1143">
        <v>206</v>
      </c>
      <c r="F1143" t="s">
        <v>8221</v>
      </c>
      <c r="G1143">
        <v>2</v>
      </c>
    </row>
    <row r="1144" spans="3:7" x14ac:dyDescent="0.3">
      <c r="C1144" t="s">
        <v>8219</v>
      </c>
      <c r="D1144">
        <v>84</v>
      </c>
      <c r="F1144" t="s">
        <v>8221</v>
      </c>
      <c r="G1144">
        <v>15</v>
      </c>
    </row>
    <row r="1145" spans="3:7" x14ac:dyDescent="0.3">
      <c r="C1145" t="s">
        <v>8219</v>
      </c>
      <c r="D1145">
        <v>210</v>
      </c>
      <c r="F1145" t="s">
        <v>8221</v>
      </c>
      <c r="G1145">
        <v>1</v>
      </c>
    </row>
    <row r="1146" spans="3:7" x14ac:dyDescent="0.3">
      <c r="C1146" t="s">
        <v>8219</v>
      </c>
      <c r="D1146">
        <v>181</v>
      </c>
      <c r="F1146" t="s">
        <v>8221</v>
      </c>
      <c r="G1146">
        <v>2</v>
      </c>
    </row>
    <row r="1147" spans="3:7" x14ac:dyDescent="0.3">
      <c r="C1147" t="s">
        <v>8219</v>
      </c>
      <c r="D1147">
        <v>60</v>
      </c>
      <c r="F1147" t="s">
        <v>8221</v>
      </c>
      <c r="G1147">
        <v>7</v>
      </c>
    </row>
    <row r="1148" spans="3:7" x14ac:dyDescent="0.3">
      <c r="C1148" t="s">
        <v>8219</v>
      </c>
      <c r="D1148">
        <v>445</v>
      </c>
      <c r="F1148" t="s">
        <v>8221</v>
      </c>
      <c r="G1148">
        <v>16</v>
      </c>
    </row>
    <row r="1149" spans="3:7" x14ac:dyDescent="0.3">
      <c r="C1149" t="s">
        <v>8219</v>
      </c>
      <c r="D1149">
        <v>17</v>
      </c>
      <c r="F1149" t="s">
        <v>8221</v>
      </c>
      <c r="G1149">
        <v>117</v>
      </c>
    </row>
    <row r="1150" spans="3:7" x14ac:dyDescent="0.3">
      <c r="C1150" t="s">
        <v>8219</v>
      </c>
      <c r="D1150">
        <v>194</v>
      </c>
      <c r="F1150" t="s">
        <v>8221</v>
      </c>
      <c r="G1150">
        <v>2</v>
      </c>
    </row>
    <row r="1151" spans="3:7" x14ac:dyDescent="0.3">
      <c r="C1151" t="s">
        <v>8219</v>
      </c>
      <c r="D1151">
        <v>404</v>
      </c>
      <c r="F1151" t="s">
        <v>8221</v>
      </c>
      <c r="G1151">
        <v>7</v>
      </c>
    </row>
    <row r="1152" spans="3:7" x14ac:dyDescent="0.3">
      <c r="C1152" t="s">
        <v>8219</v>
      </c>
      <c r="D1152">
        <v>194</v>
      </c>
      <c r="F1152" t="s">
        <v>8221</v>
      </c>
      <c r="G1152">
        <v>3</v>
      </c>
    </row>
    <row r="1153" spans="3:7" x14ac:dyDescent="0.3">
      <c r="C1153" t="s">
        <v>8219</v>
      </c>
      <c r="D1153">
        <v>902</v>
      </c>
      <c r="F1153" t="s">
        <v>8221</v>
      </c>
      <c r="G1153">
        <v>20</v>
      </c>
    </row>
    <row r="1154" spans="3:7" x14ac:dyDescent="0.3">
      <c r="C1154" t="s">
        <v>8219</v>
      </c>
      <c r="D1154">
        <v>1670</v>
      </c>
      <c r="F1154" t="s">
        <v>8221</v>
      </c>
      <c r="G1154">
        <v>50</v>
      </c>
    </row>
    <row r="1155" spans="3:7" x14ac:dyDescent="0.3">
      <c r="C1155" t="s">
        <v>8219</v>
      </c>
      <c r="D1155">
        <v>1328</v>
      </c>
      <c r="F1155" t="s">
        <v>8221</v>
      </c>
      <c r="G1155">
        <v>2</v>
      </c>
    </row>
    <row r="1156" spans="3:7" x14ac:dyDescent="0.3">
      <c r="C1156" t="s">
        <v>8219</v>
      </c>
      <c r="D1156">
        <v>944</v>
      </c>
      <c r="F1156" t="s">
        <v>8221</v>
      </c>
      <c r="G1156">
        <v>3</v>
      </c>
    </row>
    <row r="1157" spans="3:7" x14ac:dyDescent="0.3">
      <c r="C1157" t="s">
        <v>8219</v>
      </c>
      <c r="D1157">
        <v>147</v>
      </c>
      <c r="F1157" t="s">
        <v>8221</v>
      </c>
      <c r="G1157">
        <v>27</v>
      </c>
    </row>
    <row r="1158" spans="3:7" x14ac:dyDescent="0.3">
      <c r="C1158" t="s">
        <v>8219</v>
      </c>
      <c r="D1158">
        <v>99</v>
      </c>
      <c r="F1158" t="s">
        <v>8221</v>
      </c>
      <c r="G1158">
        <v>7</v>
      </c>
    </row>
    <row r="1159" spans="3:7" x14ac:dyDescent="0.3">
      <c r="C1159" t="s">
        <v>8219</v>
      </c>
      <c r="D1159">
        <v>79</v>
      </c>
      <c r="F1159" t="s">
        <v>8221</v>
      </c>
      <c r="G1159">
        <v>5</v>
      </c>
    </row>
    <row r="1160" spans="3:7" x14ac:dyDescent="0.3">
      <c r="C1160" t="s">
        <v>8219</v>
      </c>
      <c r="D1160">
        <v>75</v>
      </c>
      <c r="F1160" t="s">
        <v>8221</v>
      </c>
      <c r="G1160">
        <v>0</v>
      </c>
    </row>
    <row r="1161" spans="3:7" x14ac:dyDescent="0.3">
      <c r="C1161" t="s">
        <v>8219</v>
      </c>
      <c r="D1161">
        <v>207</v>
      </c>
      <c r="F1161" t="s">
        <v>8221</v>
      </c>
      <c r="G1161">
        <v>3</v>
      </c>
    </row>
    <row r="1162" spans="3:7" x14ac:dyDescent="0.3">
      <c r="C1162" t="s">
        <v>8219</v>
      </c>
      <c r="D1162">
        <v>102</v>
      </c>
      <c r="F1162" t="s">
        <v>8221</v>
      </c>
      <c r="G1162">
        <v>6</v>
      </c>
    </row>
    <row r="1163" spans="3:7" x14ac:dyDescent="0.3">
      <c r="C1163" t="s">
        <v>8219</v>
      </c>
      <c r="D1163">
        <v>32</v>
      </c>
      <c r="F1163" t="s">
        <v>8221</v>
      </c>
      <c r="G1163">
        <v>9</v>
      </c>
    </row>
    <row r="1164" spans="3:7" x14ac:dyDescent="0.3">
      <c r="C1164" t="s">
        <v>8219</v>
      </c>
      <c r="D1164">
        <v>480</v>
      </c>
      <c r="F1164" t="s">
        <v>8221</v>
      </c>
      <c r="G1164">
        <v>3</v>
      </c>
    </row>
    <row r="1165" spans="3:7" x14ac:dyDescent="0.3">
      <c r="C1165" t="s">
        <v>8219</v>
      </c>
      <c r="D1165">
        <v>11</v>
      </c>
      <c r="F1165" t="s">
        <v>8221</v>
      </c>
      <c r="G1165">
        <v>2</v>
      </c>
    </row>
    <row r="1166" spans="3:7" x14ac:dyDescent="0.3">
      <c r="C1166" t="s">
        <v>8219</v>
      </c>
      <c r="D1166">
        <v>12</v>
      </c>
      <c r="F1166" t="s">
        <v>8221</v>
      </c>
      <c r="G1166">
        <v>3</v>
      </c>
    </row>
    <row r="1167" spans="3:7" x14ac:dyDescent="0.3">
      <c r="C1167" t="s">
        <v>8219</v>
      </c>
      <c r="D1167">
        <v>48</v>
      </c>
      <c r="F1167" t="s">
        <v>8221</v>
      </c>
      <c r="G1167">
        <v>45</v>
      </c>
    </row>
    <row r="1168" spans="3:7" x14ac:dyDescent="0.3">
      <c r="C1168" t="s">
        <v>8219</v>
      </c>
      <c r="D1168">
        <v>59</v>
      </c>
      <c r="F1168" t="s">
        <v>8221</v>
      </c>
      <c r="G1168">
        <v>9</v>
      </c>
    </row>
    <row r="1169" spans="3:7" x14ac:dyDescent="0.3">
      <c r="C1169" t="s">
        <v>8219</v>
      </c>
      <c r="D1169">
        <v>79</v>
      </c>
      <c r="F1169" t="s">
        <v>8221</v>
      </c>
      <c r="G1169">
        <v>9</v>
      </c>
    </row>
    <row r="1170" spans="3:7" x14ac:dyDescent="0.3">
      <c r="C1170" t="s">
        <v>8219</v>
      </c>
      <c r="D1170">
        <v>14</v>
      </c>
      <c r="F1170" t="s">
        <v>8221</v>
      </c>
      <c r="G1170">
        <v>21</v>
      </c>
    </row>
    <row r="1171" spans="3:7" x14ac:dyDescent="0.3">
      <c r="C1171" t="s">
        <v>8219</v>
      </c>
      <c r="D1171">
        <v>106</v>
      </c>
      <c r="F1171" t="s">
        <v>8221</v>
      </c>
      <c r="G1171">
        <v>17</v>
      </c>
    </row>
    <row r="1172" spans="3:7" x14ac:dyDescent="0.3">
      <c r="C1172" t="s">
        <v>8219</v>
      </c>
      <c r="D1172">
        <v>25</v>
      </c>
      <c r="F1172" t="s">
        <v>8221</v>
      </c>
      <c r="G1172">
        <v>1</v>
      </c>
    </row>
    <row r="1173" spans="3:7" x14ac:dyDescent="0.3">
      <c r="C1173" t="s">
        <v>8219</v>
      </c>
      <c r="D1173">
        <v>25</v>
      </c>
      <c r="F1173" t="s">
        <v>8221</v>
      </c>
      <c r="G1173">
        <v>1</v>
      </c>
    </row>
    <row r="1174" spans="3:7" x14ac:dyDescent="0.3">
      <c r="C1174" t="s">
        <v>8219</v>
      </c>
      <c r="D1174">
        <v>29</v>
      </c>
      <c r="F1174" t="s">
        <v>8221</v>
      </c>
      <c r="G1174">
        <v>14</v>
      </c>
    </row>
    <row r="1175" spans="3:7" x14ac:dyDescent="0.3">
      <c r="C1175" t="s">
        <v>8219</v>
      </c>
      <c r="D1175">
        <v>43</v>
      </c>
      <c r="F1175" t="s">
        <v>8221</v>
      </c>
      <c r="G1175">
        <v>42</v>
      </c>
    </row>
    <row r="1176" spans="3:7" x14ac:dyDescent="0.3">
      <c r="C1176" t="s">
        <v>8219</v>
      </c>
      <c r="D1176">
        <v>46</v>
      </c>
      <c r="F1176" t="s">
        <v>8221</v>
      </c>
      <c r="G1176">
        <v>27</v>
      </c>
    </row>
    <row r="1177" spans="3:7" x14ac:dyDescent="0.3">
      <c r="C1177" t="s">
        <v>8219</v>
      </c>
      <c r="D1177">
        <v>27</v>
      </c>
      <c r="F1177" t="s">
        <v>8221</v>
      </c>
      <c r="G1177">
        <v>5</v>
      </c>
    </row>
    <row r="1178" spans="3:7" x14ac:dyDescent="0.3">
      <c r="C1178" t="s">
        <v>8219</v>
      </c>
      <c r="D1178">
        <v>112</v>
      </c>
      <c r="F1178" t="s">
        <v>8221</v>
      </c>
      <c r="G1178">
        <v>13</v>
      </c>
    </row>
    <row r="1179" spans="3:7" x14ac:dyDescent="0.3">
      <c r="C1179" t="s">
        <v>8219</v>
      </c>
      <c r="D1179">
        <v>34</v>
      </c>
      <c r="F1179" t="s">
        <v>8221</v>
      </c>
      <c r="G1179">
        <v>12</v>
      </c>
    </row>
    <row r="1180" spans="3:7" x14ac:dyDescent="0.3">
      <c r="C1180" t="s">
        <v>8219</v>
      </c>
      <c r="D1180">
        <v>145</v>
      </c>
      <c r="F1180" t="s">
        <v>8221</v>
      </c>
      <c r="G1180">
        <v>90</v>
      </c>
    </row>
    <row r="1181" spans="3:7" x14ac:dyDescent="0.3">
      <c r="C1181" t="s">
        <v>8219</v>
      </c>
      <c r="D1181">
        <v>19</v>
      </c>
      <c r="F1181" t="s">
        <v>8221</v>
      </c>
      <c r="G1181">
        <v>2</v>
      </c>
    </row>
    <row r="1182" spans="3:7" x14ac:dyDescent="0.3">
      <c r="C1182" t="s">
        <v>8219</v>
      </c>
      <c r="D1182">
        <v>288</v>
      </c>
      <c r="F1182" t="s">
        <v>8221</v>
      </c>
      <c r="G1182">
        <v>5</v>
      </c>
    </row>
    <row r="1183" spans="3:7" x14ac:dyDescent="0.3">
      <c r="C1183" t="s">
        <v>8219</v>
      </c>
      <c r="D1183">
        <v>14</v>
      </c>
      <c r="F1183" t="s">
        <v>8221</v>
      </c>
      <c r="G1183">
        <v>31</v>
      </c>
    </row>
    <row r="1184" spans="3:7" x14ac:dyDescent="0.3">
      <c r="C1184" t="s">
        <v>8219</v>
      </c>
      <c r="D1184">
        <v>7</v>
      </c>
      <c r="F1184" t="s">
        <v>8221</v>
      </c>
      <c r="G1184">
        <v>4</v>
      </c>
    </row>
    <row r="1185" spans="3:7" x14ac:dyDescent="0.3">
      <c r="C1185" t="s">
        <v>8219</v>
      </c>
      <c r="D1185">
        <v>211</v>
      </c>
      <c r="F1185" t="s">
        <v>8221</v>
      </c>
      <c r="G1185">
        <v>29</v>
      </c>
    </row>
    <row r="1186" spans="3:7" x14ac:dyDescent="0.3">
      <c r="C1186" t="s">
        <v>8219</v>
      </c>
      <c r="D1186">
        <v>85</v>
      </c>
      <c r="F1186" t="s">
        <v>8221</v>
      </c>
      <c r="G1186">
        <v>2</v>
      </c>
    </row>
    <row r="1187" spans="3:7" x14ac:dyDescent="0.3">
      <c r="C1187" t="s">
        <v>8219</v>
      </c>
      <c r="D1187">
        <v>103</v>
      </c>
      <c r="F1187" t="s">
        <v>8221</v>
      </c>
      <c r="G1187">
        <v>114</v>
      </c>
    </row>
    <row r="1188" spans="3:7" x14ac:dyDescent="0.3">
      <c r="C1188" t="s">
        <v>8219</v>
      </c>
      <c r="D1188">
        <v>113</v>
      </c>
      <c r="F1188" t="s">
        <v>8221</v>
      </c>
      <c r="G1188">
        <v>1</v>
      </c>
    </row>
    <row r="1189" spans="3:7" x14ac:dyDescent="0.3">
      <c r="C1189" t="s">
        <v>8219</v>
      </c>
      <c r="D1189">
        <v>167</v>
      </c>
      <c r="F1189" t="s">
        <v>8221</v>
      </c>
      <c r="G1189">
        <v>76</v>
      </c>
    </row>
    <row r="1190" spans="3:7" x14ac:dyDescent="0.3">
      <c r="C1190" t="s">
        <v>8219</v>
      </c>
      <c r="D1190">
        <v>73</v>
      </c>
      <c r="F1190" t="s">
        <v>8221</v>
      </c>
      <c r="G1190">
        <v>9</v>
      </c>
    </row>
    <row r="1191" spans="3:7" x14ac:dyDescent="0.3">
      <c r="C1191" t="s">
        <v>8219</v>
      </c>
      <c r="D1191">
        <v>75</v>
      </c>
      <c r="F1191" t="s">
        <v>8221</v>
      </c>
      <c r="G1191">
        <v>37</v>
      </c>
    </row>
    <row r="1192" spans="3:7" x14ac:dyDescent="0.3">
      <c r="C1192" t="s">
        <v>8219</v>
      </c>
      <c r="D1192">
        <v>614</v>
      </c>
      <c r="F1192" t="s">
        <v>8221</v>
      </c>
      <c r="G1192">
        <v>0</v>
      </c>
    </row>
    <row r="1193" spans="3:7" x14ac:dyDescent="0.3">
      <c r="C1193" t="s">
        <v>8219</v>
      </c>
      <c r="D1193">
        <v>107</v>
      </c>
      <c r="F1193" t="s">
        <v>8221</v>
      </c>
      <c r="G1193">
        <v>1</v>
      </c>
    </row>
    <row r="1194" spans="3:7" x14ac:dyDescent="0.3">
      <c r="C1194" t="s">
        <v>8219</v>
      </c>
      <c r="D1194">
        <v>1224</v>
      </c>
      <c r="F1194" t="s">
        <v>8221</v>
      </c>
      <c r="G1194">
        <v>10</v>
      </c>
    </row>
    <row r="1195" spans="3:7" x14ac:dyDescent="0.3">
      <c r="C1195" t="s">
        <v>8219</v>
      </c>
      <c r="D1195">
        <v>104</v>
      </c>
      <c r="F1195" t="s">
        <v>8221</v>
      </c>
      <c r="G1195">
        <v>1</v>
      </c>
    </row>
    <row r="1196" spans="3:7" x14ac:dyDescent="0.3">
      <c r="C1196" t="s">
        <v>8219</v>
      </c>
      <c r="D1196">
        <v>79</v>
      </c>
      <c r="F1196" t="s">
        <v>8221</v>
      </c>
      <c r="G1196">
        <v>2</v>
      </c>
    </row>
    <row r="1197" spans="3:7" x14ac:dyDescent="0.3">
      <c r="C1197" t="s">
        <v>8219</v>
      </c>
      <c r="D1197">
        <v>157</v>
      </c>
      <c r="F1197" t="s">
        <v>8221</v>
      </c>
      <c r="G1197">
        <v>1</v>
      </c>
    </row>
    <row r="1198" spans="3:7" x14ac:dyDescent="0.3">
      <c r="C1198" t="s">
        <v>8219</v>
      </c>
      <c r="D1198">
        <v>50</v>
      </c>
      <c r="F1198" t="s">
        <v>8221</v>
      </c>
      <c r="G1198">
        <v>10</v>
      </c>
    </row>
    <row r="1199" spans="3:7" x14ac:dyDescent="0.3">
      <c r="C1199" t="s">
        <v>8219</v>
      </c>
      <c r="D1199">
        <v>64</v>
      </c>
      <c r="F1199" t="s">
        <v>8221</v>
      </c>
      <c r="G1199">
        <v>9</v>
      </c>
    </row>
    <row r="1200" spans="3:7" x14ac:dyDescent="0.3">
      <c r="C1200" t="s">
        <v>8219</v>
      </c>
      <c r="D1200">
        <v>200</v>
      </c>
      <c r="F1200" t="s">
        <v>8221</v>
      </c>
      <c r="G1200">
        <v>19</v>
      </c>
    </row>
    <row r="1201" spans="3:7" x14ac:dyDescent="0.3">
      <c r="C1201" t="s">
        <v>8219</v>
      </c>
      <c r="D1201">
        <v>22</v>
      </c>
      <c r="F1201" t="s">
        <v>8221</v>
      </c>
      <c r="G1201">
        <v>0</v>
      </c>
    </row>
    <row r="1202" spans="3:7" x14ac:dyDescent="0.3">
      <c r="C1202" t="s">
        <v>8219</v>
      </c>
      <c r="D1202">
        <v>163</v>
      </c>
      <c r="F1202" t="s">
        <v>8221</v>
      </c>
      <c r="G1202">
        <v>4</v>
      </c>
    </row>
    <row r="1203" spans="3:7" x14ac:dyDescent="0.3">
      <c r="C1203" t="s">
        <v>8219</v>
      </c>
      <c r="D1203">
        <v>77</v>
      </c>
      <c r="F1203" t="s">
        <v>8221</v>
      </c>
      <c r="G1203">
        <v>8</v>
      </c>
    </row>
    <row r="1204" spans="3:7" x14ac:dyDescent="0.3">
      <c r="C1204" t="s">
        <v>8219</v>
      </c>
      <c r="D1204">
        <v>89</v>
      </c>
      <c r="F1204" t="s">
        <v>8221</v>
      </c>
      <c r="G1204">
        <v>24</v>
      </c>
    </row>
    <row r="1205" spans="3:7" x14ac:dyDescent="0.3">
      <c r="C1205" t="s">
        <v>8219</v>
      </c>
      <c r="D1205">
        <v>3355</v>
      </c>
      <c r="F1205" t="s">
        <v>8221</v>
      </c>
      <c r="G1205">
        <v>0</v>
      </c>
    </row>
    <row r="1206" spans="3:7" x14ac:dyDescent="0.3">
      <c r="C1206" t="s">
        <v>8219</v>
      </c>
      <c r="D1206">
        <v>537</v>
      </c>
      <c r="F1206" t="s">
        <v>8221</v>
      </c>
      <c r="G1206">
        <v>39</v>
      </c>
    </row>
    <row r="1207" spans="3:7" x14ac:dyDescent="0.3">
      <c r="C1207" t="s">
        <v>8219</v>
      </c>
      <c r="D1207">
        <v>125</v>
      </c>
      <c r="F1207" t="s">
        <v>8221</v>
      </c>
      <c r="G1207">
        <v>6</v>
      </c>
    </row>
    <row r="1208" spans="3:7" x14ac:dyDescent="0.3">
      <c r="C1208" t="s">
        <v>8219</v>
      </c>
      <c r="D1208">
        <v>163</v>
      </c>
      <c r="F1208" t="s">
        <v>8221</v>
      </c>
      <c r="G1208">
        <v>4</v>
      </c>
    </row>
    <row r="1209" spans="3:7" x14ac:dyDescent="0.3">
      <c r="C1209" t="s">
        <v>8219</v>
      </c>
      <c r="D1209">
        <v>283</v>
      </c>
      <c r="F1209" t="s">
        <v>8221</v>
      </c>
      <c r="G1209">
        <v>3</v>
      </c>
    </row>
    <row r="1210" spans="3:7" x14ac:dyDescent="0.3">
      <c r="C1210" t="s">
        <v>8219</v>
      </c>
      <c r="D1210">
        <v>352</v>
      </c>
      <c r="F1210" t="s">
        <v>8221</v>
      </c>
      <c r="G1210">
        <v>53</v>
      </c>
    </row>
    <row r="1211" spans="3:7" x14ac:dyDescent="0.3">
      <c r="C1211" t="s">
        <v>8219</v>
      </c>
      <c r="D1211">
        <v>94</v>
      </c>
      <c r="F1211" t="s">
        <v>8221</v>
      </c>
      <c r="G1211">
        <v>1</v>
      </c>
    </row>
    <row r="1212" spans="3:7" x14ac:dyDescent="0.3">
      <c r="C1212" t="s">
        <v>8219</v>
      </c>
      <c r="D1212">
        <v>67</v>
      </c>
      <c r="F1212" t="s">
        <v>8221</v>
      </c>
      <c r="G1212">
        <v>2</v>
      </c>
    </row>
    <row r="1213" spans="3:7" x14ac:dyDescent="0.3">
      <c r="C1213" t="s">
        <v>8219</v>
      </c>
      <c r="D1213">
        <v>221</v>
      </c>
      <c r="F1213" t="s">
        <v>8221</v>
      </c>
      <c r="G1213">
        <v>25</v>
      </c>
    </row>
    <row r="1214" spans="3:7" x14ac:dyDescent="0.3">
      <c r="C1214" t="s">
        <v>8219</v>
      </c>
      <c r="D1214">
        <v>2165</v>
      </c>
      <c r="F1214" t="s">
        <v>8221</v>
      </c>
      <c r="G1214">
        <v>6</v>
      </c>
    </row>
    <row r="1215" spans="3:7" x14ac:dyDescent="0.3">
      <c r="C1215" t="s">
        <v>8219</v>
      </c>
      <c r="D1215">
        <v>179</v>
      </c>
      <c r="F1215" t="s">
        <v>8221</v>
      </c>
      <c r="G1215">
        <v>0</v>
      </c>
    </row>
    <row r="1216" spans="3:7" x14ac:dyDescent="0.3">
      <c r="C1216" t="s">
        <v>8219</v>
      </c>
      <c r="D1216">
        <v>123</v>
      </c>
      <c r="F1216" t="s">
        <v>8221</v>
      </c>
      <c r="G1216">
        <v>12</v>
      </c>
    </row>
    <row r="1217" spans="3:7" x14ac:dyDescent="0.3">
      <c r="C1217" t="s">
        <v>8219</v>
      </c>
      <c r="D1217">
        <v>1104</v>
      </c>
      <c r="F1217" t="s">
        <v>8221</v>
      </c>
      <c r="G1217">
        <v>0</v>
      </c>
    </row>
    <row r="1218" spans="3:7" x14ac:dyDescent="0.3">
      <c r="C1218" t="s">
        <v>8219</v>
      </c>
      <c r="D1218">
        <v>403</v>
      </c>
      <c r="F1218" t="s">
        <v>8221</v>
      </c>
      <c r="G1218">
        <v>36</v>
      </c>
    </row>
    <row r="1219" spans="3:7" x14ac:dyDescent="0.3">
      <c r="C1219" t="s">
        <v>8219</v>
      </c>
      <c r="D1219">
        <v>109</v>
      </c>
      <c r="F1219" t="s">
        <v>8221</v>
      </c>
      <c r="G1219">
        <v>0</v>
      </c>
    </row>
    <row r="1220" spans="3:7" x14ac:dyDescent="0.3">
      <c r="C1220" t="s">
        <v>8219</v>
      </c>
      <c r="D1220">
        <v>372</v>
      </c>
      <c r="F1220" t="s">
        <v>8221</v>
      </c>
      <c r="G1220">
        <v>2</v>
      </c>
    </row>
    <row r="1221" spans="3:7" x14ac:dyDescent="0.3">
      <c r="C1221" t="s">
        <v>8219</v>
      </c>
      <c r="D1221">
        <v>311</v>
      </c>
      <c r="F1221" t="s">
        <v>8221</v>
      </c>
      <c r="G1221">
        <v>1</v>
      </c>
    </row>
    <row r="1222" spans="3:7" x14ac:dyDescent="0.3">
      <c r="C1222" t="s">
        <v>8219</v>
      </c>
      <c r="D1222">
        <v>61</v>
      </c>
      <c r="F1222" t="s">
        <v>8221</v>
      </c>
      <c r="G1222">
        <v>59</v>
      </c>
    </row>
    <row r="1223" spans="3:7" x14ac:dyDescent="0.3">
      <c r="C1223" t="s">
        <v>8219</v>
      </c>
      <c r="D1223">
        <v>115</v>
      </c>
      <c r="F1223" t="s">
        <v>8221</v>
      </c>
      <c r="G1223">
        <v>1</v>
      </c>
    </row>
    <row r="1224" spans="3:7" x14ac:dyDescent="0.3">
      <c r="C1224" t="s">
        <v>8219</v>
      </c>
      <c r="D1224">
        <v>111</v>
      </c>
      <c r="F1224" t="s">
        <v>8221</v>
      </c>
      <c r="G1224">
        <v>31</v>
      </c>
    </row>
    <row r="1225" spans="3:7" x14ac:dyDescent="0.3">
      <c r="C1225" t="s">
        <v>8219</v>
      </c>
      <c r="D1225">
        <v>337</v>
      </c>
      <c r="F1225" t="s">
        <v>8221</v>
      </c>
      <c r="G1225">
        <v>18</v>
      </c>
    </row>
    <row r="1226" spans="3:7" x14ac:dyDescent="0.3">
      <c r="C1226" t="s">
        <v>8219</v>
      </c>
      <c r="D1226">
        <v>9</v>
      </c>
      <c r="F1226" t="s">
        <v>8221</v>
      </c>
      <c r="G1226">
        <v>10</v>
      </c>
    </row>
    <row r="1227" spans="3:7" x14ac:dyDescent="0.3">
      <c r="C1227" t="s">
        <v>8219</v>
      </c>
      <c r="D1227">
        <v>120</v>
      </c>
      <c r="F1227" t="s">
        <v>8221</v>
      </c>
      <c r="G1227">
        <v>0</v>
      </c>
    </row>
    <row r="1228" spans="3:7" x14ac:dyDescent="0.3">
      <c r="C1228" t="s">
        <v>8219</v>
      </c>
      <c r="D1228">
        <v>102</v>
      </c>
      <c r="F1228" t="s">
        <v>8221</v>
      </c>
      <c r="G1228">
        <v>14</v>
      </c>
    </row>
    <row r="1229" spans="3:7" x14ac:dyDescent="0.3">
      <c r="C1229" t="s">
        <v>8219</v>
      </c>
      <c r="D1229">
        <v>186</v>
      </c>
      <c r="F1229" t="s">
        <v>8221</v>
      </c>
      <c r="G1229">
        <v>2</v>
      </c>
    </row>
    <row r="1230" spans="3:7" x14ac:dyDescent="0.3">
      <c r="C1230" t="s">
        <v>8219</v>
      </c>
      <c r="D1230">
        <v>15</v>
      </c>
      <c r="F1230" t="s">
        <v>8221</v>
      </c>
      <c r="G1230">
        <v>1</v>
      </c>
    </row>
    <row r="1231" spans="3:7" x14ac:dyDescent="0.3">
      <c r="C1231" t="s">
        <v>8219</v>
      </c>
      <c r="D1231">
        <v>67</v>
      </c>
      <c r="F1231" t="s">
        <v>8221</v>
      </c>
      <c r="G1231">
        <v>3</v>
      </c>
    </row>
    <row r="1232" spans="3:7" x14ac:dyDescent="0.3">
      <c r="C1232" t="s">
        <v>8219</v>
      </c>
      <c r="D1232">
        <v>130</v>
      </c>
      <c r="F1232" t="s">
        <v>8221</v>
      </c>
      <c r="G1232">
        <v>0</v>
      </c>
    </row>
    <row r="1233" spans="3:7" x14ac:dyDescent="0.3">
      <c r="C1233" t="s">
        <v>8219</v>
      </c>
      <c r="D1233">
        <v>16</v>
      </c>
      <c r="F1233" t="s">
        <v>8221</v>
      </c>
      <c r="G1233">
        <v>2</v>
      </c>
    </row>
    <row r="1234" spans="3:7" x14ac:dyDescent="0.3">
      <c r="C1234" t="s">
        <v>8219</v>
      </c>
      <c r="D1234">
        <v>67</v>
      </c>
      <c r="F1234" t="s">
        <v>8221</v>
      </c>
      <c r="G1234">
        <v>0</v>
      </c>
    </row>
    <row r="1235" spans="3:7" x14ac:dyDescent="0.3">
      <c r="C1235" t="s">
        <v>8219</v>
      </c>
      <c r="D1235">
        <v>124</v>
      </c>
      <c r="F1235" t="s">
        <v>8221</v>
      </c>
      <c r="G1235">
        <v>12</v>
      </c>
    </row>
    <row r="1236" spans="3:7" x14ac:dyDescent="0.3">
      <c r="C1236" t="s">
        <v>8219</v>
      </c>
      <c r="D1236">
        <v>80</v>
      </c>
      <c r="F1236" t="s">
        <v>8221</v>
      </c>
      <c r="G1236">
        <v>1</v>
      </c>
    </row>
    <row r="1237" spans="3:7" x14ac:dyDescent="0.3">
      <c r="C1237" t="s">
        <v>8219</v>
      </c>
      <c r="D1237">
        <v>282</v>
      </c>
      <c r="F1237" t="s">
        <v>8221</v>
      </c>
      <c r="G1237">
        <v>8</v>
      </c>
    </row>
    <row r="1238" spans="3:7" x14ac:dyDescent="0.3">
      <c r="C1238" t="s">
        <v>8219</v>
      </c>
      <c r="D1238">
        <v>68</v>
      </c>
      <c r="F1238" t="s">
        <v>8221</v>
      </c>
      <c r="G1238">
        <v>2</v>
      </c>
    </row>
    <row r="1239" spans="3:7" x14ac:dyDescent="0.3">
      <c r="C1239" t="s">
        <v>8219</v>
      </c>
      <c r="D1239">
        <v>86</v>
      </c>
      <c r="F1239" t="s">
        <v>8221</v>
      </c>
      <c r="G1239">
        <v>31</v>
      </c>
    </row>
    <row r="1240" spans="3:7" x14ac:dyDescent="0.3">
      <c r="C1240" t="s">
        <v>8219</v>
      </c>
      <c r="D1240">
        <v>115</v>
      </c>
      <c r="F1240" t="s">
        <v>8221</v>
      </c>
      <c r="G1240">
        <v>5</v>
      </c>
    </row>
    <row r="1241" spans="3:7" x14ac:dyDescent="0.3">
      <c r="C1241" t="s">
        <v>8219</v>
      </c>
      <c r="D1241">
        <v>75</v>
      </c>
      <c r="F1241" t="s">
        <v>8221</v>
      </c>
      <c r="G1241">
        <v>1</v>
      </c>
    </row>
    <row r="1242" spans="3:7" x14ac:dyDescent="0.3">
      <c r="C1242" t="s">
        <v>8219</v>
      </c>
      <c r="D1242">
        <v>43</v>
      </c>
      <c r="F1242" t="s">
        <v>8221</v>
      </c>
      <c r="G1242">
        <v>12</v>
      </c>
    </row>
    <row r="1243" spans="3:7" x14ac:dyDescent="0.3">
      <c r="C1243" t="s">
        <v>8219</v>
      </c>
      <c r="D1243">
        <v>48</v>
      </c>
      <c r="F1243" t="s">
        <v>8221</v>
      </c>
      <c r="G1243">
        <v>4</v>
      </c>
    </row>
    <row r="1244" spans="3:7" x14ac:dyDescent="0.3">
      <c r="C1244" t="s">
        <v>8219</v>
      </c>
      <c r="D1244">
        <v>52</v>
      </c>
      <c r="F1244" t="s">
        <v>8221</v>
      </c>
      <c r="G1244">
        <v>0</v>
      </c>
    </row>
    <row r="1245" spans="3:7" x14ac:dyDescent="0.3">
      <c r="C1245" t="s">
        <v>8219</v>
      </c>
      <c r="D1245">
        <v>43</v>
      </c>
      <c r="F1245" t="s">
        <v>8221</v>
      </c>
      <c r="G1245">
        <v>7</v>
      </c>
    </row>
    <row r="1246" spans="3:7" x14ac:dyDescent="0.3">
      <c r="C1246" t="s">
        <v>8219</v>
      </c>
      <c r="D1246">
        <v>58</v>
      </c>
      <c r="F1246" t="s">
        <v>8221</v>
      </c>
      <c r="G1246">
        <v>2</v>
      </c>
    </row>
    <row r="1247" spans="3:7" x14ac:dyDescent="0.3">
      <c r="C1247" t="s">
        <v>8219</v>
      </c>
      <c r="D1247">
        <v>47</v>
      </c>
      <c r="F1247" t="s">
        <v>8221</v>
      </c>
      <c r="G1247">
        <v>1</v>
      </c>
    </row>
    <row r="1248" spans="3:7" x14ac:dyDescent="0.3">
      <c r="C1248" t="s">
        <v>8219</v>
      </c>
      <c r="D1248">
        <v>36</v>
      </c>
      <c r="F1248" t="s">
        <v>8221</v>
      </c>
      <c r="G1248">
        <v>4</v>
      </c>
    </row>
    <row r="1249" spans="3:7" x14ac:dyDescent="0.3">
      <c r="C1249" t="s">
        <v>8219</v>
      </c>
      <c r="D1249">
        <v>17</v>
      </c>
      <c r="F1249" t="s">
        <v>8221</v>
      </c>
      <c r="G1249">
        <v>6</v>
      </c>
    </row>
    <row r="1250" spans="3:7" x14ac:dyDescent="0.3">
      <c r="C1250" t="s">
        <v>8219</v>
      </c>
      <c r="D1250">
        <v>104</v>
      </c>
      <c r="F1250" t="s">
        <v>8221</v>
      </c>
      <c r="G1250">
        <v>8</v>
      </c>
    </row>
    <row r="1251" spans="3:7" x14ac:dyDescent="0.3">
      <c r="C1251" t="s">
        <v>8219</v>
      </c>
      <c r="D1251">
        <v>47</v>
      </c>
      <c r="F1251" t="s">
        <v>8221</v>
      </c>
      <c r="G1251">
        <v>14</v>
      </c>
    </row>
    <row r="1252" spans="3:7" x14ac:dyDescent="0.3">
      <c r="C1252" t="s">
        <v>8219</v>
      </c>
      <c r="D1252">
        <v>38</v>
      </c>
      <c r="F1252" t="s">
        <v>8221</v>
      </c>
      <c r="G1252">
        <v>0</v>
      </c>
    </row>
    <row r="1253" spans="3:7" x14ac:dyDescent="0.3">
      <c r="C1253" t="s">
        <v>8219</v>
      </c>
      <c r="D1253">
        <v>81</v>
      </c>
      <c r="F1253" t="s">
        <v>8221</v>
      </c>
      <c r="G1253">
        <v>4</v>
      </c>
    </row>
    <row r="1254" spans="3:7" x14ac:dyDescent="0.3">
      <c r="C1254" t="s">
        <v>8219</v>
      </c>
      <c r="D1254">
        <v>55</v>
      </c>
      <c r="F1254" t="s">
        <v>8221</v>
      </c>
      <c r="G1254">
        <v>0</v>
      </c>
    </row>
    <row r="1255" spans="3:7" x14ac:dyDescent="0.3">
      <c r="C1255" t="s">
        <v>8219</v>
      </c>
      <c r="D1255">
        <v>41</v>
      </c>
      <c r="F1255" t="s">
        <v>8221</v>
      </c>
      <c r="G1255">
        <v>0</v>
      </c>
    </row>
    <row r="1256" spans="3:7" x14ac:dyDescent="0.3">
      <c r="C1256" t="s">
        <v>8219</v>
      </c>
      <c r="D1256">
        <v>79</v>
      </c>
      <c r="F1256" t="s">
        <v>8221</v>
      </c>
      <c r="G1256">
        <v>1</v>
      </c>
    </row>
    <row r="1257" spans="3:7" x14ac:dyDescent="0.3">
      <c r="C1257" t="s">
        <v>8219</v>
      </c>
      <c r="D1257">
        <v>16</v>
      </c>
      <c r="F1257" t="s">
        <v>8221</v>
      </c>
      <c r="G1257">
        <v>1</v>
      </c>
    </row>
    <row r="1258" spans="3:7" x14ac:dyDescent="0.3">
      <c r="C1258" t="s">
        <v>8219</v>
      </c>
      <c r="D1258">
        <v>8</v>
      </c>
      <c r="F1258" t="s">
        <v>8221</v>
      </c>
      <c r="G1258">
        <v>1</v>
      </c>
    </row>
    <row r="1259" spans="3:7" x14ac:dyDescent="0.3">
      <c r="C1259" t="s">
        <v>8219</v>
      </c>
      <c r="D1259">
        <v>95</v>
      </c>
      <c r="F1259" t="s">
        <v>8221</v>
      </c>
      <c r="G1259">
        <v>1</v>
      </c>
    </row>
    <row r="1260" spans="3:7" x14ac:dyDescent="0.3">
      <c r="C1260" t="s">
        <v>8219</v>
      </c>
      <c r="D1260">
        <v>25</v>
      </c>
      <c r="F1260" t="s">
        <v>8221</v>
      </c>
      <c r="G1260">
        <v>4</v>
      </c>
    </row>
    <row r="1261" spans="3:7" x14ac:dyDescent="0.3">
      <c r="C1261" t="s">
        <v>8219</v>
      </c>
      <c r="D1261">
        <v>19</v>
      </c>
      <c r="F1261" t="s">
        <v>8221</v>
      </c>
      <c r="G1261">
        <v>0</v>
      </c>
    </row>
    <row r="1262" spans="3:7" x14ac:dyDescent="0.3">
      <c r="C1262" t="s">
        <v>8219</v>
      </c>
      <c r="D1262">
        <v>90</v>
      </c>
      <c r="F1262" t="s">
        <v>8221</v>
      </c>
      <c r="G1262">
        <v>0</v>
      </c>
    </row>
    <row r="1263" spans="3:7" x14ac:dyDescent="0.3">
      <c r="C1263" t="s">
        <v>8219</v>
      </c>
      <c r="D1263">
        <v>41</v>
      </c>
      <c r="F1263" t="s">
        <v>8221</v>
      </c>
      <c r="G1263">
        <v>2</v>
      </c>
    </row>
    <row r="1264" spans="3:7" x14ac:dyDescent="0.3">
      <c r="C1264" t="s">
        <v>8219</v>
      </c>
      <c r="D1264">
        <v>30</v>
      </c>
      <c r="F1264" t="s">
        <v>8221</v>
      </c>
      <c r="G1264">
        <v>24</v>
      </c>
    </row>
    <row r="1265" spans="3:7" x14ac:dyDescent="0.3">
      <c r="C1265" t="s">
        <v>8219</v>
      </c>
      <c r="D1265">
        <v>38</v>
      </c>
      <c r="F1265" t="s">
        <v>8221</v>
      </c>
      <c r="G1265">
        <v>1</v>
      </c>
    </row>
    <row r="1266" spans="3:7" x14ac:dyDescent="0.3">
      <c r="C1266" t="s">
        <v>8219</v>
      </c>
      <c r="D1266">
        <v>65</v>
      </c>
      <c r="F1266" t="s">
        <v>8221</v>
      </c>
      <c r="G1266">
        <v>2</v>
      </c>
    </row>
    <row r="1267" spans="3:7" x14ac:dyDescent="0.3">
      <c r="C1267" t="s">
        <v>8219</v>
      </c>
      <c r="D1267">
        <v>75</v>
      </c>
      <c r="F1267" t="s">
        <v>8221</v>
      </c>
      <c r="G1267">
        <v>1</v>
      </c>
    </row>
    <row r="1268" spans="3:7" x14ac:dyDescent="0.3">
      <c r="C1268" t="s">
        <v>8219</v>
      </c>
      <c r="D1268">
        <v>16</v>
      </c>
      <c r="F1268" t="s">
        <v>8221</v>
      </c>
      <c r="G1268">
        <v>37</v>
      </c>
    </row>
    <row r="1269" spans="3:7" x14ac:dyDescent="0.3">
      <c r="C1269" t="s">
        <v>8219</v>
      </c>
      <c r="D1269">
        <v>10</v>
      </c>
      <c r="F1269" t="s">
        <v>8221</v>
      </c>
      <c r="G1269">
        <v>5</v>
      </c>
    </row>
    <row r="1270" spans="3:7" x14ac:dyDescent="0.3">
      <c r="C1270" t="s">
        <v>8219</v>
      </c>
      <c r="D1270">
        <v>27</v>
      </c>
      <c r="F1270" t="s">
        <v>8221</v>
      </c>
      <c r="G1270">
        <v>4</v>
      </c>
    </row>
    <row r="1271" spans="3:7" x14ac:dyDescent="0.3">
      <c r="C1271" t="s">
        <v>8219</v>
      </c>
      <c r="D1271">
        <v>259</v>
      </c>
      <c r="F1271" t="s">
        <v>8221</v>
      </c>
      <c r="G1271">
        <v>16</v>
      </c>
    </row>
    <row r="1272" spans="3:7" x14ac:dyDescent="0.3">
      <c r="C1272" t="s">
        <v>8219</v>
      </c>
      <c r="D1272">
        <v>39</v>
      </c>
      <c r="F1272" t="s">
        <v>8221</v>
      </c>
      <c r="G1272">
        <v>9</v>
      </c>
    </row>
    <row r="1273" spans="3:7" x14ac:dyDescent="0.3">
      <c r="C1273" t="s">
        <v>8219</v>
      </c>
      <c r="D1273">
        <v>42</v>
      </c>
      <c r="F1273" t="s">
        <v>8221</v>
      </c>
      <c r="G1273">
        <v>0</v>
      </c>
    </row>
    <row r="1274" spans="3:7" x14ac:dyDescent="0.3">
      <c r="C1274" t="s">
        <v>8219</v>
      </c>
      <c r="D1274">
        <v>10</v>
      </c>
      <c r="F1274" t="s">
        <v>8221</v>
      </c>
      <c r="G1274">
        <v>40</v>
      </c>
    </row>
    <row r="1275" spans="3:7" x14ac:dyDescent="0.3">
      <c r="C1275" t="s">
        <v>8219</v>
      </c>
      <c r="D1275">
        <v>56</v>
      </c>
      <c r="F1275" t="s">
        <v>8221</v>
      </c>
      <c r="G1275">
        <v>0</v>
      </c>
    </row>
    <row r="1276" spans="3:7" x14ac:dyDescent="0.3">
      <c r="C1276" t="s">
        <v>8219</v>
      </c>
      <c r="D1276">
        <v>20</v>
      </c>
      <c r="F1276" t="s">
        <v>8221</v>
      </c>
      <c r="G1276">
        <v>2</v>
      </c>
    </row>
    <row r="1277" spans="3:7" x14ac:dyDescent="0.3">
      <c r="C1277" t="s">
        <v>8219</v>
      </c>
      <c r="D1277">
        <v>170</v>
      </c>
      <c r="F1277" t="s">
        <v>8221</v>
      </c>
      <c r="G1277">
        <v>1</v>
      </c>
    </row>
    <row r="1278" spans="3:7" x14ac:dyDescent="0.3">
      <c r="C1278" t="s">
        <v>8219</v>
      </c>
      <c r="D1278">
        <v>29</v>
      </c>
      <c r="F1278" t="s">
        <v>8221</v>
      </c>
      <c r="G1278">
        <v>9</v>
      </c>
    </row>
    <row r="1279" spans="3:7" x14ac:dyDescent="0.3">
      <c r="C1279" t="s">
        <v>8219</v>
      </c>
      <c r="D1279">
        <v>132</v>
      </c>
      <c r="F1279" t="s">
        <v>8221</v>
      </c>
      <c r="G1279">
        <v>34</v>
      </c>
    </row>
    <row r="1280" spans="3:7" x14ac:dyDescent="0.3">
      <c r="C1280" t="s">
        <v>8219</v>
      </c>
      <c r="D1280">
        <v>27</v>
      </c>
      <c r="F1280" t="s">
        <v>8221</v>
      </c>
      <c r="G1280">
        <v>23</v>
      </c>
    </row>
    <row r="1281" spans="3:7" x14ac:dyDescent="0.3">
      <c r="C1281" t="s">
        <v>8219</v>
      </c>
      <c r="D1281">
        <v>26</v>
      </c>
      <c r="F1281" t="s">
        <v>8221</v>
      </c>
      <c r="G1281">
        <v>19</v>
      </c>
    </row>
    <row r="1282" spans="3:7" x14ac:dyDescent="0.3">
      <c r="C1282" t="s">
        <v>8219</v>
      </c>
      <c r="D1282">
        <v>43</v>
      </c>
      <c r="F1282" t="s">
        <v>8221</v>
      </c>
      <c r="G1282">
        <v>50</v>
      </c>
    </row>
    <row r="1283" spans="3:7" x14ac:dyDescent="0.3">
      <c r="C1283" t="s">
        <v>8219</v>
      </c>
      <c r="D1283">
        <v>80</v>
      </c>
      <c r="F1283" t="s">
        <v>8221</v>
      </c>
      <c r="G1283">
        <v>12</v>
      </c>
    </row>
    <row r="1284" spans="3:7" x14ac:dyDescent="0.3">
      <c r="C1284" t="s">
        <v>8219</v>
      </c>
      <c r="D1284">
        <v>33</v>
      </c>
      <c r="F1284" t="s">
        <v>8221</v>
      </c>
      <c r="G1284">
        <v>8</v>
      </c>
    </row>
    <row r="1285" spans="3:7" x14ac:dyDescent="0.3">
      <c r="C1285" t="s">
        <v>8219</v>
      </c>
      <c r="D1285">
        <v>71</v>
      </c>
      <c r="F1285" t="s">
        <v>8221</v>
      </c>
      <c r="G1285">
        <v>9</v>
      </c>
    </row>
    <row r="1286" spans="3:7" x14ac:dyDescent="0.3">
      <c r="C1286" t="s">
        <v>8219</v>
      </c>
      <c r="D1286">
        <v>81</v>
      </c>
      <c r="F1286" t="s">
        <v>8221</v>
      </c>
      <c r="G1286">
        <v>43</v>
      </c>
    </row>
    <row r="1287" spans="3:7" x14ac:dyDescent="0.3">
      <c r="C1287" t="s">
        <v>8219</v>
      </c>
      <c r="D1287">
        <v>76</v>
      </c>
      <c r="F1287" t="s">
        <v>8221</v>
      </c>
      <c r="G1287">
        <v>28</v>
      </c>
    </row>
    <row r="1288" spans="3:7" x14ac:dyDescent="0.3">
      <c r="C1288" t="s">
        <v>8219</v>
      </c>
      <c r="D1288">
        <v>48</v>
      </c>
      <c r="F1288" t="s">
        <v>8221</v>
      </c>
      <c r="G1288">
        <v>4</v>
      </c>
    </row>
    <row r="1289" spans="3:7" x14ac:dyDescent="0.3">
      <c r="C1289" t="s">
        <v>8219</v>
      </c>
      <c r="D1289">
        <v>61</v>
      </c>
      <c r="F1289" t="s">
        <v>8221</v>
      </c>
      <c r="G1289">
        <v>24</v>
      </c>
    </row>
    <row r="1290" spans="3:7" x14ac:dyDescent="0.3">
      <c r="C1290" t="s">
        <v>8219</v>
      </c>
      <c r="D1290">
        <v>60</v>
      </c>
      <c r="F1290" t="s">
        <v>8221</v>
      </c>
      <c r="G1290">
        <v>2</v>
      </c>
    </row>
    <row r="1291" spans="3:7" x14ac:dyDescent="0.3">
      <c r="C1291" t="s">
        <v>8219</v>
      </c>
      <c r="D1291">
        <v>136</v>
      </c>
      <c r="F1291" t="s">
        <v>8221</v>
      </c>
      <c r="G1291">
        <v>2</v>
      </c>
    </row>
    <row r="1292" spans="3:7" x14ac:dyDescent="0.3">
      <c r="C1292" t="s">
        <v>8219</v>
      </c>
      <c r="D1292">
        <v>14</v>
      </c>
      <c r="F1292" t="s">
        <v>8221</v>
      </c>
      <c r="G1292">
        <v>20</v>
      </c>
    </row>
    <row r="1293" spans="3:7" x14ac:dyDescent="0.3">
      <c r="C1293" t="s">
        <v>8219</v>
      </c>
      <c r="D1293">
        <v>78</v>
      </c>
      <c r="F1293" t="s">
        <v>8221</v>
      </c>
      <c r="G1293">
        <v>1</v>
      </c>
    </row>
    <row r="1294" spans="3:7" x14ac:dyDescent="0.3">
      <c r="C1294" t="s">
        <v>8219</v>
      </c>
      <c r="D1294">
        <v>4</v>
      </c>
      <c r="F1294" t="s">
        <v>8221</v>
      </c>
      <c r="G1294">
        <v>1</v>
      </c>
    </row>
    <row r="1295" spans="3:7" x14ac:dyDescent="0.3">
      <c r="C1295" t="s">
        <v>8219</v>
      </c>
      <c r="D1295">
        <v>11</v>
      </c>
      <c r="F1295" t="s">
        <v>8221</v>
      </c>
      <c r="G1295">
        <v>4</v>
      </c>
    </row>
    <row r="1296" spans="3:7" x14ac:dyDescent="0.3">
      <c r="C1296" t="s">
        <v>8219</v>
      </c>
      <c r="D1296">
        <v>185</v>
      </c>
      <c r="F1296" t="s">
        <v>8221</v>
      </c>
      <c r="G1296">
        <v>1</v>
      </c>
    </row>
    <row r="1297" spans="3:7" x14ac:dyDescent="0.3">
      <c r="C1297" t="s">
        <v>8219</v>
      </c>
      <c r="D1297">
        <v>59</v>
      </c>
      <c r="F1297" t="s">
        <v>8221</v>
      </c>
      <c r="G1297">
        <v>1</v>
      </c>
    </row>
    <row r="1298" spans="3:7" x14ac:dyDescent="0.3">
      <c r="C1298" t="s">
        <v>8219</v>
      </c>
      <c r="D1298">
        <v>27</v>
      </c>
      <c r="F1298" t="s">
        <v>8221</v>
      </c>
      <c r="G1298">
        <v>13</v>
      </c>
    </row>
    <row r="1299" spans="3:7" x14ac:dyDescent="0.3">
      <c r="C1299" t="s">
        <v>8219</v>
      </c>
      <c r="D1299">
        <v>63</v>
      </c>
      <c r="F1299" t="s">
        <v>8221</v>
      </c>
      <c r="G1299">
        <v>1</v>
      </c>
    </row>
    <row r="1300" spans="3:7" x14ac:dyDescent="0.3">
      <c r="C1300" t="s">
        <v>8219</v>
      </c>
      <c r="D1300">
        <v>13</v>
      </c>
      <c r="F1300" t="s">
        <v>8221</v>
      </c>
      <c r="G1300">
        <v>1</v>
      </c>
    </row>
    <row r="1301" spans="3:7" x14ac:dyDescent="0.3">
      <c r="C1301" t="s">
        <v>8219</v>
      </c>
      <c r="D1301">
        <v>13</v>
      </c>
      <c r="F1301" t="s">
        <v>8221</v>
      </c>
      <c r="G1301">
        <v>0</v>
      </c>
    </row>
    <row r="1302" spans="3:7" x14ac:dyDescent="0.3">
      <c r="C1302" t="s">
        <v>8219</v>
      </c>
      <c r="D1302">
        <v>57</v>
      </c>
      <c r="F1302" t="s">
        <v>8221</v>
      </c>
      <c r="G1302">
        <v>3</v>
      </c>
    </row>
    <row r="1303" spans="3:7" x14ac:dyDescent="0.3">
      <c r="C1303" t="s">
        <v>8219</v>
      </c>
      <c r="D1303">
        <v>61</v>
      </c>
      <c r="F1303" t="s">
        <v>8221</v>
      </c>
      <c r="G1303">
        <v>14</v>
      </c>
    </row>
    <row r="1304" spans="3:7" x14ac:dyDescent="0.3">
      <c r="C1304" t="s">
        <v>8219</v>
      </c>
      <c r="D1304">
        <v>65</v>
      </c>
      <c r="F1304" t="s">
        <v>8221</v>
      </c>
      <c r="G1304">
        <v>2</v>
      </c>
    </row>
    <row r="1305" spans="3:7" x14ac:dyDescent="0.3">
      <c r="C1305" t="s">
        <v>8219</v>
      </c>
      <c r="D1305">
        <v>134</v>
      </c>
      <c r="F1305" t="s">
        <v>8221</v>
      </c>
      <c r="G1305">
        <v>5</v>
      </c>
    </row>
    <row r="1306" spans="3:7" x14ac:dyDescent="0.3">
      <c r="C1306" t="s">
        <v>8219</v>
      </c>
      <c r="D1306">
        <v>37</v>
      </c>
      <c r="F1306" t="s">
        <v>8221</v>
      </c>
      <c r="G1306">
        <v>14</v>
      </c>
    </row>
    <row r="1307" spans="3:7" x14ac:dyDescent="0.3">
      <c r="C1307" t="s">
        <v>8219</v>
      </c>
      <c r="D1307">
        <v>37</v>
      </c>
      <c r="F1307" t="s">
        <v>8221</v>
      </c>
      <c r="G1307">
        <v>9</v>
      </c>
    </row>
    <row r="1308" spans="3:7" x14ac:dyDescent="0.3">
      <c r="C1308" t="s">
        <v>8219</v>
      </c>
      <c r="D1308">
        <v>150</v>
      </c>
      <c r="F1308" t="s">
        <v>8221</v>
      </c>
      <c r="G1308">
        <v>8</v>
      </c>
    </row>
    <row r="1309" spans="3:7" x14ac:dyDescent="0.3">
      <c r="C1309" t="s">
        <v>8219</v>
      </c>
      <c r="D1309">
        <v>56</v>
      </c>
      <c r="F1309" t="s">
        <v>8221</v>
      </c>
      <c r="G1309">
        <v>7</v>
      </c>
    </row>
    <row r="1310" spans="3:7" x14ac:dyDescent="0.3">
      <c r="C1310" t="s">
        <v>8219</v>
      </c>
      <c r="D1310">
        <v>18</v>
      </c>
      <c r="F1310" t="s">
        <v>8221</v>
      </c>
      <c r="G1310">
        <v>0</v>
      </c>
    </row>
    <row r="1311" spans="3:7" x14ac:dyDescent="0.3">
      <c r="C1311" t="s">
        <v>8219</v>
      </c>
      <c r="D1311">
        <v>60</v>
      </c>
      <c r="F1311" t="s">
        <v>8221</v>
      </c>
      <c r="G1311">
        <v>84</v>
      </c>
    </row>
    <row r="1312" spans="3:7" x14ac:dyDescent="0.3">
      <c r="C1312" t="s">
        <v>8219</v>
      </c>
      <c r="D1312">
        <v>67</v>
      </c>
      <c r="F1312" t="s">
        <v>8221</v>
      </c>
      <c r="G1312">
        <v>11</v>
      </c>
    </row>
    <row r="1313" spans="3:7" x14ac:dyDescent="0.3">
      <c r="C1313" t="s">
        <v>8219</v>
      </c>
      <c r="D1313">
        <v>35</v>
      </c>
      <c r="F1313" t="s">
        <v>8221</v>
      </c>
      <c r="G1313">
        <v>1</v>
      </c>
    </row>
    <row r="1314" spans="3:7" x14ac:dyDescent="0.3">
      <c r="C1314" t="s">
        <v>8219</v>
      </c>
      <c r="D1314">
        <v>34</v>
      </c>
      <c r="F1314" t="s">
        <v>8221</v>
      </c>
      <c r="G1314">
        <v>4</v>
      </c>
    </row>
    <row r="1315" spans="3:7" x14ac:dyDescent="0.3">
      <c r="C1315" t="s">
        <v>8219</v>
      </c>
      <c r="D1315">
        <v>36</v>
      </c>
      <c r="F1315" t="s">
        <v>8221</v>
      </c>
      <c r="G1315">
        <v>10</v>
      </c>
    </row>
    <row r="1316" spans="3:7" x14ac:dyDescent="0.3">
      <c r="C1316" t="s">
        <v>8219</v>
      </c>
      <c r="D1316">
        <v>18</v>
      </c>
      <c r="F1316" t="s">
        <v>8221</v>
      </c>
      <c r="G1316">
        <v>16</v>
      </c>
    </row>
    <row r="1317" spans="3:7" x14ac:dyDescent="0.3">
      <c r="C1317" t="s">
        <v>8219</v>
      </c>
      <c r="D1317">
        <v>25</v>
      </c>
      <c r="F1317" t="s">
        <v>8221</v>
      </c>
      <c r="G1317">
        <v>2</v>
      </c>
    </row>
    <row r="1318" spans="3:7" x14ac:dyDescent="0.3">
      <c r="C1318" t="s">
        <v>8219</v>
      </c>
      <c r="D1318">
        <v>21</v>
      </c>
      <c r="F1318" t="s">
        <v>8221</v>
      </c>
      <c r="G1318">
        <v>5</v>
      </c>
    </row>
    <row r="1319" spans="3:7" x14ac:dyDescent="0.3">
      <c r="C1319" t="s">
        <v>8219</v>
      </c>
      <c r="D1319">
        <v>151</v>
      </c>
      <c r="F1319" t="s">
        <v>8221</v>
      </c>
      <c r="G1319">
        <v>1</v>
      </c>
    </row>
    <row r="1320" spans="3:7" x14ac:dyDescent="0.3">
      <c r="C1320" t="s">
        <v>8219</v>
      </c>
      <c r="D1320">
        <v>489</v>
      </c>
      <c r="F1320" t="s">
        <v>8221</v>
      </c>
      <c r="G1320">
        <v>31</v>
      </c>
    </row>
    <row r="1321" spans="3:7" x14ac:dyDescent="0.3">
      <c r="C1321" t="s">
        <v>8219</v>
      </c>
      <c r="D1321">
        <v>50</v>
      </c>
      <c r="F1321" t="s">
        <v>8221</v>
      </c>
      <c r="G1321">
        <v>0</v>
      </c>
    </row>
    <row r="1322" spans="3:7" x14ac:dyDescent="0.3">
      <c r="C1322" t="s">
        <v>8219</v>
      </c>
      <c r="D1322">
        <v>321</v>
      </c>
      <c r="F1322" t="s">
        <v>8221</v>
      </c>
      <c r="G1322">
        <v>2</v>
      </c>
    </row>
    <row r="1323" spans="3:7" x14ac:dyDescent="0.3">
      <c r="C1323" t="s">
        <v>8219</v>
      </c>
      <c r="D1323">
        <v>1762</v>
      </c>
      <c r="F1323" t="s">
        <v>8221</v>
      </c>
      <c r="G1323">
        <v>7</v>
      </c>
    </row>
    <row r="1324" spans="3:7" x14ac:dyDescent="0.3">
      <c r="C1324" t="s">
        <v>8219</v>
      </c>
      <c r="D1324">
        <v>385</v>
      </c>
      <c r="F1324" t="s">
        <v>8221</v>
      </c>
      <c r="G1324">
        <v>16</v>
      </c>
    </row>
    <row r="1325" spans="3:7" x14ac:dyDescent="0.3">
      <c r="C1325" t="s">
        <v>8219</v>
      </c>
      <c r="D1325">
        <v>398</v>
      </c>
      <c r="F1325" t="s">
        <v>8221</v>
      </c>
      <c r="G1325">
        <v>4</v>
      </c>
    </row>
    <row r="1326" spans="3:7" x14ac:dyDescent="0.3">
      <c r="C1326" t="s">
        <v>8219</v>
      </c>
      <c r="D1326">
        <v>304</v>
      </c>
      <c r="F1326" t="s">
        <v>8221</v>
      </c>
      <c r="G1326">
        <v>4</v>
      </c>
    </row>
    <row r="1327" spans="3:7" x14ac:dyDescent="0.3">
      <c r="C1327" t="s">
        <v>8219</v>
      </c>
      <c r="D1327">
        <v>676</v>
      </c>
      <c r="F1327" t="s">
        <v>8221</v>
      </c>
      <c r="G1327">
        <v>4</v>
      </c>
    </row>
    <row r="1328" spans="3:7" x14ac:dyDescent="0.3">
      <c r="C1328" t="s">
        <v>8219</v>
      </c>
      <c r="D1328">
        <v>577</v>
      </c>
      <c r="F1328" t="s">
        <v>8221</v>
      </c>
      <c r="G1328">
        <v>3</v>
      </c>
    </row>
    <row r="1329" spans="3:7" x14ac:dyDescent="0.3">
      <c r="C1329" t="s">
        <v>8219</v>
      </c>
      <c r="D1329">
        <v>3663</v>
      </c>
      <c r="F1329" t="s">
        <v>8221</v>
      </c>
      <c r="G1329">
        <v>36</v>
      </c>
    </row>
    <row r="1330" spans="3:7" x14ac:dyDescent="0.3">
      <c r="C1330" t="s">
        <v>8219</v>
      </c>
      <c r="D1330">
        <v>294</v>
      </c>
      <c r="F1330" t="s">
        <v>8221</v>
      </c>
      <c r="G1330">
        <v>1</v>
      </c>
    </row>
    <row r="1331" spans="3:7" x14ac:dyDescent="0.3">
      <c r="C1331" t="s">
        <v>8219</v>
      </c>
      <c r="D1331">
        <v>28</v>
      </c>
      <c r="F1331" t="s">
        <v>8221</v>
      </c>
      <c r="G1331">
        <v>7</v>
      </c>
    </row>
    <row r="1332" spans="3:7" x14ac:dyDescent="0.3">
      <c r="C1332" t="s">
        <v>8219</v>
      </c>
      <c r="D1332">
        <v>100</v>
      </c>
      <c r="F1332" t="s">
        <v>8221</v>
      </c>
      <c r="G1332">
        <v>27</v>
      </c>
    </row>
    <row r="1333" spans="3:7" x14ac:dyDescent="0.3">
      <c r="C1333" t="s">
        <v>8219</v>
      </c>
      <c r="D1333">
        <v>72</v>
      </c>
      <c r="F1333" t="s">
        <v>8221</v>
      </c>
      <c r="G1333">
        <v>1</v>
      </c>
    </row>
    <row r="1334" spans="3:7" x14ac:dyDescent="0.3">
      <c r="C1334" t="s">
        <v>8219</v>
      </c>
      <c r="D1334">
        <v>238</v>
      </c>
      <c r="F1334" t="s">
        <v>8221</v>
      </c>
      <c r="G1334">
        <v>0</v>
      </c>
    </row>
    <row r="1335" spans="3:7" x14ac:dyDescent="0.3">
      <c r="C1335" t="s">
        <v>8219</v>
      </c>
      <c r="D1335">
        <v>159</v>
      </c>
      <c r="F1335" t="s">
        <v>8221</v>
      </c>
      <c r="G1335">
        <v>1</v>
      </c>
    </row>
    <row r="1336" spans="3:7" x14ac:dyDescent="0.3">
      <c r="C1336" t="s">
        <v>8219</v>
      </c>
      <c r="D1336">
        <v>77</v>
      </c>
      <c r="F1336" t="s">
        <v>8221</v>
      </c>
      <c r="G1336">
        <v>3</v>
      </c>
    </row>
    <row r="1337" spans="3:7" x14ac:dyDescent="0.3">
      <c r="C1337" t="s">
        <v>8219</v>
      </c>
      <c r="D1337">
        <v>53</v>
      </c>
      <c r="F1337" t="s">
        <v>8221</v>
      </c>
      <c r="G1337">
        <v>3</v>
      </c>
    </row>
    <row r="1338" spans="3:7" x14ac:dyDescent="0.3">
      <c r="C1338" t="s">
        <v>8219</v>
      </c>
      <c r="D1338">
        <v>1251</v>
      </c>
      <c r="F1338" t="s">
        <v>8221</v>
      </c>
      <c r="G1338">
        <v>3</v>
      </c>
    </row>
    <row r="1339" spans="3:7" x14ac:dyDescent="0.3">
      <c r="C1339" t="s">
        <v>8219</v>
      </c>
      <c r="D1339">
        <v>465</v>
      </c>
      <c r="F1339" t="s">
        <v>8221</v>
      </c>
      <c r="G1339">
        <v>0</v>
      </c>
    </row>
    <row r="1340" spans="3:7" x14ac:dyDescent="0.3">
      <c r="C1340" t="s">
        <v>8219</v>
      </c>
      <c r="D1340">
        <v>74</v>
      </c>
      <c r="F1340" t="s">
        <v>8221</v>
      </c>
      <c r="G1340">
        <v>6</v>
      </c>
    </row>
    <row r="1341" spans="3:7" x14ac:dyDescent="0.3">
      <c r="C1341" t="s">
        <v>8219</v>
      </c>
      <c r="D1341">
        <v>62</v>
      </c>
      <c r="F1341" t="s">
        <v>8221</v>
      </c>
      <c r="G1341">
        <v>17</v>
      </c>
    </row>
    <row r="1342" spans="3:7" x14ac:dyDescent="0.3">
      <c r="C1342" t="s">
        <v>8219</v>
      </c>
      <c r="D1342">
        <v>3468</v>
      </c>
      <c r="F1342" t="s">
        <v>8221</v>
      </c>
      <c r="G1342">
        <v>40</v>
      </c>
    </row>
    <row r="1343" spans="3:7" x14ac:dyDescent="0.3">
      <c r="C1343" t="s">
        <v>8219</v>
      </c>
      <c r="D1343">
        <v>52</v>
      </c>
      <c r="F1343" t="s">
        <v>8221</v>
      </c>
      <c r="G1343">
        <v>3</v>
      </c>
    </row>
    <row r="1344" spans="3:7" x14ac:dyDescent="0.3">
      <c r="C1344" t="s">
        <v>8219</v>
      </c>
      <c r="D1344">
        <v>50</v>
      </c>
      <c r="F1344" t="s">
        <v>8221</v>
      </c>
      <c r="G1344">
        <v>1</v>
      </c>
    </row>
    <row r="1345" spans="3:7" x14ac:dyDescent="0.3">
      <c r="C1345" t="s">
        <v>8219</v>
      </c>
      <c r="D1345">
        <v>45</v>
      </c>
      <c r="F1345" t="s">
        <v>8221</v>
      </c>
      <c r="G1345">
        <v>2</v>
      </c>
    </row>
    <row r="1346" spans="3:7" x14ac:dyDescent="0.3">
      <c r="C1346" t="s">
        <v>8219</v>
      </c>
      <c r="D1346">
        <v>21</v>
      </c>
      <c r="F1346" t="s">
        <v>8221</v>
      </c>
      <c r="G1346">
        <v>7</v>
      </c>
    </row>
    <row r="1347" spans="3:7" x14ac:dyDescent="0.3">
      <c r="C1347" t="s">
        <v>8219</v>
      </c>
      <c r="D1347">
        <v>100</v>
      </c>
      <c r="F1347" t="s">
        <v>8221</v>
      </c>
      <c r="G1347">
        <v>14</v>
      </c>
    </row>
    <row r="1348" spans="3:7" x14ac:dyDescent="0.3">
      <c r="C1348" t="s">
        <v>8219</v>
      </c>
      <c r="D1348">
        <v>81</v>
      </c>
      <c r="F1348" t="s">
        <v>8221</v>
      </c>
      <c r="G1348">
        <v>0</v>
      </c>
    </row>
    <row r="1349" spans="3:7" x14ac:dyDescent="0.3">
      <c r="C1349" t="s">
        <v>8219</v>
      </c>
      <c r="D1349">
        <v>286</v>
      </c>
      <c r="F1349" t="s">
        <v>8221</v>
      </c>
      <c r="G1349">
        <v>0</v>
      </c>
    </row>
    <row r="1350" spans="3:7" x14ac:dyDescent="0.3">
      <c r="C1350" t="s">
        <v>8219</v>
      </c>
      <c r="D1350">
        <v>42</v>
      </c>
      <c r="F1350" t="s">
        <v>8221</v>
      </c>
      <c r="G1350">
        <v>1</v>
      </c>
    </row>
    <row r="1351" spans="3:7" x14ac:dyDescent="0.3">
      <c r="C1351" t="s">
        <v>8219</v>
      </c>
      <c r="D1351">
        <v>199</v>
      </c>
      <c r="F1351" t="s">
        <v>8221</v>
      </c>
      <c r="G1351">
        <v>12</v>
      </c>
    </row>
    <row r="1352" spans="3:7" x14ac:dyDescent="0.3">
      <c r="C1352" t="s">
        <v>8219</v>
      </c>
      <c r="D1352">
        <v>25</v>
      </c>
      <c r="F1352" t="s">
        <v>8221</v>
      </c>
      <c r="G1352">
        <v>12</v>
      </c>
    </row>
    <row r="1353" spans="3:7" x14ac:dyDescent="0.3">
      <c r="C1353" t="s">
        <v>8219</v>
      </c>
      <c r="D1353">
        <v>84</v>
      </c>
      <c r="F1353" t="s">
        <v>8221</v>
      </c>
      <c r="G1353">
        <v>23</v>
      </c>
    </row>
    <row r="1354" spans="3:7" x14ac:dyDescent="0.3">
      <c r="C1354" t="s">
        <v>8219</v>
      </c>
      <c r="D1354">
        <v>50</v>
      </c>
      <c r="F1354" t="s">
        <v>8221</v>
      </c>
      <c r="G1354">
        <v>0</v>
      </c>
    </row>
    <row r="1355" spans="3:7" x14ac:dyDescent="0.3">
      <c r="C1355" t="s">
        <v>8219</v>
      </c>
      <c r="D1355">
        <v>26</v>
      </c>
      <c r="F1355" t="s">
        <v>8221</v>
      </c>
      <c r="G1355">
        <v>10</v>
      </c>
    </row>
    <row r="1356" spans="3:7" x14ac:dyDescent="0.3">
      <c r="C1356" t="s">
        <v>8219</v>
      </c>
      <c r="D1356">
        <v>14</v>
      </c>
      <c r="F1356" t="s">
        <v>8221</v>
      </c>
      <c r="G1356">
        <v>5</v>
      </c>
    </row>
    <row r="1357" spans="3:7" x14ac:dyDescent="0.3">
      <c r="C1357" t="s">
        <v>8219</v>
      </c>
      <c r="D1357">
        <v>49</v>
      </c>
      <c r="F1357" t="s">
        <v>8221</v>
      </c>
      <c r="G1357">
        <v>1</v>
      </c>
    </row>
    <row r="1358" spans="3:7" x14ac:dyDescent="0.3">
      <c r="C1358" t="s">
        <v>8219</v>
      </c>
      <c r="D1358">
        <v>69</v>
      </c>
      <c r="F1358" t="s">
        <v>8221</v>
      </c>
      <c r="G1358">
        <v>2</v>
      </c>
    </row>
    <row r="1359" spans="3:7" x14ac:dyDescent="0.3">
      <c r="C1359" t="s">
        <v>8219</v>
      </c>
      <c r="D1359">
        <v>60</v>
      </c>
      <c r="F1359" t="s">
        <v>8221</v>
      </c>
      <c r="G1359">
        <v>2</v>
      </c>
    </row>
    <row r="1360" spans="3:7" x14ac:dyDescent="0.3">
      <c r="C1360" t="s">
        <v>8219</v>
      </c>
      <c r="D1360">
        <v>80</v>
      </c>
      <c r="F1360" t="s">
        <v>8221</v>
      </c>
      <c r="G1360">
        <v>0</v>
      </c>
    </row>
    <row r="1361" spans="3:7" x14ac:dyDescent="0.3">
      <c r="C1361" t="s">
        <v>8219</v>
      </c>
      <c r="D1361">
        <v>56</v>
      </c>
      <c r="F1361" t="s">
        <v>8221</v>
      </c>
      <c r="G1361">
        <v>13</v>
      </c>
    </row>
    <row r="1362" spans="3:7" x14ac:dyDescent="0.3">
      <c r="C1362" t="s">
        <v>8219</v>
      </c>
      <c r="D1362">
        <v>104</v>
      </c>
      <c r="F1362" t="s">
        <v>8221</v>
      </c>
      <c r="G1362">
        <v>0</v>
      </c>
    </row>
    <row r="1363" spans="3:7" x14ac:dyDescent="0.3">
      <c r="C1363" t="s">
        <v>8219</v>
      </c>
      <c r="D1363">
        <v>46</v>
      </c>
      <c r="F1363" t="s">
        <v>8221</v>
      </c>
      <c r="G1363">
        <v>1</v>
      </c>
    </row>
    <row r="1364" spans="3:7" x14ac:dyDescent="0.3">
      <c r="C1364" t="s">
        <v>8219</v>
      </c>
      <c r="D1364">
        <v>206</v>
      </c>
      <c r="F1364" t="s">
        <v>8221</v>
      </c>
      <c r="G1364">
        <v>5</v>
      </c>
    </row>
    <row r="1365" spans="3:7" x14ac:dyDescent="0.3">
      <c r="C1365" t="s">
        <v>8219</v>
      </c>
      <c r="D1365">
        <v>18</v>
      </c>
      <c r="F1365" t="s">
        <v>8221</v>
      </c>
      <c r="G1365">
        <v>2</v>
      </c>
    </row>
    <row r="1366" spans="3:7" x14ac:dyDescent="0.3">
      <c r="C1366" t="s">
        <v>8219</v>
      </c>
      <c r="D1366">
        <v>28</v>
      </c>
      <c r="F1366" t="s">
        <v>8221</v>
      </c>
      <c r="G1366">
        <v>0</v>
      </c>
    </row>
    <row r="1367" spans="3:7" x14ac:dyDescent="0.3">
      <c r="C1367" t="s">
        <v>8219</v>
      </c>
      <c r="D1367">
        <v>11</v>
      </c>
      <c r="F1367" t="s">
        <v>8221</v>
      </c>
      <c r="G1367">
        <v>32</v>
      </c>
    </row>
    <row r="1368" spans="3:7" x14ac:dyDescent="0.3">
      <c r="C1368" t="s">
        <v>8219</v>
      </c>
      <c r="D1368">
        <v>263</v>
      </c>
      <c r="F1368" t="s">
        <v>8221</v>
      </c>
      <c r="G1368">
        <v>1</v>
      </c>
    </row>
    <row r="1369" spans="3:7" x14ac:dyDescent="0.3">
      <c r="C1369" t="s">
        <v>8219</v>
      </c>
      <c r="D1369">
        <v>394</v>
      </c>
      <c r="F1369" t="s">
        <v>8221</v>
      </c>
      <c r="G1369">
        <v>1</v>
      </c>
    </row>
    <row r="1370" spans="3:7" x14ac:dyDescent="0.3">
      <c r="C1370" t="s">
        <v>8219</v>
      </c>
      <c r="D1370">
        <v>1049</v>
      </c>
      <c r="F1370" t="s">
        <v>8221</v>
      </c>
      <c r="G1370">
        <v>1</v>
      </c>
    </row>
    <row r="1371" spans="3:7" x14ac:dyDescent="0.3">
      <c r="C1371" t="s">
        <v>8219</v>
      </c>
      <c r="D1371">
        <v>308</v>
      </c>
      <c r="F1371" t="s">
        <v>8221</v>
      </c>
      <c r="G1371">
        <v>0</v>
      </c>
    </row>
    <row r="1372" spans="3:7" x14ac:dyDescent="0.3">
      <c r="C1372" t="s">
        <v>8219</v>
      </c>
      <c r="D1372">
        <v>1088</v>
      </c>
      <c r="F1372" t="s">
        <v>8221</v>
      </c>
      <c r="G1372">
        <v>0</v>
      </c>
    </row>
    <row r="1373" spans="3:7" x14ac:dyDescent="0.3">
      <c r="C1373" t="s">
        <v>8219</v>
      </c>
      <c r="D1373">
        <v>73</v>
      </c>
      <c r="F1373" t="s">
        <v>8221</v>
      </c>
      <c r="G1373">
        <v>8</v>
      </c>
    </row>
    <row r="1374" spans="3:7" x14ac:dyDescent="0.3">
      <c r="C1374" t="s">
        <v>8219</v>
      </c>
      <c r="D1374">
        <v>143</v>
      </c>
      <c r="F1374" t="s">
        <v>8221</v>
      </c>
      <c r="G1374">
        <v>0</v>
      </c>
    </row>
    <row r="1375" spans="3:7" x14ac:dyDescent="0.3">
      <c r="C1375" t="s">
        <v>8219</v>
      </c>
      <c r="D1375">
        <v>1420</v>
      </c>
      <c r="F1375" t="s">
        <v>8221</v>
      </c>
      <c r="G1375">
        <v>1</v>
      </c>
    </row>
    <row r="1376" spans="3:7" x14ac:dyDescent="0.3">
      <c r="C1376" t="s">
        <v>8219</v>
      </c>
      <c r="D1376">
        <v>305</v>
      </c>
      <c r="F1376" t="s">
        <v>8221</v>
      </c>
      <c r="G1376">
        <v>16</v>
      </c>
    </row>
    <row r="1377" spans="3:7" x14ac:dyDescent="0.3">
      <c r="C1377" t="s">
        <v>8219</v>
      </c>
      <c r="D1377">
        <v>551</v>
      </c>
      <c r="F1377" t="s">
        <v>8221</v>
      </c>
      <c r="G1377">
        <v>12</v>
      </c>
    </row>
    <row r="1378" spans="3:7" x14ac:dyDescent="0.3">
      <c r="C1378" t="s">
        <v>8219</v>
      </c>
      <c r="D1378">
        <v>187</v>
      </c>
      <c r="F1378" t="s">
        <v>8221</v>
      </c>
      <c r="G1378">
        <v>4</v>
      </c>
    </row>
    <row r="1379" spans="3:7" x14ac:dyDescent="0.3">
      <c r="C1379" t="s">
        <v>8219</v>
      </c>
      <c r="D1379">
        <v>325</v>
      </c>
      <c r="F1379" t="s">
        <v>8221</v>
      </c>
      <c r="G1379">
        <v>2</v>
      </c>
    </row>
    <row r="1380" spans="3:7" x14ac:dyDescent="0.3">
      <c r="C1380" t="s">
        <v>8219</v>
      </c>
      <c r="D1380">
        <v>148</v>
      </c>
      <c r="F1380" t="s">
        <v>8221</v>
      </c>
      <c r="G1380">
        <v>3</v>
      </c>
    </row>
    <row r="1381" spans="3:7" x14ac:dyDescent="0.3">
      <c r="C1381" t="s">
        <v>8219</v>
      </c>
      <c r="D1381">
        <v>69</v>
      </c>
      <c r="F1381" t="s">
        <v>8221</v>
      </c>
      <c r="G1381">
        <v>0</v>
      </c>
    </row>
    <row r="1382" spans="3:7" x14ac:dyDescent="0.3">
      <c r="C1382" t="s">
        <v>8219</v>
      </c>
      <c r="D1382">
        <v>173</v>
      </c>
      <c r="F1382" t="s">
        <v>8221</v>
      </c>
      <c r="G1382">
        <v>3</v>
      </c>
    </row>
    <row r="1383" spans="3:7" x14ac:dyDescent="0.3">
      <c r="C1383" t="s">
        <v>8219</v>
      </c>
      <c r="D1383">
        <v>269</v>
      </c>
      <c r="F1383" t="s">
        <v>8221</v>
      </c>
      <c r="G1383">
        <v>4</v>
      </c>
    </row>
    <row r="1384" spans="3:7" x14ac:dyDescent="0.3">
      <c r="C1384" t="s">
        <v>8219</v>
      </c>
      <c r="D1384">
        <v>185</v>
      </c>
      <c r="F1384" t="s">
        <v>8221</v>
      </c>
      <c r="G1384">
        <v>2</v>
      </c>
    </row>
    <row r="1385" spans="3:7" x14ac:dyDescent="0.3">
      <c r="C1385" t="s">
        <v>8219</v>
      </c>
      <c r="D1385">
        <v>176</v>
      </c>
      <c r="F1385" t="s">
        <v>8221</v>
      </c>
      <c r="G1385">
        <v>10</v>
      </c>
    </row>
    <row r="1386" spans="3:7" x14ac:dyDescent="0.3">
      <c r="C1386" t="s">
        <v>8219</v>
      </c>
      <c r="D1386">
        <v>1019</v>
      </c>
      <c r="F1386" t="s">
        <v>8221</v>
      </c>
      <c r="G1386">
        <v>11</v>
      </c>
    </row>
    <row r="1387" spans="3:7" x14ac:dyDescent="0.3">
      <c r="C1387" t="s">
        <v>8219</v>
      </c>
      <c r="D1387">
        <v>113</v>
      </c>
      <c r="F1387" t="s">
        <v>8221</v>
      </c>
      <c r="G1387">
        <v>6</v>
      </c>
    </row>
    <row r="1388" spans="3:7" x14ac:dyDescent="0.3">
      <c r="C1388" t="s">
        <v>8219</v>
      </c>
      <c r="D1388">
        <v>404</v>
      </c>
      <c r="F1388" t="s">
        <v>8221</v>
      </c>
      <c r="G1388">
        <v>2</v>
      </c>
    </row>
    <row r="1389" spans="3:7" x14ac:dyDescent="0.3">
      <c r="C1389" t="s">
        <v>8219</v>
      </c>
      <c r="D1389">
        <v>707</v>
      </c>
      <c r="F1389" t="s">
        <v>8221</v>
      </c>
      <c r="G1389">
        <v>6</v>
      </c>
    </row>
    <row r="1390" spans="3:7" x14ac:dyDescent="0.3">
      <c r="C1390" t="s">
        <v>8219</v>
      </c>
      <c r="D1390">
        <v>392</v>
      </c>
      <c r="F1390" t="s">
        <v>8221</v>
      </c>
      <c r="G1390">
        <v>8</v>
      </c>
    </row>
    <row r="1391" spans="3:7" x14ac:dyDescent="0.3">
      <c r="C1391" t="s">
        <v>8219</v>
      </c>
      <c r="D1391">
        <v>23</v>
      </c>
      <c r="F1391" t="s">
        <v>8221</v>
      </c>
      <c r="G1391">
        <v>37</v>
      </c>
    </row>
    <row r="1392" spans="3:7" x14ac:dyDescent="0.3">
      <c r="C1392" t="s">
        <v>8219</v>
      </c>
      <c r="D1392">
        <v>682</v>
      </c>
      <c r="F1392" t="s">
        <v>8221</v>
      </c>
      <c r="G1392">
        <v>11</v>
      </c>
    </row>
    <row r="1393" spans="3:7" x14ac:dyDescent="0.3">
      <c r="C1393" t="s">
        <v>8219</v>
      </c>
      <c r="D1393">
        <v>37</v>
      </c>
      <c r="F1393" t="s">
        <v>8221</v>
      </c>
      <c r="G1393">
        <v>0</v>
      </c>
    </row>
    <row r="1394" spans="3:7" x14ac:dyDescent="0.3">
      <c r="C1394" t="s">
        <v>8219</v>
      </c>
      <c r="D1394">
        <v>146</v>
      </c>
      <c r="F1394" t="s">
        <v>8221</v>
      </c>
      <c r="G1394">
        <v>10</v>
      </c>
    </row>
    <row r="1395" spans="3:7" x14ac:dyDescent="0.3">
      <c r="C1395" t="s">
        <v>8219</v>
      </c>
      <c r="D1395">
        <v>119</v>
      </c>
      <c r="F1395" t="s">
        <v>8221</v>
      </c>
      <c r="G1395">
        <v>6</v>
      </c>
    </row>
    <row r="1396" spans="3:7" x14ac:dyDescent="0.3">
      <c r="C1396" t="s">
        <v>8219</v>
      </c>
      <c r="D1396">
        <v>163</v>
      </c>
      <c r="F1396" t="s">
        <v>8221</v>
      </c>
      <c r="G1396">
        <v>8</v>
      </c>
    </row>
    <row r="1397" spans="3:7" x14ac:dyDescent="0.3">
      <c r="C1397" t="s">
        <v>8219</v>
      </c>
      <c r="D1397">
        <v>339</v>
      </c>
      <c r="F1397" t="s">
        <v>8221</v>
      </c>
      <c r="G1397">
        <v>6</v>
      </c>
    </row>
    <row r="1398" spans="3:7" x14ac:dyDescent="0.3">
      <c r="C1398" t="s">
        <v>8219</v>
      </c>
      <c r="D1398">
        <v>58</v>
      </c>
      <c r="F1398" t="s">
        <v>8221</v>
      </c>
      <c r="G1398">
        <v>7</v>
      </c>
    </row>
    <row r="1399" spans="3:7" x14ac:dyDescent="0.3">
      <c r="C1399" t="s">
        <v>8219</v>
      </c>
      <c r="D1399">
        <v>456</v>
      </c>
      <c r="F1399" t="s">
        <v>8221</v>
      </c>
      <c r="G1399">
        <v>7</v>
      </c>
    </row>
    <row r="1400" spans="3:7" x14ac:dyDescent="0.3">
      <c r="C1400" t="s">
        <v>8219</v>
      </c>
      <c r="D1400">
        <v>15</v>
      </c>
      <c r="F1400" t="s">
        <v>8221</v>
      </c>
      <c r="G1400">
        <v>5</v>
      </c>
    </row>
    <row r="1401" spans="3:7" x14ac:dyDescent="0.3">
      <c r="C1401" t="s">
        <v>8219</v>
      </c>
      <c r="D1401">
        <v>191</v>
      </c>
      <c r="F1401" t="s">
        <v>8221</v>
      </c>
      <c r="G1401">
        <v>46</v>
      </c>
    </row>
    <row r="1402" spans="3:7" x14ac:dyDescent="0.3">
      <c r="C1402" t="s">
        <v>8219</v>
      </c>
      <c r="D1402">
        <v>17</v>
      </c>
      <c r="F1402" t="s">
        <v>8221</v>
      </c>
      <c r="G1402">
        <v>10</v>
      </c>
    </row>
    <row r="1403" spans="3:7" x14ac:dyDescent="0.3">
      <c r="C1403" t="s">
        <v>8219</v>
      </c>
      <c r="D1403">
        <v>28</v>
      </c>
      <c r="F1403" t="s">
        <v>8221</v>
      </c>
      <c r="G1403">
        <v>19</v>
      </c>
    </row>
    <row r="1404" spans="3:7" x14ac:dyDescent="0.3">
      <c r="C1404" t="s">
        <v>8219</v>
      </c>
      <c r="D1404">
        <v>18</v>
      </c>
      <c r="F1404" t="s">
        <v>8221</v>
      </c>
      <c r="G1404">
        <v>13</v>
      </c>
    </row>
    <row r="1405" spans="3:7" x14ac:dyDescent="0.3">
      <c r="C1405" t="s">
        <v>8219</v>
      </c>
      <c r="D1405">
        <v>61</v>
      </c>
      <c r="F1405" t="s">
        <v>8221</v>
      </c>
      <c r="G1405">
        <v>13</v>
      </c>
    </row>
    <row r="1406" spans="3:7" x14ac:dyDescent="0.3">
      <c r="C1406" t="s">
        <v>8219</v>
      </c>
      <c r="D1406">
        <v>108</v>
      </c>
      <c r="F1406" t="s">
        <v>8221</v>
      </c>
      <c r="G1406">
        <v>4</v>
      </c>
    </row>
    <row r="1407" spans="3:7" x14ac:dyDescent="0.3">
      <c r="C1407" t="s">
        <v>8219</v>
      </c>
      <c r="D1407">
        <v>142</v>
      </c>
      <c r="F1407" t="s">
        <v>8221</v>
      </c>
      <c r="G1407">
        <v>0</v>
      </c>
    </row>
    <row r="1408" spans="3:7" x14ac:dyDescent="0.3">
      <c r="C1408" t="s">
        <v>8219</v>
      </c>
      <c r="D1408">
        <v>74</v>
      </c>
      <c r="F1408" t="s">
        <v>8221</v>
      </c>
      <c r="G1408">
        <v>3</v>
      </c>
    </row>
    <row r="1409" spans="3:7" x14ac:dyDescent="0.3">
      <c r="C1409" t="s">
        <v>8219</v>
      </c>
      <c r="D1409">
        <v>38</v>
      </c>
      <c r="F1409" t="s">
        <v>8221</v>
      </c>
      <c r="G1409">
        <v>1</v>
      </c>
    </row>
    <row r="1410" spans="3:7" x14ac:dyDescent="0.3">
      <c r="C1410" t="s">
        <v>8219</v>
      </c>
      <c r="D1410">
        <v>20</v>
      </c>
      <c r="F1410" t="s">
        <v>8221</v>
      </c>
      <c r="G1410">
        <v>9</v>
      </c>
    </row>
    <row r="1411" spans="3:7" x14ac:dyDescent="0.3">
      <c r="C1411" t="s">
        <v>8219</v>
      </c>
      <c r="D1411">
        <v>24</v>
      </c>
      <c r="F1411" t="s">
        <v>8221</v>
      </c>
      <c r="G1411">
        <v>1</v>
      </c>
    </row>
    <row r="1412" spans="3:7" x14ac:dyDescent="0.3">
      <c r="C1412" t="s">
        <v>8219</v>
      </c>
      <c r="D1412">
        <v>66</v>
      </c>
      <c r="F1412" t="s">
        <v>8221</v>
      </c>
      <c r="G1412">
        <v>1</v>
      </c>
    </row>
    <row r="1413" spans="3:7" x14ac:dyDescent="0.3">
      <c r="C1413" t="s">
        <v>8219</v>
      </c>
      <c r="D1413">
        <v>28</v>
      </c>
      <c r="F1413" t="s">
        <v>8221</v>
      </c>
      <c r="G1413">
        <v>4</v>
      </c>
    </row>
    <row r="1414" spans="3:7" x14ac:dyDescent="0.3">
      <c r="C1414" t="s">
        <v>8219</v>
      </c>
      <c r="D1414">
        <v>24</v>
      </c>
      <c r="F1414" t="s">
        <v>8221</v>
      </c>
      <c r="G1414">
        <v>17</v>
      </c>
    </row>
    <row r="1415" spans="3:7" x14ac:dyDescent="0.3">
      <c r="C1415" t="s">
        <v>8219</v>
      </c>
      <c r="D1415">
        <v>73</v>
      </c>
      <c r="F1415" t="s">
        <v>8221</v>
      </c>
      <c r="G1415">
        <v>0</v>
      </c>
    </row>
    <row r="1416" spans="3:7" x14ac:dyDescent="0.3">
      <c r="C1416" t="s">
        <v>8219</v>
      </c>
      <c r="D1416">
        <v>3</v>
      </c>
      <c r="F1416" t="s">
        <v>8221</v>
      </c>
      <c r="G1416">
        <v>12</v>
      </c>
    </row>
    <row r="1417" spans="3:7" x14ac:dyDescent="0.3">
      <c r="C1417" t="s">
        <v>8219</v>
      </c>
      <c r="D1417">
        <v>20</v>
      </c>
      <c r="F1417" t="s">
        <v>8221</v>
      </c>
      <c r="G1417">
        <v>14</v>
      </c>
    </row>
    <row r="1418" spans="3:7" x14ac:dyDescent="0.3">
      <c r="C1418" t="s">
        <v>8219</v>
      </c>
      <c r="D1418">
        <v>21</v>
      </c>
      <c r="F1418" t="s">
        <v>8221</v>
      </c>
      <c r="G1418">
        <v>1</v>
      </c>
    </row>
    <row r="1419" spans="3:7" x14ac:dyDescent="0.3">
      <c r="C1419" t="s">
        <v>8219</v>
      </c>
      <c r="D1419">
        <v>94</v>
      </c>
      <c r="F1419" t="s">
        <v>8221</v>
      </c>
      <c r="G1419">
        <v>14</v>
      </c>
    </row>
    <row r="1420" spans="3:7" x14ac:dyDescent="0.3">
      <c r="C1420" t="s">
        <v>8219</v>
      </c>
      <c r="D1420">
        <v>139</v>
      </c>
      <c r="F1420" t="s">
        <v>8221</v>
      </c>
      <c r="G1420">
        <v>4</v>
      </c>
    </row>
    <row r="1421" spans="3:7" x14ac:dyDescent="0.3">
      <c r="C1421" t="s">
        <v>8219</v>
      </c>
      <c r="D1421">
        <v>130</v>
      </c>
      <c r="F1421" t="s">
        <v>8221</v>
      </c>
      <c r="G1421">
        <v>2</v>
      </c>
    </row>
    <row r="1422" spans="3:7" x14ac:dyDescent="0.3">
      <c r="C1422" t="s">
        <v>8219</v>
      </c>
      <c r="D1422">
        <v>31</v>
      </c>
      <c r="F1422" t="s">
        <v>8221</v>
      </c>
      <c r="G1422">
        <v>1</v>
      </c>
    </row>
    <row r="1423" spans="3:7" x14ac:dyDescent="0.3">
      <c r="C1423" t="s">
        <v>8219</v>
      </c>
      <c r="D1423">
        <v>13</v>
      </c>
      <c r="F1423" t="s">
        <v>8221</v>
      </c>
      <c r="G1423">
        <v>2</v>
      </c>
    </row>
    <row r="1424" spans="3:7" x14ac:dyDescent="0.3">
      <c r="C1424" t="s">
        <v>8219</v>
      </c>
      <c r="D1424">
        <v>90</v>
      </c>
      <c r="F1424" t="s">
        <v>8221</v>
      </c>
      <c r="G1424">
        <v>1</v>
      </c>
    </row>
    <row r="1425" spans="3:7" x14ac:dyDescent="0.3">
      <c r="C1425" t="s">
        <v>8219</v>
      </c>
      <c r="D1425">
        <v>141</v>
      </c>
      <c r="F1425" t="s">
        <v>8221</v>
      </c>
      <c r="G1425">
        <v>1</v>
      </c>
    </row>
    <row r="1426" spans="3:7" x14ac:dyDescent="0.3">
      <c r="C1426" t="s">
        <v>8219</v>
      </c>
      <c r="D1426">
        <v>23</v>
      </c>
      <c r="F1426" t="s">
        <v>8221</v>
      </c>
      <c r="G1426">
        <v>4</v>
      </c>
    </row>
    <row r="1427" spans="3:7" x14ac:dyDescent="0.3">
      <c r="C1427" t="s">
        <v>8219</v>
      </c>
      <c r="D1427">
        <v>18</v>
      </c>
      <c r="F1427" t="s">
        <v>8221</v>
      </c>
      <c r="G1427">
        <v>3</v>
      </c>
    </row>
    <row r="1428" spans="3:7" x14ac:dyDescent="0.3">
      <c r="C1428" t="s">
        <v>8219</v>
      </c>
      <c r="D1428">
        <v>76</v>
      </c>
      <c r="F1428" t="s">
        <v>8221</v>
      </c>
      <c r="G1428">
        <v>38</v>
      </c>
    </row>
    <row r="1429" spans="3:7" x14ac:dyDescent="0.3">
      <c r="C1429" t="s">
        <v>8219</v>
      </c>
      <c r="D1429">
        <v>93</v>
      </c>
      <c r="F1429" t="s">
        <v>8221</v>
      </c>
      <c r="G1429">
        <v>4</v>
      </c>
    </row>
    <row r="1430" spans="3:7" x14ac:dyDescent="0.3">
      <c r="C1430" t="s">
        <v>8219</v>
      </c>
      <c r="D1430">
        <v>69</v>
      </c>
      <c r="F1430" t="s">
        <v>8221</v>
      </c>
      <c r="G1430">
        <v>0</v>
      </c>
    </row>
    <row r="1431" spans="3:7" x14ac:dyDescent="0.3">
      <c r="C1431" t="s">
        <v>8219</v>
      </c>
      <c r="D1431">
        <v>21</v>
      </c>
      <c r="F1431" t="s">
        <v>8221</v>
      </c>
      <c r="G1431">
        <v>2</v>
      </c>
    </row>
    <row r="1432" spans="3:7" x14ac:dyDescent="0.3">
      <c r="C1432" t="s">
        <v>8219</v>
      </c>
      <c r="D1432">
        <v>57</v>
      </c>
      <c r="F1432" t="s">
        <v>8221</v>
      </c>
      <c r="G1432">
        <v>0</v>
      </c>
    </row>
    <row r="1433" spans="3:7" x14ac:dyDescent="0.3">
      <c r="C1433" t="s">
        <v>8219</v>
      </c>
      <c r="D1433">
        <v>108</v>
      </c>
      <c r="F1433" t="s">
        <v>8221</v>
      </c>
      <c r="G1433">
        <v>1</v>
      </c>
    </row>
    <row r="1434" spans="3:7" x14ac:dyDescent="0.3">
      <c r="C1434" t="s">
        <v>8219</v>
      </c>
      <c r="D1434">
        <v>83</v>
      </c>
      <c r="F1434" t="s">
        <v>8221</v>
      </c>
      <c r="G1434">
        <v>7</v>
      </c>
    </row>
    <row r="1435" spans="3:7" x14ac:dyDescent="0.3">
      <c r="C1435" t="s">
        <v>8219</v>
      </c>
      <c r="D1435">
        <v>96</v>
      </c>
      <c r="F1435" t="s">
        <v>8221</v>
      </c>
      <c r="G1435">
        <v>2</v>
      </c>
    </row>
    <row r="1436" spans="3:7" x14ac:dyDescent="0.3">
      <c r="C1436" t="s">
        <v>8219</v>
      </c>
      <c r="D1436">
        <v>64</v>
      </c>
      <c r="F1436" t="s">
        <v>8221</v>
      </c>
      <c r="G1436">
        <v>4</v>
      </c>
    </row>
    <row r="1437" spans="3:7" x14ac:dyDescent="0.3">
      <c r="C1437" t="s">
        <v>8219</v>
      </c>
      <c r="D1437">
        <v>14</v>
      </c>
      <c r="F1437" t="s">
        <v>8221</v>
      </c>
      <c r="G1437">
        <v>4</v>
      </c>
    </row>
    <row r="1438" spans="3:7" x14ac:dyDescent="0.3">
      <c r="C1438" t="s">
        <v>8219</v>
      </c>
      <c r="D1438">
        <v>169</v>
      </c>
      <c r="F1438" t="s">
        <v>8221</v>
      </c>
      <c r="G1438">
        <v>3</v>
      </c>
    </row>
    <row r="1439" spans="3:7" x14ac:dyDescent="0.3">
      <c r="C1439" t="s">
        <v>8219</v>
      </c>
      <c r="D1439">
        <v>33</v>
      </c>
      <c r="F1439" t="s">
        <v>8221</v>
      </c>
      <c r="G1439">
        <v>2</v>
      </c>
    </row>
    <row r="1440" spans="3:7" x14ac:dyDescent="0.3">
      <c r="C1440" t="s">
        <v>8219</v>
      </c>
      <c r="D1440">
        <v>102</v>
      </c>
      <c r="F1440" t="s">
        <v>8221</v>
      </c>
      <c r="G1440">
        <v>197</v>
      </c>
    </row>
    <row r="1441" spans="3:7" x14ac:dyDescent="0.3">
      <c r="C1441" t="s">
        <v>8219</v>
      </c>
      <c r="D1441">
        <v>104</v>
      </c>
      <c r="F1441" t="s">
        <v>8221</v>
      </c>
      <c r="G1441">
        <v>0</v>
      </c>
    </row>
    <row r="1442" spans="3:7" x14ac:dyDescent="0.3">
      <c r="C1442" t="s">
        <v>8219</v>
      </c>
      <c r="D1442">
        <v>20</v>
      </c>
      <c r="F1442" t="s">
        <v>8221</v>
      </c>
      <c r="G1442">
        <v>1</v>
      </c>
    </row>
    <row r="1443" spans="3:7" x14ac:dyDescent="0.3">
      <c r="C1443" t="s">
        <v>8219</v>
      </c>
      <c r="D1443">
        <v>35</v>
      </c>
      <c r="F1443" t="s">
        <v>8221</v>
      </c>
      <c r="G1443">
        <v>4</v>
      </c>
    </row>
    <row r="1444" spans="3:7" x14ac:dyDescent="0.3">
      <c r="C1444" t="s">
        <v>8219</v>
      </c>
      <c r="D1444">
        <v>94</v>
      </c>
      <c r="F1444" t="s">
        <v>8221</v>
      </c>
      <c r="G1444">
        <v>0</v>
      </c>
    </row>
    <row r="1445" spans="3:7" x14ac:dyDescent="0.3">
      <c r="C1445" t="s">
        <v>8219</v>
      </c>
      <c r="D1445">
        <v>14</v>
      </c>
      <c r="F1445" t="s">
        <v>8221</v>
      </c>
      <c r="G1445">
        <v>7</v>
      </c>
    </row>
    <row r="1446" spans="3:7" x14ac:dyDescent="0.3">
      <c r="C1446" t="s">
        <v>8219</v>
      </c>
      <c r="D1446">
        <v>15</v>
      </c>
      <c r="F1446" t="s">
        <v>8221</v>
      </c>
      <c r="G1446">
        <v>11</v>
      </c>
    </row>
    <row r="1447" spans="3:7" x14ac:dyDescent="0.3">
      <c r="C1447" t="s">
        <v>8219</v>
      </c>
      <c r="D1447">
        <v>51</v>
      </c>
      <c r="F1447" t="s">
        <v>8221</v>
      </c>
      <c r="G1447">
        <v>0</v>
      </c>
    </row>
    <row r="1448" spans="3:7" x14ac:dyDescent="0.3">
      <c r="C1448" t="s">
        <v>8219</v>
      </c>
      <c r="D1448">
        <v>19</v>
      </c>
      <c r="F1448" t="s">
        <v>8221</v>
      </c>
      <c r="G1448">
        <v>6</v>
      </c>
    </row>
    <row r="1449" spans="3:7" x14ac:dyDescent="0.3">
      <c r="C1449" t="s">
        <v>8219</v>
      </c>
      <c r="D1449">
        <v>23</v>
      </c>
      <c r="F1449" t="s">
        <v>8221</v>
      </c>
      <c r="G1449">
        <v>0</v>
      </c>
    </row>
    <row r="1450" spans="3:7" x14ac:dyDescent="0.3">
      <c r="C1450" t="s">
        <v>8219</v>
      </c>
      <c r="D1450">
        <v>97</v>
      </c>
      <c r="F1450" t="s">
        <v>8221</v>
      </c>
      <c r="G1450">
        <v>7</v>
      </c>
    </row>
    <row r="1451" spans="3:7" x14ac:dyDescent="0.3">
      <c r="C1451" t="s">
        <v>8219</v>
      </c>
      <c r="D1451">
        <v>76</v>
      </c>
      <c r="F1451" t="s">
        <v>8221</v>
      </c>
      <c r="G1451">
        <v>94</v>
      </c>
    </row>
    <row r="1452" spans="3:7" x14ac:dyDescent="0.3">
      <c r="C1452" t="s">
        <v>8219</v>
      </c>
      <c r="D1452">
        <v>11</v>
      </c>
      <c r="F1452" t="s">
        <v>8221</v>
      </c>
      <c r="G1452">
        <v>2</v>
      </c>
    </row>
    <row r="1453" spans="3:7" x14ac:dyDescent="0.3">
      <c r="C1453" t="s">
        <v>8219</v>
      </c>
      <c r="D1453">
        <v>52</v>
      </c>
      <c r="F1453" t="s">
        <v>8221</v>
      </c>
      <c r="G1453">
        <v>25</v>
      </c>
    </row>
    <row r="1454" spans="3:7" x14ac:dyDescent="0.3">
      <c r="C1454" t="s">
        <v>8219</v>
      </c>
      <c r="D1454">
        <v>95</v>
      </c>
      <c r="F1454" t="s">
        <v>8221</v>
      </c>
      <c r="G1454">
        <v>17</v>
      </c>
    </row>
    <row r="1455" spans="3:7" x14ac:dyDescent="0.3">
      <c r="C1455" t="s">
        <v>8219</v>
      </c>
      <c r="D1455">
        <v>35</v>
      </c>
      <c r="F1455" t="s">
        <v>8221</v>
      </c>
      <c r="G1455">
        <v>2</v>
      </c>
    </row>
    <row r="1456" spans="3:7" x14ac:dyDescent="0.3">
      <c r="C1456" t="s">
        <v>8219</v>
      </c>
      <c r="D1456">
        <v>21</v>
      </c>
      <c r="F1456" t="s">
        <v>8221</v>
      </c>
      <c r="G1456">
        <v>4</v>
      </c>
    </row>
    <row r="1457" spans="3:7" x14ac:dyDescent="0.3">
      <c r="C1457" t="s">
        <v>8219</v>
      </c>
      <c r="D1457">
        <v>93</v>
      </c>
      <c r="F1457" t="s">
        <v>8221</v>
      </c>
      <c r="G1457">
        <v>5</v>
      </c>
    </row>
    <row r="1458" spans="3:7" x14ac:dyDescent="0.3">
      <c r="C1458" t="s">
        <v>8219</v>
      </c>
      <c r="D1458">
        <v>11</v>
      </c>
      <c r="F1458" t="s">
        <v>8221</v>
      </c>
      <c r="G1458">
        <v>2</v>
      </c>
    </row>
    <row r="1459" spans="3:7" x14ac:dyDescent="0.3">
      <c r="C1459" t="s">
        <v>8219</v>
      </c>
      <c r="D1459">
        <v>21</v>
      </c>
      <c r="F1459" t="s">
        <v>8221</v>
      </c>
      <c r="G1459">
        <v>2</v>
      </c>
    </row>
    <row r="1460" spans="3:7" x14ac:dyDescent="0.3">
      <c r="C1460" t="s">
        <v>8219</v>
      </c>
      <c r="D1460">
        <v>54</v>
      </c>
      <c r="F1460" t="s">
        <v>8221</v>
      </c>
      <c r="G1460">
        <v>3</v>
      </c>
    </row>
    <row r="1461" spans="3:7" x14ac:dyDescent="0.3">
      <c r="C1461" t="s">
        <v>8219</v>
      </c>
      <c r="D1461">
        <v>31</v>
      </c>
      <c r="F1461" t="s">
        <v>8221</v>
      </c>
      <c r="G1461">
        <v>0</v>
      </c>
    </row>
    <row r="1462" spans="3:7" x14ac:dyDescent="0.3">
      <c r="C1462" t="s">
        <v>8219</v>
      </c>
      <c r="D1462">
        <v>132</v>
      </c>
      <c r="F1462" t="s">
        <v>8221</v>
      </c>
      <c r="G1462">
        <v>4</v>
      </c>
    </row>
    <row r="1463" spans="3:7" x14ac:dyDescent="0.3">
      <c r="C1463" t="s">
        <v>8219</v>
      </c>
      <c r="D1463">
        <v>3</v>
      </c>
      <c r="F1463" t="s">
        <v>8221</v>
      </c>
      <c r="G1463">
        <v>1</v>
      </c>
    </row>
    <row r="1464" spans="3:7" x14ac:dyDescent="0.3">
      <c r="C1464" t="s">
        <v>8219</v>
      </c>
      <c r="D1464">
        <v>6</v>
      </c>
      <c r="F1464" t="s">
        <v>8221</v>
      </c>
      <c r="G1464">
        <v>12</v>
      </c>
    </row>
    <row r="1465" spans="3:7" x14ac:dyDescent="0.3">
      <c r="C1465" t="s">
        <v>8219</v>
      </c>
      <c r="D1465">
        <v>10</v>
      </c>
      <c r="F1465" t="s">
        <v>8221</v>
      </c>
      <c r="G1465">
        <v>4</v>
      </c>
    </row>
    <row r="1466" spans="3:7" x14ac:dyDescent="0.3">
      <c r="C1466" t="s">
        <v>8219</v>
      </c>
      <c r="D1466">
        <v>147</v>
      </c>
      <c r="F1466" t="s">
        <v>8221</v>
      </c>
      <c r="G1466">
        <v>91</v>
      </c>
    </row>
    <row r="1467" spans="3:7" x14ac:dyDescent="0.3">
      <c r="C1467" t="s">
        <v>8219</v>
      </c>
      <c r="D1467">
        <v>199</v>
      </c>
      <c r="F1467" t="s">
        <v>8221</v>
      </c>
      <c r="G1467">
        <v>1</v>
      </c>
    </row>
    <row r="1468" spans="3:7" x14ac:dyDescent="0.3">
      <c r="C1468" t="s">
        <v>8219</v>
      </c>
      <c r="D1468">
        <v>50</v>
      </c>
      <c r="F1468" t="s">
        <v>8221</v>
      </c>
      <c r="G1468">
        <v>1</v>
      </c>
    </row>
    <row r="1469" spans="3:7" x14ac:dyDescent="0.3">
      <c r="C1469" t="s">
        <v>8219</v>
      </c>
      <c r="D1469">
        <v>21</v>
      </c>
      <c r="F1469" t="s">
        <v>8221</v>
      </c>
      <c r="G1469">
        <v>0</v>
      </c>
    </row>
    <row r="1470" spans="3:7" x14ac:dyDescent="0.3">
      <c r="C1470" t="s">
        <v>8219</v>
      </c>
      <c r="D1470">
        <v>24</v>
      </c>
      <c r="F1470" t="s">
        <v>8221</v>
      </c>
      <c r="G1470">
        <v>13</v>
      </c>
    </row>
    <row r="1471" spans="3:7" x14ac:dyDescent="0.3">
      <c r="C1471" t="s">
        <v>8219</v>
      </c>
      <c r="D1471">
        <v>32</v>
      </c>
      <c r="F1471" t="s">
        <v>8221</v>
      </c>
      <c r="G1471">
        <v>2</v>
      </c>
    </row>
    <row r="1472" spans="3:7" x14ac:dyDescent="0.3">
      <c r="C1472" t="s">
        <v>8219</v>
      </c>
      <c r="D1472">
        <v>62</v>
      </c>
      <c r="F1472" t="s">
        <v>8221</v>
      </c>
      <c r="G1472">
        <v>0</v>
      </c>
    </row>
    <row r="1473" spans="3:7" x14ac:dyDescent="0.3">
      <c r="C1473" t="s">
        <v>8219</v>
      </c>
      <c r="D1473">
        <v>9</v>
      </c>
      <c r="F1473" t="s">
        <v>8221</v>
      </c>
      <c r="G1473">
        <v>21</v>
      </c>
    </row>
    <row r="1474" spans="3:7" x14ac:dyDescent="0.3">
      <c r="C1474" t="s">
        <v>8219</v>
      </c>
      <c r="D1474">
        <v>38</v>
      </c>
      <c r="F1474" t="s">
        <v>8221</v>
      </c>
      <c r="G1474">
        <v>9</v>
      </c>
    </row>
    <row r="1475" spans="3:7" x14ac:dyDescent="0.3">
      <c r="C1475" t="s">
        <v>8219</v>
      </c>
      <c r="D1475">
        <v>54</v>
      </c>
      <c r="F1475" t="s">
        <v>8221</v>
      </c>
      <c r="G1475">
        <v>6</v>
      </c>
    </row>
    <row r="1476" spans="3:7" x14ac:dyDescent="0.3">
      <c r="C1476" t="s">
        <v>8219</v>
      </c>
      <c r="D1476">
        <v>37</v>
      </c>
      <c r="F1476" t="s">
        <v>8221</v>
      </c>
      <c r="G1476">
        <v>4</v>
      </c>
    </row>
    <row r="1477" spans="3:7" x14ac:dyDescent="0.3">
      <c r="C1477" t="s">
        <v>8219</v>
      </c>
      <c r="D1477">
        <v>39</v>
      </c>
      <c r="F1477" t="s">
        <v>8221</v>
      </c>
      <c r="G1477">
        <v>7</v>
      </c>
    </row>
    <row r="1478" spans="3:7" x14ac:dyDescent="0.3">
      <c r="C1478" t="s">
        <v>8219</v>
      </c>
      <c r="D1478">
        <v>34</v>
      </c>
      <c r="F1478" t="s">
        <v>8221</v>
      </c>
      <c r="G1478">
        <v>5</v>
      </c>
    </row>
    <row r="1479" spans="3:7" x14ac:dyDescent="0.3">
      <c r="C1479" t="s">
        <v>8219</v>
      </c>
      <c r="D1479">
        <v>55</v>
      </c>
      <c r="F1479" t="s">
        <v>8221</v>
      </c>
      <c r="G1479">
        <v>0</v>
      </c>
    </row>
    <row r="1480" spans="3:7" x14ac:dyDescent="0.3">
      <c r="C1480" t="s">
        <v>8219</v>
      </c>
      <c r="D1480">
        <v>32</v>
      </c>
      <c r="F1480" t="s">
        <v>8221</v>
      </c>
      <c r="G1480">
        <v>3</v>
      </c>
    </row>
    <row r="1481" spans="3:7" x14ac:dyDescent="0.3">
      <c r="C1481" t="s">
        <v>8219</v>
      </c>
      <c r="D1481">
        <v>25</v>
      </c>
      <c r="F1481" t="s">
        <v>8221</v>
      </c>
      <c r="G1481">
        <v>9</v>
      </c>
    </row>
    <row r="1482" spans="3:7" x14ac:dyDescent="0.3">
      <c r="C1482" t="s">
        <v>8219</v>
      </c>
      <c r="D1482">
        <v>33</v>
      </c>
      <c r="F1482" t="s">
        <v>8221</v>
      </c>
      <c r="G1482">
        <v>6</v>
      </c>
    </row>
    <row r="1483" spans="3:7" x14ac:dyDescent="0.3">
      <c r="C1483" t="s">
        <v>8219</v>
      </c>
      <c r="D1483">
        <v>108</v>
      </c>
      <c r="F1483" t="s">
        <v>8221</v>
      </c>
      <c r="G1483">
        <v>4</v>
      </c>
    </row>
    <row r="1484" spans="3:7" x14ac:dyDescent="0.3">
      <c r="C1484" t="s">
        <v>8219</v>
      </c>
      <c r="D1484">
        <v>20</v>
      </c>
      <c r="F1484" t="s">
        <v>8221</v>
      </c>
      <c r="G1484">
        <v>1</v>
      </c>
    </row>
    <row r="1485" spans="3:7" x14ac:dyDescent="0.3">
      <c r="C1485" t="s">
        <v>8219</v>
      </c>
      <c r="D1485">
        <v>98</v>
      </c>
      <c r="F1485" t="s">
        <v>8221</v>
      </c>
      <c r="G1485">
        <v>17</v>
      </c>
    </row>
    <row r="1486" spans="3:7" x14ac:dyDescent="0.3">
      <c r="C1486" t="s">
        <v>8219</v>
      </c>
      <c r="D1486">
        <v>196</v>
      </c>
      <c r="F1486" t="s">
        <v>8221</v>
      </c>
      <c r="G1486">
        <v>1</v>
      </c>
    </row>
    <row r="1487" spans="3:7" x14ac:dyDescent="0.3">
      <c r="C1487" t="s">
        <v>8219</v>
      </c>
      <c r="D1487">
        <v>39</v>
      </c>
      <c r="F1487" t="s">
        <v>8221</v>
      </c>
      <c r="G1487">
        <v>13</v>
      </c>
    </row>
    <row r="1488" spans="3:7" x14ac:dyDescent="0.3">
      <c r="C1488" t="s">
        <v>8219</v>
      </c>
      <c r="D1488">
        <v>128</v>
      </c>
      <c r="F1488" t="s">
        <v>8221</v>
      </c>
      <c r="G1488">
        <v>6</v>
      </c>
    </row>
    <row r="1489" spans="3:7" x14ac:dyDescent="0.3">
      <c r="C1489" t="s">
        <v>8219</v>
      </c>
      <c r="D1489">
        <v>71</v>
      </c>
      <c r="F1489" t="s">
        <v>8221</v>
      </c>
      <c r="G1489">
        <v>0</v>
      </c>
    </row>
    <row r="1490" spans="3:7" x14ac:dyDescent="0.3">
      <c r="C1490" t="s">
        <v>8219</v>
      </c>
      <c r="D1490">
        <v>47</v>
      </c>
      <c r="F1490" t="s">
        <v>8221</v>
      </c>
      <c r="G1490">
        <v>2</v>
      </c>
    </row>
    <row r="1491" spans="3:7" x14ac:dyDescent="0.3">
      <c r="C1491" t="s">
        <v>8219</v>
      </c>
      <c r="D1491">
        <v>17</v>
      </c>
      <c r="F1491" t="s">
        <v>8221</v>
      </c>
      <c r="G1491">
        <v>2</v>
      </c>
    </row>
    <row r="1492" spans="3:7" x14ac:dyDescent="0.3">
      <c r="C1492" t="s">
        <v>8219</v>
      </c>
      <c r="D1492">
        <v>91</v>
      </c>
      <c r="F1492" t="s">
        <v>8221</v>
      </c>
      <c r="G1492">
        <v>21</v>
      </c>
    </row>
    <row r="1493" spans="3:7" x14ac:dyDescent="0.3">
      <c r="C1493" t="s">
        <v>8219</v>
      </c>
      <c r="D1493">
        <v>43</v>
      </c>
      <c r="F1493" t="s">
        <v>8221</v>
      </c>
      <c r="G1493">
        <v>13</v>
      </c>
    </row>
    <row r="1494" spans="3:7" x14ac:dyDescent="0.3">
      <c r="C1494" t="s">
        <v>8219</v>
      </c>
      <c r="D1494">
        <v>17</v>
      </c>
      <c r="F1494" t="s">
        <v>8221</v>
      </c>
      <c r="G1494">
        <v>0</v>
      </c>
    </row>
    <row r="1495" spans="3:7" x14ac:dyDescent="0.3">
      <c r="C1495" t="s">
        <v>8219</v>
      </c>
      <c r="D1495">
        <v>33</v>
      </c>
      <c r="F1495" t="s">
        <v>8221</v>
      </c>
      <c r="G1495">
        <v>6</v>
      </c>
    </row>
    <row r="1496" spans="3:7" x14ac:dyDescent="0.3">
      <c r="C1496" t="s">
        <v>8219</v>
      </c>
      <c r="D1496">
        <v>87</v>
      </c>
      <c r="F1496" t="s">
        <v>8221</v>
      </c>
      <c r="G1496">
        <v>0</v>
      </c>
    </row>
    <row r="1497" spans="3:7" x14ac:dyDescent="0.3">
      <c r="C1497" t="s">
        <v>8219</v>
      </c>
      <c r="D1497">
        <v>113</v>
      </c>
      <c r="F1497" t="s">
        <v>8221</v>
      </c>
      <c r="G1497">
        <v>1</v>
      </c>
    </row>
    <row r="1498" spans="3:7" x14ac:dyDescent="0.3">
      <c r="C1498" t="s">
        <v>8219</v>
      </c>
      <c r="D1498">
        <v>14</v>
      </c>
      <c r="F1498" t="s">
        <v>8221</v>
      </c>
      <c r="G1498">
        <v>0</v>
      </c>
    </row>
    <row r="1499" spans="3:7" x14ac:dyDescent="0.3">
      <c r="C1499" t="s">
        <v>8219</v>
      </c>
      <c r="D1499">
        <v>30</v>
      </c>
      <c r="F1499" t="s">
        <v>8221</v>
      </c>
      <c r="G1499">
        <v>12</v>
      </c>
    </row>
    <row r="1500" spans="3:7" x14ac:dyDescent="0.3">
      <c r="C1500" t="s">
        <v>8219</v>
      </c>
      <c r="D1500">
        <v>16</v>
      </c>
      <c r="F1500" t="s">
        <v>8221</v>
      </c>
      <c r="G1500">
        <v>2</v>
      </c>
    </row>
    <row r="1501" spans="3:7" x14ac:dyDescent="0.3">
      <c r="C1501" t="s">
        <v>8219</v>
      </c>
      <c r="D1501">
        <v>46</v>
      </c>
      <c r="F1501" t="s">
        <v>8221</v>
      </c>
      <c r="G1501">
        <v>6</v>
      </c>
    </row>
    <row r="1502" spans="3:7" x14ac:dyDescent="0.3">
      <c r="C1502" t="s">
        <v>8219</v>
      </c>
      <c r="D1502">
        <v>24</v>
      </c>
      <c r="F1502" t="s">
        <v>8221</v>
      </c>
      <c r="G1502">
        <v>1</v>
      </c>
    </row>
    <row r="1503" spans="3:7" x14ac:dyDescent="0.3">
      <c r="C1503" t="s">
        <v>8219</v>
      </c>
      <c r="D1503">
        <v>97</v>
      </c>
      <c r="F1503" t="s">
        <v>8221</v>
      </c>
      <c r="G1503">
        <v>1</v>
      </c>
    </row>
    <row r="1504" spans="3:7" x14ac:dyDescent="0.3">
      <c r="C1504" t="s">
        <v>8219</v>
      </c>
      <c r="D1504">
        <v>59</v>
      </c>
      <c r="F1504" t="s">
        <v>8221</v>
      </c>
      <c r="G1504">
        <v>5</v>
      </c>
    </row>
    <row r="1505" spans="3:7" x14ac:dyDescent="0.3">
      <c r="C1505" t="s">
        <v>8219</v>
      </c>
      <c r="D1505">
        <v>1095</v>
      </c>
      <c r="F1505" t="s">
        <v>8221</v>
      </c>
      <c r="G1505">
        <v>0</v>
      </c>
    </row>
    <row r="1506" spans="3:7" x14ac:dyDescent="0.3">
      <c r="C1506" t="s">
        <v>8219</v>
      </c>
      <c r="D1506">
        <v>218</v>
      </c>
      <c r="F1506" t="s">
        <v>8221</v>
      </c>
      <c r="G1506">
        <v>3</v>
      </c>
    </row>
    <row r="1507" spans="3:7" x14ac:dyDescent="0.3">
      <c r="C1507" t="s">
        <v>8219</v>
      </c>
      <c r="D1507">
        <v>111</v>
      </c>
      <c r="F1507" t="s">
        <v>8221</v>
      </c>
      <c r="G1507">
        <v>8</v>
      </c>
    </row>
    <row r="1508" spans="3:7" x14ac:dyDescent="0.3">
      <c r="C1508" t="s">
        <v>8219</v>
      </c>
      <c r="D1508">
        <v>56</v>
      </c>
      <c r="F1508" t="s">
        <v>8221</v>
      </c>
      <c r="G1508">
        <v>3</v>
      </c>
    </row>
    <row r="1509" spans="3:7" x14ac:dyDescent="0.3">
      <c r="C1509" t="s">
        <v>8219</v>
      </c>
      <c r="D1509">
        <v>265</v>
      </c>
      <c r="F1509" t="s">
        <v>8221</v>
      </c>
      <c r="G1509">
        <v>8</v>
      </c>
    </row>
    <row r="1510" spans="3:7" x14ac:dyDescent="0.3">
      <c r="C1510" t="s">
        <v>8219</v>
      </c>
      <c r="D1510">
        <v>28</v>
      </c>
      <c r="F1510" t="s">
        <v>8221</v>
      </c>
      <c r="G1510">
        <v>1</v>
      </c>
    </row>
    <row r="1511" spans="3:7" x14ac:dyDescent="0.3">
      <c r="C1511" t="s">
        <v>8219</v>
      </c>
      <c r="D1511">
        <v>364</v>
      </c>
      <c r="F1511" t="s">
        <v>8221</v>
      </c>
      <c r="G1511">
        <v>4</v>
      </c>
    </row>
    <row r="1512" spans="3:7" x14ac:dyDescent="0.3">
      <c r="C1512" t="s">
        <v>8219</v>
      </c>
      <c r="D1512">
        <v>27</v>
      </c>
      <c r="F1512" t="s">
        <v>8221</v>
      </c>
      <c r="G1512">
        <v>8</v>
      </c>
    </row>
    <row r="1513" spans="3:7" x14ac:dyDescent="0.3">
      <c r="C1513" t="s">
        <v>8219</v>
      </c>
      <c r="D1513">
        <v>93</v>
      </c>
      <c r="F1513" t="s">
        <v>8221</v>
      </c>
      <c r="G1513">
        <v>1</v>
      </c>
    </row>
    <row r="1514" spans="3:7" x14ac:dyDescent="0.3">
      <c r="C1514" t="s">
        <v>8219</v>
      </c>
      <c r="D1514">
        <v>64</v>
      </c>
      <c r="F1514" t="s">
        <v>8221</v>
      </c>
      <c r="G1514">
        <v>5</v>
      </c>
    </row>
    <row r="1515" spans="3:7" x14ac:dyDescent="0.3">
      <c r="C1515" t="s">
        <v>8219</v>
      </c>
      <c r="D1515">
        <v>22</v>
      </c>
      <c r="F1515" t="s">
        <v>8221</v>
      </c>
      <c r="G1515">
        <v>0</v>
      </c>
    </row>
    <row r="1516" spans="3:7" x14ac:dyDescent="0.3">
      <c r="C1516" t="s">
        <v>8219</v>
      </c>
      <c r="D1516">
        <v>59</v>
      </c>
      <c r="F1516" t="s">
        <v>8221</v>
      </c>
      <c r="G1516">
        <v>0</v>
      </c>
    </row>
    <row r="1517" spans="3:7" x14ac:dyDescent="0.3">
      <c r="C1517" t="s">
        <v>8219</v>
      </c>
      <c r="D1517">
        <v>249</v>
      </c>
      <c r="F1517" t="s">
        <v>8221</v>
      </c>
      <c r="G1517">
        <v>1</v>
      </c>
    </row>
    <row r="1518" spans="3:7" x14ac:dyDescent="0.3">
      <c r="C1518" t="s">
        <v>8219</v>
      </c>
      <c r="D1518">
        <v>392</v>
      </c>
      <c r="F1518" t="s">
        <v>8221</v>
      </c>
      <c r="G1518">
        <v>0</v>
      </c>
    </row>
    <row r="1519" spans="3:7" x14ac:dyDescent="0.3">
      <c r="C1519" t="s">
        <v>8219</v>
      </c>
      <c r="D1519">
        <v>115</v>
      </c>
      <c r="F1519" t="s">
        <v>8221</v>
      </c>
      <c r="G1519">
        <v>0</v>
      </c>
    </row>
    <row r="1520" spans="3:7" x14ac:dyDescent="0.3">
      <c r="C1520" t="s">
        <v>8219</v>
      </c>
      <c r="D1520">
        <v>433</v>
      </c>
      <c r="F1520" t="s">
        <v>8221</v>
      </c>
      <c r="G1520">
        <v>6</v>
      </c>
    </row>
    <row r="1521" spans="3:7" x14ac:dyDescent="0.3">
      <c r="C1521" t="s">
        <v>8219</v>
      </c>
      <c r="D1521">
        <v>20</v>
      </c>
      <c r="F1521" t="s">
        <v>8221</v>
      </c>
      <c r="G1521">
        <v>6</v>
      </c>
    </row>
    <row r="1522" spans="3:7" x14ac:dyDescent="0.3">
      <c r="C1522" t="s">
        <v>8219</v>
      </c>
      <c r="D1522">
        <v>8</v>
      </c>
      <c r="F1522" t="s">
        <v>8221</v>
      </c>
      <c r="G1522">
        <v>14</v>
      </c>
    </row>
    <row r="1523" spans="3:7" x14ac:dyDescent="0.3">
      <c r="C1523" t="s">
        <v>8219</v>
      </c>
      <c r="D1523">
        <v>175</v>
      </c>
      <c r="F1523" t="s">
        <v>8221</v>
      </c>
      <c r="G1523">
        <v>6</v>
      </c>
    </row>
    <row r="1524" spans="3:7" x14ac:dyDescent="0.3">
      <c r="C1524" t="s">
        <v>8219</v>
      </c>
      <c r="D1524">
        <v>104</v>
      </c>
      <c r="F1524" t="s">
        <v>8221</v>
      </c>
      <c r="G1524">
        <v>33</v>
      </c>
    </row>
    <row r="1525" spans="3:7" x14ac:dyDescent="0.3">
      <c r="C1525" t="s">
        <v>8219</v>
      </c>
      <c r="D1525">
        <v>17</v>
      </c>
      <c r="F1525" t="s">
        <v>8221</v>
      </c>
      <c r="G1525">
        <v>4</v>
      </c>
    </row>
    <row r="1526" spans="3:7" x14ac:dyDescent="0.3">
      <c r="C1526" t="s">
        <v>8219</v>
      </c>
      <c r="D1526">
        <v>277</v>
      </c>
      <c r="F1526" t="s">
        <v>8221</v>
      </c>
      <c r="G1526">
        <v>1</v>
      </c>
    </row>
    <row r="1527" spans="3:7" x14ac:dyDescent="0.3">
      <c r="C1527" t="s">
        <v>8219</v>
      </c>
      <c r="D1527">
        <v>118</v>
      </c>
      <c r="F1527" t="s">
        <v>8221</v>
      </c>
      <c r="G1527">
        <v>0</v>
      </c>
    </row>
    <row r="1528" spans="3:7" x14ac:dyDescent="0.3">
      <c r="C1528" t="s">
        <v>8219</v>
      </c>
      <c r="D1528">
        <v>97</v>
      </c>
      <c r="F1528" t="s">
        <v>8221</v>
      </c>
      <c r="G1528">
        <v>6</v>
      </c>
    </row>
    <row r="1529" spans="3:7" x14ac:dyDescent="0.3">
      <c r="C1529" t="s">
        <v>8219</v>
      </c>
      <c r="D1529">
        <v>20</v>
      </c>
      <c r="F1529" t="s">
        <v>8221</v>
      </c>
      <c r="G1529">
        <v>6</v>
      </c>
    </row>
    <row r="1530" spans="3:7" x14ac:dyDescent="0.3">
      <c r="C1530" t="s">
        <v>8219</v>
      </c>
      <c r="D1530">
        <v>26</v>
      </c>
      <c r="F1530" t="s">
        <v>8221</v>
      </c>
      <c r="G1530">
        <v>1</v>
      </c>
    </row>
    <row r="1531" spans="3:7" x14ac:dyDescent="0.3">
      <c r="C1531" t="s">
        <v>8219</v>
      </c>
      <c r="D1531">
        <v>128</v>
      </c>
      <c r="F1531" t="s">
        <v>8221</v>
      </c>
      <c r="G1531">
        <v>3</v>
      </c>
    </row>
    <row r="1532" spans="3:7" x14ac:dyDescent="0.3">
      <c r="C1532" t="s">
        <v>8219</v>
      </c>
      <c r="D1532">
        <v>15</v>
      </c>
    </row>
    <row r="1533" spans="3:7" x14ac:dyDescent="0.3">
      <c r="C1533" t="s">
        <v>8219</v>
      </c>
      <c r="D1533">
        <v>25</v>
      </c>
    </row>
    <row r="1534" spans="3:7" x14ac:dyDescent="0.3">
      <c r="C1534" t="s">
        <v>8219</v>
      </c>
      <c r="D1534">
        <v>55</v>
      </c>
    </row>
    <row r="1535" spans="3:7" x14ac:dyDescent="0.3">
      <c r="C1535" t="s">
        <v>8219</v>
      </c>
      <c r="D1535">
        <v>107</v>
      </c>
    </row>
    <row r="1536" spans="3:7" x14ac:dyDescent="0.3">
      <c r="C1536" t="s">
        <v>8219</v>
      </c>
      <c r="D1536">
        <v>557</v>
      </c>
    </row>
    <row r="1537" spans="3:4" x14ac:dyDescent="0.3">
      <c r="C1537" t="s">
        <v>8219</v>
      </c>
      <c r="D1537">
        <v>40</v>
      </c>
    </row>
    <row r="1538" spans="3:4" x14ac:dyDescent="0.3">
      <c r="C1538" t="s">
        <v>8219</v>
      </c>
      <c r="D1538">
        <v>36</v>
      </c>
    </row>
    <row r="1539" spans="3:4" x14ac:dyDescent="0.3">
      <c r="C1539" t="s">
        <v>8219</v>
      </c>
      <c r="D1539">
        <v>159</v>
      </c>
    </row>
    <row r="1540" spans="3:4" x14ac:dyDescent="0.3">
      <c r="C1540" t="s">
        <v>8219</v>
      </c>
      <c r="D1540">
        <v>41</v>
      </c>
    </row>
    <row r="1541" spans="3:4" x14ac:dyDescent="0.3">
      <c r="C1541" t="s">
        <v>8219</v>
      </c>
      <c r="D1541">
        <v>226</v>
      </c>
    </row>
    <row r="1542" spans="3:4" x14ac:dyDescent="0.3">
      <c r="C1542" t="s">
        <v>8219</v>
      </c>
      <c r="D1542">
        <v>30</v>
      </c>
    </row>
    <row r="1543" spans="3:4" x14ac:dyDescent="0.3">
      <c r="C1543" t="s">
        <v>8219</v>
      </c>
      <c r="D1543">
        <v>103</v>
      </c>
    </row>
    <row r="1544" spans="3:4" x14ac:dyDescent="0.3">
      <c r="C1544" t="s">
        <v>8219</v>
      </c>
      <c r="D1544">
        <v>62</v>
      </c>
    </row>
    <row r="1545" spans="3:4" x14ac:dyDescent="0.3">
      <c r="C1545" t="s">
        <v>8219</v>
      </c>
      <c r="D1545">
        <v>6</v>
      </c>
    </row>
    <row r="1546" spans="3:4" x14ac:dyDescent="0.3">
      <c r="C1546" t="s">
        <v>8219</v>
      </c>
      <c r="D1546">
        <v>182</v>
      </c>
    </row>
    <row r="1547" spans="3:4" x14ac:dyDescent="0.3">
      <c r="C1547" t="s">
        <v>8219</v>
      </c>
      <c r="D1547">
        <v>145</v>
      </c>
    </row>
    <row r="1548" spans="3:4" x14ac:dyDescent="0.3">
      <c r="C1548" t="s">
        <v>8219</v>
      </c>
      <c r="D1548">
        <v>25</v>
      </c>
    </row>
    <row r="1549" spans="3:4" x14ac:dyDescent="0.3">
      <c r="C1549" t="s">
        <v>8219</v>
      </c>
      <c r="D1549">
        <v>320</v>
      </c>
    </row>
    <row r="1550" spans="3:4" x14ac:dyDescent="0.3">
      <c r="C1550" t="s">
        <v>8219</v>
      </c>
      <c r="D1550">
        <v>99</v>
      </c>
    </row>
    <row r="1551" spans="3:4" x14ac:dyDescent="0.3">
      <c r="C1551" t="s">
        <v>8219</v>
      </c>
      <c r="D1551">
        <v>348</v>
      </c>
    </row>
    <row r="1552" spans="3:4" x14ac:dyDescent="0.3">
      <c r="C1552" t="s">
        <v>8219</v>
      </c>
      <c r="D1552">
        <v>41</v>
      </c>
    </row>
    <row r="1553" spans="3:4" x14ac:dyDescent="0.3">
      <c r="C1553" t="s">
        <v>8219</v>
      </c>
      <c r="D1553">
        <v>29</v>
      </c>
    </row>
    <row r="1554" spans="3:4" x14ac:dyDescent="0.3">
      <c r="C1554" t="s">
        <v>8219</v>
      </c>
      <c r="D1554">
        <v>25</v>
      </c>
    </row>
    <row r="1555" spans="3:4" x14ac:dyDescent="0.3">
      <c r="C1555" t="s">
        <v>8219</v>
      </c>
      <c r="D1555">
        <v>23</v>
      </c>
    </row>
    <row r="1556" spans="3:4" x14ac:dyDescent="0.3">
      <c r="C1556" t="s">
        <v>8219</v>
      </c>
      <c r="D1556">
        <v>1260</v>
      </c>
    </row>
    <row r="1557" spans="3:4" x14ac:dyDescent="0.3">
      <c r="C1557" t="s">
        <v>8219</v>
      </c>
      <c r="D1557">
        <v>307</v>
      </c>
    </row>
    <row r="1558" spans="3:4" x14ac:dyDescent="0.3">
      <c r="C1558" t="s">
        <v>8219</v>
      </c>
      <c r="D1558">
        <v>329</v>
      </c>
    </row>
    <row r="1559" spans="3:4" x14ac:dyDescent="0.3">
      <c r="C1559" t="s">
        <v>8219</v>
      </c>
      <c r="D1559">
        <v>32</v>
      </c>
    </row>
    <row r="1560" spans="3:4" x14ac:dyDescent="0.3">
      <c r="C1560" t="s">
        <v>8219</v>
      </c>
      <c r="D1560">
        <v>27</v>
      </c>
    </row>
    <row r="1561" spans="3:4" x14ac:dyDescent="0.3">
      <c r="C1561" t="s">
        <v>8219</v>
      </c>
      <c r="D1561">
        <v>236</v>
      </c>
    </row>
    <row r="1562" spans="3:4" x14ac:dyDescent="0.3">
      <c r="C1562" t="s">
        <v>8219</v>
      </c>
      <c r="D1562">
        <v>42</v>
      </c>
    </row>
    <row r="1563" spans="3:4" x14ac:dyDescent="0.3">
      <c r="C1563" t="s">
        <v>8219</v>
      </c>
      <c r="D1563">
        <v>95</v>
      </c>
    </row>
    <row r="1564" spans="3:4" x14ac:dyDescent="0.3">
      <c r="C1564" t="s">
        <v>8219</v>
      </c>
      <c r="D1564">
        <v>37</v>
      </c>
    </row>
    <row r="1565" spans="3:4" x14ac:dyDescent="0.3">
      <c r="C1565" t="s">
        <v>8219</v>
      </c>
      <c r="D1565">
        <v>128</v>
      </c>
    </row>
    <row r="1566" spans="3:4" x14ac:dyDescent="0.3">
      <c r="C1566" t="s">
        <v>8219</v>
      </c>
      <c r="D1566">
        <v>156</v>
      </c>
    </row>
    <row r="1567" spans="3:4" x14ac:dyDescent="0.3">
      <c r="C1567" t="s">
        <v>8219</v>
      </c>
      <c r="D1567">
        <v>64</v>
      </c>
    </row>
    <row r="1568" spans="3:4" x14ac:dyDescent="0.3">
      <c r="C1568" t="s">
        <v>8219</v>
      </c>
      <c r="D1568">
        <v>58</v>
      </c>
    </row>
    <row r="1569" spans="3:4" x14ac:dyDescent="0.3">
      <c r="C1569" t="s">
        <v>8219</v>
      </c>
      <c r="D1569">
        <v>20</v>
      </c>
    </row>
    <row r="1570" spans="3:4" x14ac:dyDescent="0.3">
      <c r="C1570" t="s">
        <v>8219</v>
      </c>
      <c r="D1570">
        <v>47</v>
      </c>
    </row>
    <row r="1571" spans="3:4" x14ac:dyDescent="0.3">
      <c r="C1571" t="s">
        <v>8219</v>
      </c>
      <c r="D1571">
        <v>54</v>
      </c>
    </row>
    <row r="1572" spans="3:4" x14ac:dyDescent="0.3">
      <c r="C1572" t="s">
        <v>8219</v>
      </c>
      <c r="D1572">
        <v>9</v>
      </c>
    </row>
    <row r="1573" spans="3:4" x14ac:dyDescent="0.3">
      <c r="C1573" t="s">
        <v>8219</v>
      </c>
      <c r="D1573">
        <v>213</v>
      </c>
    </row>
    <row r="1574" spans="3:4" x14ac:dyDescent="0.3">
      <c r="C1574" t="s">
        <v>8219</v>
      </c>
      <c r="D1574">
        <v>57</v>
      </c>
    </row>
    <row r="1575" spans="3:4" x14ac:dyDescent="0.3">
      <c r="C1575" t="s">
        <v>8219</v>
      </c>
      <c r="D1575">
        <v>25</v>
      </c>
    </row>
    <row r="1576" spans="3:4" x14ac:dyDescent="0.3">
      <c r="C1576" t="s">
        <v>8219</v>
      </c>
      <c r="D1576">
        <v>104</v>
      </c>
    </row>
    <row r="1577" spans="3:4" x14ac:dyDescent="0.3">
      <c r="C1577" t="s">
        <v>8219</v>
      </c>
      <c r="D1577">
        <v>34</v>
      </c>
    </row>
    <row r="1578" spans="3:4" x14ac:dyDescent="0.3">
      <c r="C1578" t="s">
        <v>8219</v>
      </c>
      <c r="D1578">
        <v>67</v>
      </c>
    </row>
    <row r="1579" spans="3:4" x14ac:dyDescent="0.3">
      <c r="C1579" t="s">
        <v>8219</v>
      </c>
      <c r="D1579">
        <v>241</v>
      </c>
    </row>
    <row r="1580" spans="3:4" x14ac:dyDescent="0.3">
      <c r="C1580" t="s">
        <v>8219</v>
      </c>
      <c r="D1580">
        <v>123</v>
      </c>
    </row>
    <row r="1581" spans="3:4" x14ac:dyDescent="0.3">
      <c r="C1581" t="s">
        <v>8219</v>
      </c>
      <c r="D1581">
        <v>302</v>
      </c>
    </row>
    <row r="1582" spans="3:4" x14ac:dyDescent="0.3">
      <c r="C1582" t="s">
        <v>8219</v>
      </c>
      <c r="D1582">
        <v>89</v>
      </c>
    </row>
    <row r="1583" spans="3:4" x14ac:dyDescent="0.3">
      <c r="C1583" t="s">
        <v>8219</v>
      </c>
      <c r="D1583">
        <v>41</v>
      </c>
    </row>
    <row r="1584" spans="3:4" x14ac:dyDescent="0.3">
      <c r="C1584" t="s">
        <v>8219</v>
      </c>
      <c r="D1584">
        <v>69</v>
      </c>
    </row>
    <row r="1585" spans="3:4" x14ac:dyDescent="0.3">
      <c r="C1585" t="s">
        <v>8219</v>
      </c>
      <c r="D1585">
        <v>52</v>
      </c>
    </row>
    <row r="1586" spans="3:4" x14ac:dyDescent="0.3">
      <c r="C1586" t="s">
        <v>8219</v>
      </c>
      <c r="D1586">
        <v>57</v>
      </c>
    </row>
    <row r="1587" spans="3:4" x14ac:dyDescent="0.3">
      <c r="C1587" t="s">
        <v>8219</v>
      </c>
      <c r="D1587">
        <v>74</v>
      </c>
    </row>
    <row r="1588" spans="3:4" x14ac:dyDescent="0.3">
      <c r="C1588" t="s">
        <v>8219</v>
      </c>
      <c r="D1588">
        <v>63</v>
      </c>
    </row>
    <row r="1589" spans="3:4" x14ac:dyDescent="0.3">
      <c r="C1589" t="s">
        <v>8219</v>
      </c>
      <c r="D1589">
        <v>72</v>
      </c>
    </row>
    <row r="1590" spans="3:4" x14ac:dyDescent="0.3">
      <c r="C1590" t="s">
        <v>8219</v>
      </c>
      <c r="D1590">
        <v>71</v>
      </c>
    </row>
    <row r="1591" spans="3:4" x14ac:dyDescent="0.3">
      <c r="C1591" t="s">
        <v>8219</v>
      </c>
      <c r="D1591">
        <v>21</v>
      </c>
    </row>
    <row r="1592" spans="3:4" x14ac:dyDescent="0.3">
      <c r="C1592" t="s">
        <v>8219</v>
      </c>
      <c r="D1592">
        <v>930</v>
      </c>
    </row>
    <row r="1593" spans="3:4" x14ac:dyDescent="0.3">
      <c r="C1593" t="s">
        <v>8219</v>
      </c>
      <c r="D1593">
        <v>55</v>
      </c>
    </row>
    <row r="1594" spans="3:4" x14ac:dyDescent="0.3">
      <c r="C1594" t="s">
        <v>8219</v>
      </c>
      <c r="D1594">
        <v>61</v>
      </c>
    </row>
    <row r="1595" spans="3:4" x14ac:dyDescent="0.3">
      <c r="C1595" t="s">
        <v>8219</v>
      </c>
      <c r="D1595">
        <v>82</v>
      </c>
    </row>
    <row r="1596" spans="3:4" x14ac:dyDescent="0.3">
      <c r="C1596" t="s">
        <v>8219</v>
      </c>
      <c r="D1596">
        <v>71</v>
      </c>
    </row>
    <row r="1597" spans="3:4" x14ac:dyDescent="0.3">
      <c r="C1597" t="s">
        <v>8219</v>
      </c>
      <c r="D1597">
        <v>117</v>
      </c>
    </row>
    <row r="1598" spans="3:4" x14ac:dyDescent="0.3">
      <c r="C1598" t="s">
        <v>8219</v>
      </c>
      <c r="D1598">
        <v>29</v>
      </c>
    </row>
    <row r="1599" spans="3:4" x14ac:dyDescent="0.3">
      <c r="C1599" t="s">
        <v>8219</v>
      </c>
      <c r="D1599">
        <v>74</v>
      </c>
    </row>
    <row r="1600" spans="3:4" x14ac:dyDescent="0.3">
      <c r="C1600" t="s">
        <v>8219</v>
      </c>
      <c r="D1600">
        <v>23</v>
      </c>
    </row>
    <row r="1601" spans="3:4" x14ac:dyDescent="0.3">
      <c r="C1601" t="s">
        <v>8219</v>
      </c>
      <c r="D1601">
        <v>60</v>
      </c>
    </row>
    <row r="1602" spans="3:4" x14ac:dyDescent="0.3">
      <c r="C1602" t="s">
        <v>8219</v>
      </c>
      <c r="D1602">
        <v>55</v>
      </c>
    </row>
    <row r="1603" spans="3:4" x14ac:dyDescent="0.3">
      <c r="C1603" t="s">
        <v>8219</v>
      </c>
      <c r="D1603">
        <v>51</v>
      </c>
    </row>
    <row r="1604" spans="3:4" x14ac:dyDescent="0.3">
      <c r="C1604" t="s">
        <v>8219</v>
      </c>
      <c r="D1604">
        <v>78</v>
      </c>
    </row>
    <row r="1605" spans="3:4" x14ac:dyDescent="0.3">
      <c r="C1605" t="s">
        <v>8219</v>
      </c>
      <c r="D1605">
        <v>62</v>
      </c>
    </row>
    <row r="1606" spans="3:4" x14ac:dyDescent="0.3">
      <c r="C1606" t="s">
        <v>8219</v>
      </c>
      <c r="D1606">
        <v>45</v>
      </c>
    </row>
    <row r="1607" spans="3:4" x14ac:dyDescent="0.3">
      <c r="C1607" t="s">
        <v>8219</v>
      </c>
      <c r="D1607">
        <v>15</v>
      </c>
    </row>
    <row r="1608" spans="3:4" x14ac:dyDescent="0.3">
      <c r="C1608" t="s">
        <v>8219</v>
      </c>
      <c r="D1608">
        <v>151</v>
      </c>
    </row>
    <row r="1609" spans="3:4" x14ac:dyDescent="0.3">
      <c r="C1609" t="s">
        <v>8219</v>
      </c>
      <c r="D1609">
        <v>68</v>
      </c>
    </row>
    <row r="1610" spans="3:4" x14ac:dyDescent="0.3">
      <c r="C1610" t="s">
        <v>8219</v>
      </c>
      <c r="D1610">
        <v>46</v>
      </c>
    </row>
    <row r="1611" spans="3:4" x14ac:dyDescent="0.3">
      <c r="C1611" t="s">
        <v>8219</v>
      </c>
      <c r="D1611">
        <v>24</v>
      </c>
    </row>
    <row r="1612" spans="3:4" x14ac:dyDescent="0.3">
      <c r="C1612" t="s">
        <v>8219</v>
      </c>
      <c r="D1612">
        <v>70</v>
      </c>
    </row>
    <row r="1613" spans="3:4" x14ac:dyDescent="0.3">
      <c r="C1613" t="s">
        <v>8219</v>
      </c>
      <c r="D1613">
        <v>244</v>
      </c>
    </row>
    <row r="1614" spans="3:4" x14ac:dyDescent="0.3">
      <c r="C1614" t="s">
        <v>8219</v>
      </c>
      <c r="D1614">
        <v>82</v>
      </c>
    </row>
    <row r="1615" spans="3:4" x14ac:dyDescent="0.3">
      <c r="C1615" t="s">
        <v>8219</v>
      </c>
      <c r="D1615">
        <v>226</v>
      </c>
    </row>
    <row r="1616" spans="3:4" x14ac:dyDescent="0.3">
      <c r="C1616" t="s">
        <v>8219</v>
      </c>
      <c r="D1616">
        <v>60</v>
      </c>
    </row>
    <row r="1617" spans="3:4" x14ac:dyDescent="0.3">
      <c r="C1617" t="s">
        <v>8219</v>
      </c>
      <c r="D1617">
        <v>322</v>
      </c>
    </row>
    <row r="1618" spans="3:4" x14ac:dyDescent="0.3">
      <c r="C1618" t="s">
        <v>8219</v>
      </c>
      <c r="D1618">
        <v>94</v>
      </c>
    </row>
    <row r="1619" spans="3:4" x14ac:dyDescent="0.3">
      <c r="C1619" t="s">
        <v>8219</v>
      </c>
      <c r="D1619">
        <v>47</v>
      </c>
    </row>
    <row r="1620" spans="3:4" x14ac:dyDescent="0.3">
      <c r="C1620" t="s">
        <v>8219</v>
      </c>
      <c r="D1620">
        <v>115</v>
      </c>
    </row>
    <row r="1621" spans="3:4" x14ac:dyDescent="0.3">
      <c r="C1621" t="s">
        <v>8219</v>
      </c>
      <c r="D1621">
        <v>134</v>
      </c>
    </row>
    <row r="1622" spans="3:4" x14ac:dyDescent="0.3">
      <c r="C1622" t="s">
        <v>8219</v>
      </c>
      <c r="D1622">
        <v>35</v>
      </c>
    </row>
    <row r="1623" spans="3:4" x14ac:dyDescent="0.3">
      <c r="C1623" t="s">
        <v>8219</v>
      </c>
      <c r="D1623">
        <v>104</v>
      </c>
    </row>
    <row r="1624" spans="3:4" x14ac:dyDescent="0.3">
      <c r="C1624" t="s">
        <v>8219</v>
      </c>
      <c r="D1624">
        <v>184</v>
      </c>
    </row>
    <row r="1625" spans="3:4" x14ac:dyDescent="0.3">
      <c r="C1625" t="s">
        <v>8219</v>
      </c>
      <c r="D1625">
        <v>119</v>
      </c>
    </row>
    <row r="1626" spans="3:4" x14ac:dyDescent="0.3">
      <c r="C1626" t="s">
        <v>8219</v>
      </c>
      <c r="D1626">
        <v>59</v>
      </c>
    </row>
    <row r="1627" spans="3:4" x14ac:dyDescent="0.3">
      <c r="C1627" t="s">
        <v>8219</v>
      </c>
      <c r="D1627">
        <v>113</v>
      </c>
    </row>
    <row r="1628" spans="3:4" x14ac:dyDescent="0.3">
      <c r="C1628" t="s">
        <v>8219</v>
      </c>
      <c r="D1628">
        <v>84</v>
      </c>
    </row>
    <row r="1629" spans="3:4" x14ac:dyDescent="0.3">
      <c r="C1629" t="s">
        <v>8219</v>
      </c>
      <c r="D1629">
        <v>74</v>
      </c>
    </row>
    <row r="1630" spans="3:4" x14ac:dyDescent="0.3">
      <c r="C1630" t="s">
        <v>8219</v>
      </c>
      <c r="D1630">
        <v>216</v>
      </c>
    </row>
    <row r="1631" spans="3:4" x14ac:dyDescent="0.3">
      <c r="C1631" t="s">
        <v>8219</v>
      </c>
      <c r="D1631">
        <v>39</v>
      </c>
    </row>
    <row r="1632" spans="3:4" x14ac:dyDescent="0.3">
      <c r="C1632" t="s">
        <v>8219</v>
      </c>
      <c r="D1632">
        <v>21</v>
      </c>
    </row>
    <row r="1633" spans="3:4" x14ac:dyDescent="0.3">
      <c r="C1633" t="s">
        <v>8219</v>
      </c>
      <c r="D1633">
        <v>30</v>
      </c>
    </row>
    <row r="1634" spans="3:4" x14ac:dyDescent="0.3">
      <c r="C1634" t="s">
        <v>8219</v>
      </c>
      <c r="D1634">
        <v>37</v>
      </c>
    </row>
    <row r="1635" spans="3:4" x14ac:dyDescent="0.3">
      <c r="C1635" t="s">
        <v>8219</v>
      </c>
      <c r="D1635">
        <v>202</v>
      </c>
    </row>
    <row r="1636" spans="3:4" x14ac:dyDescent="0.3">
      <c r="C1636" t="s">
        <v>8219</v>
      </c>
      <c r="D1636">
        <v>37</v>
      </c>
    </row>
    <row r="1637" spans="3:4" x14ac:dyDescent="0.3">
      <c r="C1637" t="s">
        <v>8219</v>
      </c>
      <c r="D1637">
        <v>28</v>
      </c>
    </row>
    <row r="1638" spans="3:4" x14ac:dyDescent="0.3">
      <c r="C1638" t="s">
        <v>8219</v>
      </c>
      <c r="D1638">
        <v>26</v>
      </c>
    </row>
    <row r="1639" spans="3:4" x14ac:dyDescent="0.3">
      <c r="C1639" t="s">
        <v>8219</v>
      </c>
      <c r="D1639">
        <v>61</v>
      </c>
    </row>
    <row r="1640" spans="3:4" x14ac:dyDescent="0.3">
      <c r="C1640" t="s">
        <v>8219</v>
      </c>
      <c r="D1640">
        <v>115</v>
      </c>
    </row>
    <row r="1641" spans="3:4" x14ac:dyDescent="0.3">
      <c r="C1641" t="s">
        <v>8219</v>
      </c>
      <c r="D1641">
        <v>181</v>
      </c>
    </row>
    <row r="1642" spans="3:4" x14ac:dyDescent="0.3">
      <c r="C1642" t="s">
        <v>8219</v>
      </c>
      <c r="D1642">
        <v>110</v>
      </c>
    </row>
    <row r="1643" spans="3:4" x14ac:dyDescent="0.3">
      <c r="C1643" t="s">
        <v>8219</v>
      </c>
      <c r="D1643">
        <v>269</v>
      </c>
    </row>
    <row r="1644" spans="3:4" x14ac:dyDescent="0.3">
      <c r="C1644" t="s">
        <v>8219</v>
      </c>
      <c r="D1644">
        <v>79</v>
      </c>
    </row>
    <row r="1645" spans="3:4" x14ac:dyDescent="0.3">
      <c r="C1645" t="s">
        <v>8219</v>
      </c>
      <c r="D1645">
        <v>104</v>
      </c>
    </row>
    <row r="1646" spans="3:4" x14ac:dyDescent="0.3">
      <c r="C1646" t="s">
        <v>8219</v>
      </c>
      <c r="D1646">
        <v>34</v>
      </c>
    </row>
    <row r="1647" spans="3:4" x14ac:dyDescent="0.3">
      <c r="C1647" t="s">
        <v>8219</v>
      </c>
      <c r="D1647">
        <v>167</v>
      </c>
    </row>
    <row r="1648" spans="3:4" x14ac:dyDescent="0.3">
      <c r="C1648" t="s">
        <v>8219</v>
      </c>
      <c r="D1648">
        <v>183</v>
      </c>
    </row>
    <row r="1649" spans="3:4" x14ac:dyDescent="0.3">
      <c r="C1649" t="s">
        <v>8219</v>
      </c>
      <c r="D1649">
        <v>71</v>
      </c>
    </row>
    <row r="1650" spans="3:4" x14ac:dyDescent="0.3">
      <c r="C1650" t="s">
        <v>8219</v>
      </c>
      <c r="D1650">
        <v>69</v>
      </c>
    </row>
    <row r="1651" spans="3:4" x14ac:dyDescent="0.3">
      <c r="C1651" t="s">
        <v>8219</v>
      </c>
      <c r="D1651">
        <v>270</v>
      </c>
    </row>
    <row r="1652" spans="3:4" x14ac:dyDescent="0.3">
      <c r="C1652" t="s">
        <v>8219</v>
      </c>
      <c r="D1652">
        <v>193</v>
      </c>
    </row>
    <row r="1653" spans="3:4" x14ac:dyDescent="0.3">
      <c r="C1653" t="s">
        <v>8219</v>
      </c>
      <c r="D1653">
        <v>57</v>
      </c>
    </row>
    <row r="1654" spans="3:4" x14ac:dyDescent="0.3">
      <c r="C1654" t="s">
        <v>8219</v>
      </c>
      <c r="D1654">
        <v>200</v>
      </c>
    </row>
    <row r="1655" spans="3:4" x14ac:dyDescent="0.3">
      <c r="C1655" t="s">
        <v>8219</v>
      </c>
      <c r="D1655">
        <v>88</v>
      </c>
    </row>
    <row r="1656" spans="3:4" x14ac:dyDescent="0.3">
      <c r="C1656" t="s">
        <v>8219</v>
      </c>
      <c r="D1656">
        <v>213</v>
      </c>
    </row>
    <row r="1657" spans="3:4" x14ac:dyDescent="0.3">
      <c r="C1657" t="s">
        <v>8219</v>
      </c>
      <c r="D1657">
        <v>20</v>
      </c>
    </row>
    <row r="1658" spans="3:4" x14ac:dyDescent="0.3">
      <c r="C1658" t="s">
        <v>8219</v>
      </c>
      <c r="D1658">
        <v>50</v>
      </c>
    </row>
    <row r="1659" spans="3:4" x14ac:dyDescent="0.3">
      <c r="C1659" t="s">
        <v>8219</v>
      </c>
      <c r="D1659">
        <v>115</v>
      </c>
    </row>
    <row r="1660" spans="3:4" x14ac:dyDescent="0.3">
      <c r="C1660" t="s">
        <v>8219</v>
      </c>
      <c r="D1660">
        <v>186</v>
      </c>
    </row>
    <row r="1661" spans="3:4" x14ac:dyDescent="0.3">
      <c r="C1661" t="s">
        <v>8219</v>
      </c>
      <c r="D1661">
        <v>18</v>
      </c>
    </row>
    <row r="1662" spans="3:4" x14ac:dyDescent="0.3">
      <c r="C1662" t="s">
        <v>8219</v>
      </c>
      <c r="D1662">
        <v>176</v>
      </c>
    </row>
    <row r="1663" spans="3:4" x14ac:dyDescent="0.3">
      <c r="C1663" t="s">
        <v>8219</v>
      </c>
      <c r="D1663">
        <v>41</v>
      </c>
    </row>
    <row r="1664" spans="3:4" x14ac:dyDescent="0.3">
      <c r="C1664" t="s">
        <v>8219</v>
      </c>
      <c r="D1664">
        <v>75</v>
      </c>
    </row>
    <row r="1665" spans="3:4" x14ac:dyDescent="0.3">
      <c r="C1665" t="s">
        <v>8219</v>
      </c>
      <c r="D1665">
        <v>97</v>
      </c>
    </row>
    <row r="1666" spans="3:4" x14ac:dyDescent="0.3">
      <c r="C1666" t="s">
        <v>8219</v>
      </c>
      <c r="D1666">
        <v>73</v>
      </c>
    </row>
    <row r="1667" spans="3:4" x14ac:dyDescent="0.3">
      <c r="C1667" t="s">
        <v>8219</v>
      </c>
      <c r="D1667">
        <v>49</v>
      </c>
    </row>
    <row r="1668" spans="3:4" x14ac:dyDescent="0.3">
      <c r="C1668" t="s">
        <v>8219</v>
      </c>
      <c r="D1668">
        <v>134</v>
      </c>
    </row>
    <row r="1669" spans="3:4" x14ac:dyDescent="0.3">
      <c r="C1669" t="s">
        <v>8219</v>
      </c>
      <c r="D1669">
        <v>68</v>
      </c>
    </row>
    <row r="1670" spans="3:4" x14ac:dyDescent="0.3">
      <c r="C1670" t="s">
        <v>8219</v>
      </c>
      <c r="D1670">
        <v>49</v>
      </c>
    </row>
    <row r="1671" spans="3:4" x14ac:dyDescent="0.3">
      <c r="C1671" t="s">
        <v>8219</v>
      </c>
      <c r="D1671">
        <v>63</v>
      </c>
    </row>
    <row r="1672" spans="3:4" x14ac:dyDescent="0.3">
      <c r="C1672" t="s">
        <v>8219</v>
      </c>
      <c r="D1672">
        <v>163</v>
      </c>
    </row>
    <row r="1673" spans="3:4" x14ac:dyDescent="0.3">
      <c r="C1673" t="s">
        <v>8219</v>
      </c>
      <c r="D1673">
        <v>288</v>
      </c>
    </row>
    <row r="1674" spans="3:4" x14ac:dyDescent="0.3">
      <c r="C1674" t="s">
        <v>8219</v>
      </c>
      <c r="D1674">
        <v>42</v>
      </c>
    </row>
    <row r="1675" spans="3:4" x14ac:dyDescent="0.3">
      <c r="C1675" t="s">
        <v>8219</v>
      </c>
      <c r="D1675">
        <v>70</v>
      </c>
    </row>
    <row r="1676" spans="3:4" x14ac:dyDescent="0.3">
      <c r="C1676" t="s">
        <v>8219</v>
      </c>
      <c r="D1676">
        <v>30</v>
      </c>
    </row>
    <row r="1677" spans="3:4" x14ac:dyDescent="0.3">
      <c r="C1677" t="s">
        <v>8219</v>
      </c>
      <c r="D1677">
        <v>51</v>
      </c>
    </row>
    <row r="1678" spans="3:4" x14ac:dyDescent="0.3">
      <c r="C1678" t="s">
        <v>8219</v>
      </c>
      <c r="D1678">
        <v>145</v>
      </c>
    </row>
    <row r="1679" spans="3:4" x14ac:dyDescent="0.3">
      <c r="C1679" t="s">
        <v>8219</v>
      </c>
      <c r="D1679">
        <v>21</v>
      </c>
    </row>
    <row r="1680" spans="3:4" x14ac:dyDescent="0.3">
      <c r="C1680" t="s">
        <v>8219</v>
      </c>
      <c r="D1680">
        <v>286</v>
      </c>
    </row>
    <row r="1681" spans="3:4" x14ac:dyDescent="0.3">
      <c r="C1681" t="s">
        <v>8219</v>
      </c>
      <c r="D1681">
        <v>12</v>
      </c>
    </row>
    <row r="1682" spans="3:4" x14ac:dyDescent="0.3">
      <c r="C1682" t="s">
        <v>8219</v>
      </c>
      <c r="D1682">
        <v>100</v>
      </c>
    </row>
    <row r="1683" spans="3:4" x14ac:dyDescent="0.3">
      <c r="C1683" t="s">
        <v>8219</v>
      </c>
      <c r="D1683">
        <v>100</v>
      </c>
    </row>
    <row r="1684" spans="3:4" x14ac:dyDescent="0.3">
      <c r="C1684" t="s">
        <v>8219</v>
      </c>
      <c r="D1684">
        <v>34</v>
      </c>
    </row>
    <row r="1685" spans="3:4" x14ac:dyDescent="0.3">
      <c r="C1685" t="s">
        <v>8219</v>
      </c>
      <c r="D1685">
        <v>63</v>
      </c>
    </row>
    <row r="1686" spans="3:4" x14ac:dyDescent="0.3">
      <c r="C1686" t="s">
        <v>8219</v>
      </c>
      <c r="D1686">
        <v>30</v>
      </c>
    </row>
    <row r="1687" spans="3:4" x14ac:dyDescent="0.3">
      <c r="C1687" t="s">
        <v>8219</v>
      </c>
      <c r="D1687">
        <v>47</v>
      </c>
    </row>
    <row r="1688" spans="3:4" x14ac:dyDescent="0.3">
      <c r="C1688" t="s">
        <v>8219</v>
      </c>
      <c r="D1688">
        <v>237</v>
      </c>
    </row>
    <row r="1689" spans="3:4" x14ac:dyDescent="0.3">
      <c r="C1689" t="s">
        <v>8219</v>
      </c>
      <c r="D1689">
        <v>47</v>
      </c>
    </row>
    <row r="1690" spans="3:4" x14ac:dyDescent="0.3">
      <c r="C1690" t="s">
        <v>8219</v>
      </c>
      <c r="D1690">
        <v>15</v>
      </c>
    </row>
    <row r="1691" spans="3:4" x14ac:dyDescent="0.3">
      <c r="C1691" t="s">
        <v>8219</v>
      </c>
      <c r="D1691">
        <v>81</v>
      </c>
    </row>
    <row r="1692" spans="3:4" x14ac:dyDescent="0.3">
      <c r="C1692" t="s">
        <v>8219</v>
      </c>
      <c r="D1692">
        <v>122</v>
      </c>
    </row>
    <row r="1693" spans="3:4" x14ac:dyDescent="0.3">
      <c r="C1693" t="s">
        <v>8219</v>
      </c>
      <c r="D1693">
        <v>34</v>
      </c>
    </row>
    <row r="1694" spans="3:4" x14ac:dyDescent="0.3">
      <c r="C1694" t="s">
        <v>8219</v>
      </c>
      <c r="D1694">
        <v>207</v>
      </c>
    </row>
    <row r="1695" spans="3:4" x14ac:dyDescent="0.3">
      <c r="C1695" t="s">
        <v>8219</v>
      </c>
      <c r="D1695">
        <v>25</v>
      </c>
    </row>
    <row r="1696" spans="3:4" x14ac:dyDescent="0.3">
      <c r="C1696" t="s">
        <v>8219</v>
      </c>
      <c r="D1696">
        <v>72</v>
      </c>
    </row>
    <row r="1697" spans="3:4" x14ac:dyDescent="0.3">
      <c r="C1697" t="s">
        <v>8219</v>
      </c>
      <c r="D1697">
        <v>14</v>
      </c>
    </row>
    <row r="1698" spans="3:4" x14ac:dyDescent="0.3">
      <c r="C1698" t="s">
        <v>8219</v>
      </c>
      <c r="D1698">
        <v>15</v>
      </c>
    </row>
    <row r="1699" spans="3:4" x14ac:dyDescent="0.3">
      <c r="C1699" t="s">
        <v>8219</v>
      </c>
      <c r="D1699">
        <v>91</v>
      </c>
    </row>
    <row r="1700" spans="3:4" x14ac:dyDescent="0.3">
      <c r="C1700" t="s">
        <v>8219</v>
      </c>
      <c r="D1700">
        <v>24</v>
      </c>
    </row>
    <row r="1701" spans="3:4" x14ac:dyDescent="0.3">
      <c r="C1701" t="s">
        <v>8219</v>
      </c>
      <c r="D1701">
        <v>27</v>
      </c>
    </row>
    <row r="1702" spans="3:4" x14ac:dyDescent="0.3">
      <c r="C1702" t="s">
        <v>8219</v>
      </c>
      <c r="D1702">
        <v>47</v>
      </c>
    </row>
    <row r="1703" spans="3:4" x14ac:dyDescent="0.3">
      <c r="C1703" t="s">
        <v>8219</v>
      </c>
      <c r="D1703">
        <v>44</v>
      </c>
    </row>
    <row r="1704" spans="3:4" x14ac:dyDescent="0.3">
      <c r="C1704" t="s">
        <v>8219</v>
      </c>
      <c r="D1704">
        <v>72</v>
      </c>
    </row>
    <row r="1705" spans="3:4" x14ac:dyDescent="0.3">
      <c r="C1705" t="s">
        <v>8219</v>
      </c>
      <c r="D1705">
        <v>63</v>
      </c>
    </row>
    <row r="1706" spans="3:4" x14ac:dyDescent="0.3">
      <c r="C1706" t="s">
        <v>8219</v>
      </c>
      <c r="D1706">
        <v>88</v>
      </c>
    </row>
    <row r="1707" spans="3:4" x14ac:dyDescent="0.3">
      <c r="C1707" t="s">
        <v>8219</v>
      </c>
      <c r="D1707">
        <v>70</v>
      </c>
    </row>
    <row r="1708" spans="3:4" x14ac:dyDescent="0.3">
      <c r="C1708" t="s">
        <v>8219</v>
      </c>
      <c r="D1708">
        <v>50</v>
      </c>
    </row>
    <row r="1709" spans="3:4" x14ac:dyDescent="0.3">
      <c r="C1709" t="s">
        <v>8219</v>
      </c>
      <c r="D1709">
        <v>35</v>
      </c>
    </row>
    <row r="1710" spans="3:4" x14ac:dyDescent="0.3">
      <c r="C1710" t="s">
        <v>8219</v>
      </c>
      <c r="D1710">
        <v>175</v>
      </c>
    </row>
    <row r="1711" spans="3:4" x14ac:dyDescent="0.3">
      <c r="C1711" t="s">
        <v>8219</v>
      </c>
      <c r="D1711">
        <v>20</v>
      </c>
    </row>
    <row r="1712" spans="3:4" x14ac:dyDescent="0.3">
      <c r="C1712" t="s">
        <v>8219</v>
      </c>
      <c r="D1712">
        <v>54</v>
      </c>
    </row>
    <row r="1713" spans="3:4" x14ac:dyDescent="0.3">
      <c r="C1713" t="s">
        <v>8219</v>
      </c>
      <c r="D1713">
        <v>20</v>
      </c>
    </row>
    <row r="1714" spans="3:4" x14ac:dyDescent="0.3">
      <c r="C1714" t="s">
        <v>8219</v>
      </c>
      <c r="D1714">
        <v>57</v>
      </c>
    </row>
    <row r="1715" spans="3:4" x14ac:dyDescent="0.3">
      <c r="C1715" t="s">
        <v>8219</v>
      </c>
      <c r="D1715">
        <v>31</v>
      </c>
    </row>
    <row r="1716" spans="3:4" x14ac:dyDescent="0.3">
      <c r="C1716" t="s">
        <v>8219</v>
      </c>
      <c r="D1716">
        <v>31</v>
      </c>
    </row>
    <row r="1717" spans="3:4" x14ac:dyDescent="0.3">
      <c r="C1717" t="s">
        <v>8219</v>
      </c>
      <c r="D1717">
        <v>45</v>
      </c>
    </row>
    <row r="1718" spans="3:4" x14ac:dyDescent="0.3">
      <c r="C1718" t="s">
        <v>8219</v>
      </c>
      <c r="D1718">
        <v>41</v>
      </c>
    </row>
    <row r="1719" spans="3:4" x14ac:dyDescent="0.3">
      <c r="C1719" t="s">
        <v>8219</v>
      </c>
      <c r="D1719">
        <v>29</v>
      </c>
    </row>
    <row r="1720" spans="3:4" x14ac:dyDescent="0.3">
      <c r="C1720" t="s">
        <v>8219</v>
      </c>
      <c r="D1720">
        <v>58</v>
      </c>
    </row>
    <row r="1721" spans="3:4" x14ac:dyDescent="0.3">
      <c r="C1721" t="s">
        <v>8219</v>
      </c>
      <c r="D1721">
        <v>89</v>
      </c>
    </row>
    <row r="1722" spans="3:4" x14ac:dyDescent="0.3">
      <c r="C1722" t="s">
        <v>8219</v>
      </c>
      <c r="D1722">
        <v>125</v>
      </c>
    </row>
    <row r="1723" spans="3:4" x14ac:dyDescent="0.3">
      <c r="C1723" t="s">
        <v>8219</v>
      </c>
      <c r="D1723">
        <v>18</v>
      </c>
    </row>
    <row r="1724" spans="3:4" x14ac:dyDescent="0.3">
      <c r="C1724" t="s">
        <v>8219</v>
      </c>
      <c r="D1724">
        <v>32</v>
      </c>
    </row>
    <row r="1725" spans="3:4" x14ac:dyDescent="0.3">
      <c r="C1725" t="s">
        <v>8219</v>
      </c>
      <c r="D1725">
        <v>16</v>
      </c>
    </row>
    <row r="1726" spans="3:4" x14ac:dyDescent="0.3">
      <c r="C1726" t="s">
        <v>8219</v>
      </c>
      <c r="D1726">
        <v>38</v>
      </c>
    </row>
    <row r="1727" spans="3:4" x14ac:dyDescent="0.3">
      <c r="C1727" t="s">
        <v>8219</v>
      </c>
      <c r="D1727">
        <v>15</v>
      </c>
    </row>
    <row r="1728" spans="3:4" x14ac:dyDescent="0.3">
      <c r="C1728" t="s">
        <v>8219</v>
      </c>
      <c r="D1728">
        <v>23</v>
      </c>
    </row>
    <row r="1729" spans="3:4" x14ac:dyDescent="0.3">
      <c r="C1729" t="s">
        <v>8219</v>
      </c>
      <c r="D1729">
        <v>49</v>
      </c>
    </row>
    <row r="1730" spans="3:4" x14ac:dyDescent="0.3">
      <c r="C1730" t="s">
        <v>8219</v>
      </c>
      <c r="D1730">
        <v>10</v>
      </c>
    </row>
    <row r="1731" spans="3:4" x14ac:dyDescent="0.3">
      <c r="C1731" t="s">
        <v>8219</v>
      </c>
      <c r="D1731">
        <v>15</v>
      </c>
    </row>
    <row r="1732" spans="3:4" x14ac:dyDescent="0.3">
      <c r="C1732" t="s">
        <v>8219</v>
      </c>
      <c r="D1732">
        <v>57</v>
      </c>
    </row>
    <row r="1733" spans="3:4" x14ac:dyDescent="0.3">
      <c r="C1733" t="s">
        <v>8219</v>
      </c>
      <c r="D1733">
        <v>33</v>
      </c>
    </row>
    <row r="1734" spans="3:4" x14ac:dyDescent="0.3">
      <c r="C1734" t="s">
        <v>8219</v>
      </c>
      <c r="D1734">
        <v>9</v>
      </c>
    </row>
    <row r="1735" spans="3:4" x14ac:dyDescent="0.3">
      <c r="C1735" t="s">
        <v>8219</v>
      </c>
      <c r="D1735">
        <v>26</v>
      </c>
    </row>
    <row r="1736" spans="3:4" x14ac:dyDescent="0.3">
      <c r="C1736" t="s">
        <v>8219</v>
      </c>
      <c r="D1736">
        <v>69</v>
      </c>
    </row>
    <row r="1737" spans="3:4" x14ac:dyDescent="0.3">
      <c r="C1737" t="s">
        <v>8219</v>
      </c>
      <c r="D1737">
        <v>65</v>
      </c>
    </row>
    <row r="1738" spans="3:4" x14ac:dyDescent="0.3">
      <c r="C1738" t="s">
        <v>8219</v>
      </c>
      <c r="D1738">
        <v>83</v>
      </c>
    </row>
    <row r="1739" spans="3:4" x14ac:dyDescent="0.3">
      <c r="C1739" t="s">
        <v>8219</v>
      </c>
      <c r="D1739">
        <v>111</v>
      </c>
    </row>
    <row r="1740" spans="3:4" x14ac:dyDescent="0.3">
      <c r="C1740" t="s">
        <v>8219</v>
      </c>
      <c r="D1740">
        <v>46</v>
      </c>
    </row>
    <row r="1741" spans="3:4" x14ac:dyDescent="0.3">
      <c r="C1741" t="s">
        <v>8219</v>
      </c>
      <c r="D1741">
        <v>63</v>
      </c>
    </row>
    <row r="1742" spans="3:4" x14ac:dyDescent="0.3">
      <c r="C1742" t="s">
        <v>8219</v>
      </c>
      <c r="D1742">
        <v>9</v>
      </c>
    </row>
    <row r="1743" spans="3:4" x14ac:dyDescent="0.3">
      <c r="C1743" t="s">
        <v>8219</v>
      </c>
      <c r="D1743">
        <v>34</v>
      </c>
    </row>
    <row r="1744" spans="3:4" x14ac:dyDescent="0.3">
      <c r="C1744" t="s">
        <v>8219</v>
      </c>
      <c r="D1744">
        <v>112</v>
      </c>
    </row>
    <row r="1745" spans="3:4" x14ac:dyDescent="0.3">
      <c r="C1745" t="s">
        <v>8219</v>
      </c>
      <c r="D1745">
        <v>47</v>
      </c>
    </row>
    <row r="1746" spans="3:4" x14ac:dyDescent="0.3">
      <c r="C1746" t="s">
        <v>8219</v>
      </c>
      <c r="D1746">
        <v>38</v>
      </c>
    </row>
    <row r="1747" spans="3:4" x14ac:dyDescent="0.3">
      <c r="C1747" t="s">
        <v>8219</v>
      </c>
      <c r="D1747">
        <v>28</v>
      </c>
    </row>
    <row r="1748" spans="3:4" x14ac:dyDescent="0.3">
      <c r="C1748" t="s">
        <v>8219</v>
      </c>
      <c r="D1748">
        <v>78</v>
      </c>
    </row>
    <row r="1749" spans="3:4" x14ac:dyDescent="0.3">
      <c r="C1749" t="s">
        <v>8219</v>
      </c>
      <c r="D1749">
        <v>23</v>
      </c>
    </row>
    <row r="1750" spans="3:4" x14ac:dyDescent="0.3">
      <c r="C1750" t="s">
        <v>8219</v>
      </c>
      <c r="D1750">
        <v>40</v>
      </c>
    </row>
    <row r="1751" spans="3:4" x14ac:dyDescent="0.3">
      <c r="C1751" t="s">
        <v>8219</v>
      </c>
      <c r="D1751">
        <v>13</v>
      </c>
    </row>
    <row r="1752" spans="3:4" x14ac:dyDescent="0.3">
      <c r="C1752" t="s">
        <v>8219</v>
      </c>
      <c r="D1752">
        <v>18</v>
      </c>
    </row>
    <row r="1753" spans="3:4" x14ac:dyDescent="0.3">
      <c r="C1753" t="s">
        <v>8219</v>
      </c>
      <c r="D1753">
        <v>22</v>
      </c>
    </row>
    <row r="1754" spans="3:4" x14ac:dyDescent="0.3">
      <c r="C1754" t="s">
        <v>8219</v>
      </c>
      <c r="D1754">
        <v>79</v>
      </c>
    </row>
    <row r="1755" spans="3:4" x14ac:dyDescent="0.3">
      <c r="C1755" t="s">
        <v>8219</v>
      </c>
      <c r="D1755">
        <v>14</v>
      </c>
    </row>
    <row r="1756" spans="3:4" x14ac:dyDescent="0.3">
      <c r="C1756" t="s">
        <v>8219</v>
      </c>
      <c r="D1756">
        <v>51</v>
      </c>
    </row>
    <row r="1757" spans="3:4" x14ac:dyDescent="0.3">
      <c r="C1757" t="s">
        <v>8219</v>
      </c>
      <c r="D1757">
        <v>54</v>
      </c>
    </row>
    <row r="1758" spans="3:4" x14ac:dyDescent="0.3">
      <c r="C1758" t="s">
        <v>8219</v>
      </c>
      <c r="D1758">
        <v>70</v>
      </c>
    </row>
    <row r="1759" spans="3:4" x14ac:dyDescent="0.3">
      <c r="C1759" t="s">
        <v>8219</v>
      </c>
      <c r="D1759">
        <v>44</v>
      </c>
    </row>
    <row r="1760" spans="3:4" x14ac:dyDescent="0.3">
      <c r="C1760" t="s">
        <v>8219</v>
      </c>
      <c r="D1760">
        <v>55</v>
      </c>
    </row>
    <row r="1761" spans="3:4" x14ac:dyDescent="0.3">
      <c r="C1761" t="s">
        <v>8219</v>
      </c>
      <c r="D1761">
        <v>15</v>
      </c>
    </row>
    <row r="1762" spans="3:4" x14ac:dyDescent="0.3">
      <c r="C1762" t="s">
        <v>8219</v>
      </c>
      <c r="D1762">
        <v>27</v>
      </c>
    </row>
    <row r="1763" spans="3:4" x14ac:dyDescent="0.3">
      <c r="C1763" t="s">
        <v>8219</v>
      </c>
      <c r="D1763">
        <v>21</v>
      </c>
    </row>
    <row r="1764" spans="3:4" x14ac:dyDescent="0.3">
      <c r="C1764" t="s">
        <v>8219</v>
      </c>
      <c r="D1764">
        <v>162</v>
      </c>
    </row>
    <row r="1765" spans="3:4" x14ac:dyDescent="0.3">
      <c r="C1765" t="s">
        <v>8219</v>
      </c>
      <c r="D1765">
        <v>23</v>
      </c>
    </row>
    <row r="1766" spans="3:4" x14ac:dyDescent="0.3">
      <c r="C1766" t="s">
        <v>8219</v>
      </c>
      <c r="D1766">
        <v>72</v>
      </c>
    </row>
    <row r="1767" spans="3:4" x14ac:dyDescent="0.3">
      <c r="C1767" t="s">
        <v>8219</v>
      </c>
      <c r="D1767">
        <v>68</v>
      </c>
    </row>
    <row r="1768" spans="3:4" x14ac:dyDescent="0.3">
      <c r="C1768" t="s">
        <v>8219</v>
      </c>
      <c r="D1768">
        <v>20</v>
      </c>
    </row>
    <row r="1769" spans="3:4" x14ac:dyDescent="0.3">
      <c r="C1769" t="s">
        <v>8219</v>
      </c>
      <c r="D1769">
        <v>26</v>
      </c>
    </row>
    <row r="1770" spans="3:4" x14ac:dyDescent="0.3">
      <c r="C1770" t="s">
        <v>8219</v>
      </c>
      <c r="D1770">
        <v>72</v>
      </c>
    </row>
    <row r="1771" spans="3:4" x14ac:dyDescent="0.3">
      <c r="C1771" t="s">
        <v>8219</v>
      </c>
      <c r="D1771">
        <v>3</v>
      </c>
    </row>
    <row r="1772" spans="3:4" x14ac:dyDescent="0.3">
      <c r="C1772" t="s">
        <v>8219</v>
      </c>
      <c r="D1772">
        <v>18</v>
      </c>
    </row>
    <row r="1773" spans="3:4" x14ac:dyDescent="0.3">
      <c r="C1773" t="s">
        <v>8219</v>
      </c>
      <c r="D1773">
        <v>30</v>
      </c>
    </row>
    <row r="1774" spans="3:4" x14ac:dyDescent="0.3">
      <c r="C1774" t="s">
        <v>8219</v>
      </c>
      <c r="D1774">
        <v>23</v>
      </c>
    </row>
    <row r="1775" spans="3:4" x14ac:dyDescent="0.3">
      <c r="C1775" t="s">
        <v>8219</v>
      </c>
      <c r="D1775">
        <v>54</v>
      </c>
    </row>
    <row r="1776" spans="3:4" x14ac:dyDescent="0.3">
      <c r="C1776" t="s">
        <v>8219</v>
      </c>
      <c r="D1776">
        <v>26</v>
      </c>
    </row>
    <row r="1777" spans="3:4" x14ac:dyDescent="0.3">
      <c r="C1777" t="s">
        <v>8219</v>
      </c>
      <c r="D1777">
        <v>9</v>
      </c>
    </row>
    <row r="1778" spans="3:4" x14ac:dyDescent="0.3">
      <c r="C1778" t="s">
        <v>8219</v>
      </c>
      <c r="D1778">
        <v>27</v>
      </c>
    </row>
    <row r="1779" spans="3:4" x14ac:dyDescent="0.3">
      <c r="C1779" t="s">
        <v>8219</v>
      </c>
      <c r="D1779">
        <v>30</v>
      </c>
    </row>
    <row r="1780" spans="3:4" x14ac:dyDescent="0.3">
      <c r="C1780" t="s">
        <v>8219</v>
      </c>
      <c r="D1780">
        <v>52</v>
      </c>
    </row>
    <row r="1781" spans="3:4" x14ac:dyDescent="0.3">
      <c r="C1781" t="s">
        <v>8219</v>
      </c>
      <c r="D1781">
        <v>17</v>
      </c>
    </row>
    <row r="1782" spans="3:4" x14ac:dyDescent="0.3">
      <c r="C1782" t="s">
        <v>8219</v>
      </c>
      <c r="D1782">
        <v>19</v>
      </c>
    </row>
    <row r="1783" spans="3:4" x14ac:dyDescent="0.3">
      <c r="C1783" t="s">
        <v>8219</v>
      </c>
      <c r="D1783">
        <v>77</v>
      </c>
    </row>
    <row r="1784" spans="3:4" x14ac:dyDescent="0.3">
      <c r="C1784" t="s">
        <v>8219</v>
      </c>
      <c r="D1784">
        <v>21</v>
      </c>
    </row>
    <row r="1785" spans="3:4" x14ac:dyDescent="0.3">
      <c r="C1785" t="s">
        <v>8219</v>
      </c>
      <c r="D1785">
        <v>38</v>
      </c>
    </row>
    <row r="1786" spans="3:4" x14ac:dyDescent="0.3">
      <c r="C1786" t="s">
        <v>8219</v>
      </c>
      <c r="D1786">
        <v>28</v>
      </c>
    </row>
    <row r="1787" spans="3:4" x14ac:dyDescent="0.3">
      <c r="C1787" t="s">
        <v>8219</v>
      </c>
      <c r="D1787">
        <v>48</v>
      </c>
    </row>
    <row r="1788" spans="3:4" x14ac:dyDescent="0.3">
      <c r="C1788" t="s">
        <v>8219</v>
      </c>
      <c r="D1788">
        <v>46</v>
      </c>
    </row>
    <row r="1789" spans="3:4" x14ac:dyDescent="0.3">
      <c r="C1789" t="s">
        <v>8219</v>
      </c>
      <c r="D1789">
        <v>30</v>
      </c>
    </row>
    <row r="1790" spans="3:4" x14ac:dyDescent="0.3">
      <c r="C1790" t="s">
        <v>8219</v>
      </c>
      <c r="D1790">
        <v>64</v>
      </c>
    </row>
    <row r="1791" spans="3:4" x14ac:dyDescent="0.3">
      <c r="C1791" t="s">
        <v>8219</v>
      </c>
      <c r="D1791">
        <v>15</v>
      </c>
    </row>
    <row r="1792" spans="3:4" x14ac:dyDescent="0.3">
      <c r="C1792" t="s">
        <v>8219</v>
      </c>
      <c r="D1792">
        <v>41</v>
      </c>
    </row>
    <row r="1793" spans="3:4" x14ac:dyDescent="0.3">
      <c r="C1793" t="s">
        <v>8219</v>
      </c>
      <c r="D1793">
        <v>35</v>
      </c>
    </row>
    <row r="1794" spans="3:4" x14ac:dyDescent="0.3">
      <c r="C1794" t="s">
        <v>8219</v>
      </c>
      <c r="D1794">
        <v>45</v>
      </c>
    </row>
    <row r="1795" spans="3:4" x14ac:dyDescent="0.3">
      <c r="C1795" t="s">
        <v>8219</v>
      </c>
      <c r="D1795">
        <v>62</v>
      </c>
    </row>
    <row r="1796" spans="3:4" x14ac:dyDescent="0.3">
      <c r="C1796" t="s">
        <v>8219</v>
      </c>
      <c r="D1796">
        <v>22</v>
      </c>
    </row>
    <row r="1797" spans="3:4" x14ac:dyDescent="0.3">
      <c r="C1797" t="s">
        <v>8219</v>
      </c>
      <c r="D1797">
        <v>18</v>
      </c>
    </row>
    <row r="1798" spans="3:4" x14ac:dyDescent="0.3">
      <c r="C1798" t="s">
        <v>8219</v>
      </c>
      <c r="D1798">
        <v>12</v>
      </c>
    </row>
    <row r="1799" spans="3:4" x14ac:dyDescent="0.3">
      <c r="C1799" t="s">
        <v>8219</v>
      </c>
      <c r="D1799">
        <v>44</v>
      </c>
    </row>
    <row r="1800" spans="3:4" x14ac:dyDescent="0.3">
      <c r="C1800" t="s">
        <v>8219</v>
      </c>
      <c r="D1800">
        <v>27</v>
      </c>
    </row>
    <row r="1801" spans="3:4" x14ac:dyDescent="0.3">
      <c r="C1801" t="s">
        <v>8219</v>
      </c>
      <c r="D1801">
        <v>38</v>
      </c>
    </row>
    <row r="1802" spans="3:4" x14ac:dyDescent="0.3">
      <c r="C1802" t="s">
        <v>8219</v>
      </c>
      <c r="D1802">
        <v>28</v>
      </c>
    </row>
    <row r="1803" spans="3:4" x14ac:dyDescent="0.3">
      <c r="C1803" t="s">
        <v>8219</v>
      </c>
      <c r="D1803">
        <v>24</v>
      </c>
    </row>
    <row r="1804" spans="3:4" x14ac:dyDescent="0.3">
      <c r="C1804" t="s">
        <v>8219</v>
      </c>
      <c r="D1804">
        <v>65</v>
      </c>
    </row>
    <row r="1805" spans="3:4" x14ac:dyDescent="0.3">
      <c r="C1805" t="s">
        <v>8219</v>
      </c>
      <c r="D1805">
        <v>46</v>
      </c>
    </row>
    <row r="1806" spans="3:4" x14ac:dyDescent="0.3">
      <c r="C1806" t="s">
        <v>8219</v>
      </c>
      <c r="D1806">
        <v>85</v>
      </c>
    </row>
    <row r="1807" spans="3:4" x14ac:dyDescent="0.3">
      <c r="C1807" t="s">
        <v>8219</v>
      </c>
      <c r="D1807">
        <v>66</v>
      </c>
    </row>
    <row r="1808" spans="3:4" x14ac:dyDescent="0.3">
      <c r="C1808" t="s">
        <v>8219</v>
      </c>
      <c r="D1808">
        <v>165</v>
      </c>
    </row>
    <row r="1809" spans="3:4" x14ac:dyDescent="0.3">
      <c r="C1809" t="s">
        <v>8219</v>
      </c>
      <c r="D1809">
        <v>17</v>
      </c>
    </row>
    <row r="1810" spans="3:4" x14ac:dyDescent="0.3">
      <c r="C1810" t="s">
        <v>8219</v>
      </c>
      <c r="D1810">
        <v>3</v>
      </c>
    </row>
    <row r="1811" spans="3:4" x14ac:dyDescent="0.3">
      <c r="C1811" t="s">
        <v>8219</v>
      </c>
      <c r="D1811">
        <v>17</v>
      </c>
    </row>
    <row r="1812" spans="3:4" x14ac:dyDescent="0.3">
      <c r="C1812" t="s">
        <v>8219</v>
      </c>
      <c r="D1812">
        <v>91</v>
      </c>
    </row>
    <row r="1813" spans="3:4" x14ac:dyDescent="0.3">
      <c r="C1813" t="s">
        <v>8219</v>
      </c>
      <c r="D1813">
        <v>67</v>
      </c>
    </row>
    <row r="1814" spans="3:4" x14ac:dyDescent="0.3">
      <c r="C1814" t="s">
        <v>8219</v>
      </c>
      <c r="D1814">
        <v>18</v>
      </c>
    </row>
    <row r="1815" spans="3:4" x14ac:dyDescent="0.3">
      <c r="C1815" t="s">
        <v>8219</v>
      </c>
      <c r="D1815">
        <v>21</v>
      </c>
    </row>
    <row r="1816" spans="3:4" x14ac:dyDescent="0.3">
      <c r="C1816" t="s">
        <v>8219</v>
      </c>
      <c r="D1816">
        <v>40</v>
      </c>
    </row>
    <row r="1817" spans="3:4" x14ac:dyDescent="0.3">
      <c r="C1817" t="s">
        <v>8219</v>
      </c>
      <c r="D1817">
        <v>78</v>
      </c>
    </row>
    <row r="1818" spans="3:4" x14ac:dyDescent="0.3">
      <c r="C1818" t="s">
        <v>8219</v>
      </c>
      <c r="D1818">
        <v>26</v>
      </c>
    </row>
    <row r="1819" spans="3:4" x14ac:dyDescent="0.3">
      <c r="C1819" t="s">
        <v>8219</v>
      </c>
      <c r="D1819">
        <v>14</v>
      </c>
    </row>
    <row r="1820" spans="3:4" x14ac:dyDescent="0.3">
      <c r="C1820" t="s">
        <v>8219</v>
      </c>
      <c r="D1820">
        <v>44</v>
      </c>
    </row>
    <row r="1821" spans="3:4" x14ac:dyDescent="0.3">
      <c r="C1821" t="s">
        <v>8219</v>
      </c>
      <c r="D1821">
        <v>9</v>
      </c>
    </row>
    <row r="1822" spans="3:4" x14ac:dyDescent="0.3">
      <c r="C1822" t="s">
        <v>8219</v>
      </c>
      <c r="D1822">
        <v>30</v>
      </c>
    </row>
    <row r="1823" spans="3:4" x14ac:dyDescent="0.3">
      <c r="C1823" t="s">
        <v>8219</v>
      </c>
      <c r="D1823">
        <v>45</v>
      </c>
    </row>
    <row r="1824" spans="3:4" x14ac:dyDescent="0.3">
      <c r="C1824" t="s">
        <v>8219</v>
      </c>
      <c r="D1824">
        <v>56</v>
      </c>
    </row>
    <row r="1825" spans="3:4" x14ac:dyDescent="0.3">
      <c r="C1825" t="s">
        <v>8219</v>
      </c>
      <c r="D1825">
        <v>46</v>
      </c>
    </row>
    <row r="1826" spans="3:4" x14ac:dyDescent="0.3">
      <c r="C1826" t="s">
        <v>8219</v>
      </c>
      <c r="D1826">
        <v>34</v>
      </c>
    </row>
    <row r="1827" spans="3:4" x14ac:dyDescent="0.3">
      <c r="C1827" t="s">
        <v>8219</v>
      </c>
      <c r="D1827">
        <v>98</v>
      </c>
    </row>
    <row r="1828" spans="3:4" x14ac:dyDescent="0.3">
      <c r="C1828" t="s">
        <v>8219</v>
      </c>
      <c r="D1828">
        <v>46</v>
      </c>
    </row>
    <row r="1829" spans="3:4" x14ac:dyDescent="0.3">
      <c r="C1829" t="s">
        <v>8219</v>
      </c>
      <c r="D1829">
        <v>10</v>
      </c>
    </row>
    <row r="1830" spans="3:4" x14ac:dyDescent="0.3">
      <c r="C1830" t="s">
        <v>8219</v>
      </c>
      <c r="D1830">
        <v>76</v>
      </c>
    </row>
    <row r="1831" spans="3:4" x14ac:dyDescent="0.3">
      <c r="C1831" t="s">
        <v>8219</v>
      </c>
      <c r="D1831">
        <v>104</v>
      </c>
    </row>
    <row r="1832" spans="3:4" x14ac:dyDescent="0.3">
      <c r="C1832" t="s">
        <v>8219</v>
      </c>
      <c r="D1832">
        <v>87</v>
      </c>
    </row>
    <row r="1833" spans="3:4" x14ac:dyDescent="0.3">
      <c r="C1833" t="s">
        <v>8219</v>
      </c>
      <c r="D1833">
        <v>29</v>
      </c>
    </row>
    <row r="1834" spans="3:4" x14ac:dyDescent="0.3">
      <c r="C1834" t="s">
        <v>8219</v>
      </c>
      <c r="D1834">
        <v>51</v>
      </c>
    </row>
    <row r="1835" spans="3:4" x14ac:dyDescent="0.3">
      <c r="C1835" t="s">
        <v>8219</v>
      </c>
      <c r="D1835">
        <v>12</v>
      </c>
    </row>
    <row r="1836" spans="3:4" x14ac:dyDescent="0.3">
      <c r="C1836" t="s">
        <v>8219</v>
      </c>
      <c r="D1836">
        <v>72</v>
      </c>
    </row>
    <row r="1837" spans="3:4" x14ac:dyDescent="0.3">
      <c r="C1837" t="s">
        <v>8219</v>
      </c>
      <c r="D1837">
        <v>21</v>
      </c>
    </row>
    <row r="1838" spans="3:4" x14ac:dyDescent="0.3">
      <c r="C1838" t="s">
        <v>8219</v>
      </c>
      <c r="D1838">
        <v>42</v>
      </c>
    </row>
    <row r="1839" spans="3:4" x14ac:dyDescent="0.3">
      <c r="C1839" t="s">
        <v>8219</v>
      </c>
      <c r="D1839">
        <v>71</v>
      </c>
    </row>
    <row r="1840" spans="3:4" x14ac:dyDescent="0.3">
      <c r="C1840" t="s">
        <v>8219</v>
      </c>
      <c r="D1840">
        <v>168</v>
      </c>
    </row>
    <row r="1841" spans="3:4" x14ac:dyDescent="0.3">
      <c r="C1841" t="s">
        <v>8219</v>
      </c>
      <c r="D1841">
        <v>19</v>
      </c>
    </row>
    <row r="1842" spans="3:4" x14ac:dyDescent="0.3">
      <c r="C1842" t="s">
        <v>8219</v>
      </c>
      <c r="D1842">
        <v>37</v>
      </c>
    </row>
    <row r="1843" spans="3:4" x14ac:dyDescent="0.3">
      <c r="C1843" t="s">
        <v>8219</v>
      </c>
      <c r="D1843">
        <v>36</v>
      </c>
    </row>
    <row r="1844" spans="3:4" x14ac:dyDescent="0.3">
      <c r="C1844" t="s">
        <v>8219</v>
      </c>
      <c r="D1844">
        <v>14</v>
      </c>
    </row>
    <row r="1845" spans="3:4" x14ac:dyDescent="0.3">
      <c r="C1845" t="s">
        <v>8219</v>
      </c>
      <c r="D1845">
        <v>18</v>
      </c>
    </row>
    <row r="1846" spans="3:4" x14ac:dyDescent="0.3">
      <c r="C1846" t="s">
        <v>8219</v>
      </c>
      <c r="D1846">
        <v>82</v>
      </c>
    </row>
    <row r="1847" spans="3:4" x14ac:dyDescent="0.3">
      <c r="C1847" t="s">
        <v>8219</v>
      </c>
      <c r="D1847">
        <v>43</v>
      </c>
    </row>
    <row r="1848" spans="3:4" x14ac:dyDescent="0.3">
      <c r="C1848" t="s">
        <v>8219</v>
      </c>
      <c r="D1848">
        <v>8</v>
      </c>
    </row>
    <row r="1849" spans="3:4" x14ac:dyDescent="0.3">
      <c r="C1849" t="s">
        <v>8219</v>
      </c>
      <c r="D1849">
        <v>45</v>
      </c>
    </row>
    <row r="1850" spans="3:4" x14ac:dyDescent="0.3">
      <c r="C1850" t="s">
        <v>8219</v>
      </c>
      <c r="D1850">
        <v>20</v>
      </c>
    </row>
    <row r="1851" spans="3:4" x14ac:dyDescent="0.3">
      <c r="C1851" t="s">
        <v>8219</v>
      </c>
      <c r="D1851">
        <v>31</v>
      </c>
    </row>
    <row r="1852" spans="3:4" x14ac:dyDescent="0.3">
      <c r="C1852" t="s">
        <v>8219</v>
      </c>
      <c r="D1852">
        <v>25</v>
      </c>
    </row>
    <row r="1853" spans="3:4" x14ac:dyDescent="0.3">
      <c r="C1853" t="s">
        <v>8219</v>
      </c>
      <c r="D1853">
        <v>14</v>
      </c>
    </row>
    <row r="1854" spans="3:4" x14ac:dyDescent="0.3">
      <c r="C1854" t="s">
        <v>8219</v>
      </c>
      <c r="D1854">
        <v>45</v>
      </c>
    </row>
    <row r="1855" spans="3:4" x14ac:dyDescent="0.3">
      <c r="C1855" t="s">
        <v>8219</v>
      </c>
      <c r="D1855">
        <v>20</v>
      </c>
    </row>
    <row r="1856" spans="3:4" x14ac:dyDescent="0.3">
      <c r="C1856" t="s">
        <v>8219</v>
      </c>
      <c r="D1856">
        <v>39</v>
      </c>
    </row>
    <row r="1857" spans="3:4" x14ac:dyDescent="0.3">
      <c r="C1857" t="s">
        <v>8219</v>
      </c>
      <c r="D1857">
        <v>16</v>
      </c>
    </row>
    <row r="1858" spans="3:4" x14ac:dyDescent="0.3">
      <c r="C1858" t="s">
        <v>8219</v>
      </c>
      <c r="D1858">
        <v>37</v>
      </c>
    </row>
    <row r="1859" spans="3:4" x14ac:dyDescent="0.3">
      <c r="C1859" t="s">
        <v>8219</v>
      </c>
      <c r="D1859">
        <v>14</v>
      </c>
    </row>
    <row r="1860" spans="3:4" x14ac:dyDescent="0.3">
      <c r="C1860" t="s">
        <v>8219</v>
      </c>
      <c r="D1860">
        <v>21</v>
      </c>
    </row>
    <row r="1861" spans="3:4" x14ac:dyDescent="0.3">
      <c r="C1861" t="s">
        <v>8219</v>
      </c>
      <c r="D1861">
        <v>69</v>
      </c>
    </row>
    <row r="1862" spans="3:4" x14ac:dyDescent="0.3">
      <c r="C1862" t="s">
        <v>8219</v>
      </c>
      <c r="D1862">
        <v>16</v>
      </c>
    </row>
    <row r="1863" spans="3:4" x14ac:dyDescent="0.3">
      <c r="C1863" t="s">
        <v>8219</v>
      </c>
      <c r="D1863">
        <v>55</v>
      </c>
    </row>
    <row r="1864" spans="3:4" x14ac:dyDescent="0.3">
      <c r="C1864" t="s">
        <v>8219</v>
      </c>
      <c r="D1864">
        <v>27</v>
      </c>
    </row>
    <row r="1865" spans="3:4" x14ac:dyDescent="0.3">
      <c r="C1865" t="s">
        <v>8219</v>
      </c>
      <c r="D1865">
        <v>36</v>
      </c>
    </row>
    <row r="1866" spans="3:4" x14ac:dyDescent="0.3">
      <c r="C1866" t="s">
        <v>8219</v>
      </c>
      <c r="D1866">
        <v>19</v>
      </c>
    </row>
    <row r="1867" spans="3:4" x14ac:dyDescent="0.3">
      <c r="C1867" t="s">
        <v>8219</v>
      </c>
      <c r="D1867">
        <v>12</v>
      </c>
    </row>
    <row r="1868" spans="3:4" x14ac:dyDescent="0.3">
      <c r="C1868" t="s">
        <v>8219</v>
      </c>
      <c r="D1868">
        <v>17</v>
      </c>
    </row>
    <row r="1869" spans="3:4" x14ac:dyDescent="0.3">
      <c r="C1869" t="s">
        <v>8219</v>
      </c>
      <c r="D1869">
        <v>114</v>
      </c>
    </row>
    <row r="1870" spans="3:4" x14ac:dyDescent="0.3">
      <c r="C1870" t="s">
        <v>8219</v>
      </c>
      <c r="D1870">
        <v>93</v>
      </c>
    </row>
    <row r="1871" spans="3:4" x14ac:dyDescent="0.3">
      <c r="C1871" t="s">
        <v>8219</v>
      </c>
      <c r="D1871">
        <v>36</v>
      </c>
    </row>
    <row r="1872" spans="3:4" x14ac:dyDescent="0.3">
      <c r="C1872" t="s">
        <v>8219</v>
      </c>
      <c r="D1872">
        <v>61</v>
      </c>
    </row>
    <row r="1873" spans="3:4" x14ac:dyDescent="0.3">
      <c r="C1873" t="s">
        <v>8219</v>
      </c>
      <c r="D1873">
        <v>47</v>
      </c>
    </row>
    <row r="1874" spans="3:4" x14ac:dyDescent="0.3">
      <c r="C1874" t="s">
        <v>8219</v>
      </c>
      <c r="D1874">
        <v>17</v>
      </c>
    </row>
    <row r="1875" spans="3:4" x14ac:dyDescent="0.3">
      <c r="C1875" t="s">
        <v>8219</v>
      </c>
      <c r="D1875">
        <v>63</v>
      </c>
    </row>
    <row r="1876" spans="3:4" x14ac:dyDescent="0.3">
      <c r="C1876" t="s">
        <v>8219</v>
      </c>
      <c r="D1876">
        <v>9</v>
      </c>
    </row>
    <row r="1877" spans="3:4" x14ac:dyDescent="0.3">
      <c r="C1877" t="s">
        <v>8219</v>
      </c>
      <c r="D1877">
        <v>30</v>
      </c>
    </row>
    <row r="1878" spans="3:4" x14ac:dyDescent="0.3">
      <c r="C1878" t="s">
        <v>8219</v>
      </c>
      <c r="D1878">
        <v>23</v>
      </c>
    </row>
    <row r="1879" spans="3:4" x14ac:dyDescent="0.3">
      <c r="C1879" t="s">
        <v>8219</v>
      </c>
      <c r="D1879">
        <v>33</v>
      </c>
    </row>
    <row r="1880" spans="3:4" x14ac:dyDescent="0.3">
      <c r="C1880" t="s">
        <v>8219</v>
      </c>
      <c r="D1880">
        <v>39</v>
      </c>
    </row>
    <row r="1881" spans="3:4" x14ac:dyDescent="0.3">
      <c r="C1881" t="s">
        <v>8219</v>
      </c>
      <c r="D1881">
        <v>17</v>
      </c>
    </row>
    <row r="1882" spans="3:4" x14ac:dyDescent="0.3">
      <c r="C1882" t="s">
        <v>8219</v>
      </c>
      <c r="D1882">
        <v>6</v>
      </c>
    </row>
    <row r="1883" spans="3:4" x14ac:dyDescent="0.3">
      <c r="C1883" t="s">
        <v>8219</v>
      </c>
      <c r="D1883">
        <v>39</v>
      </c>
    </row>
    <row r="1884" spans="3:4" x14ac:dyDescent="0.3">
      <c r="C1884" t="s">
        <v>8219</v>
      </c>
      <c r="D1884">
        <v>57</v>
      </c>
    </row>
    <row r="1885" spans="3:4" x14ac:dyDescent="0.3">
      <c r="C1885" t="s">
        <v>8219</v>
      </c>
      <c r="D1885">
        <v>56</v>
      </c>
    </row>
    <row r="1886" spans="3:4" x14ac:dyDescent="0.3">
      <c r="C1886" t="s">
        <v>8219</v>
      </c>
      <c r="D1886">
        <v>13</v>
      </c>
    </row>
    <row r="1887" spans="3:4" x14ac:dyDescent="0.3">
      <c r="C1887" t="s">
        <v>8219</v>
      </c>
      <c r="D1887">
        <v>95</v>
      </c>
    </row>
    <row r="1888" spans="3:4" x14ac:dyDescent="0.3">
      <c r="C1888" t="s">
        <v>8219</v>
      </c>
      <c r="D1888">
        <v>80</v>
      </c>
    </row>
    <row r="1889" spans="3:4" x14ac:dyDescent="0.3">
      <c r="C1889" t="s">
        <v>8219</v>
      </c>
      <c r="D1889">
        <v>133</v>
      </c>
    </row>
    <row r="1890" spans="3:4" x14ac:dyDescent="0.3">
      <c r="C1890" t="s">
        <v>8219</v>
      </c>
      <c r="D1890">
        <v>44</v>
      </c>
    </row>
    <row r="1891" spans="3:4" x14ac:dyDescent="0.3">
      <c r="C1891" t="s">
        <v>8219</v>
      </c>
      <c r="D1891">
        <v>30</v>
      </c>
    </row>
    <row r="1892" spans="3:4" x14ac:dyDescent="0.3">
      <c r="C1892" t="s">
        <v>8219</v>
      </c>
      <c r="D1892">
        <v>56</v>
      </c>
    </row>
    <row r="1893" spans="3:4" x14ac:dyDescent="0.3">
      <c r="C1893" t="s">
        <v>8219</v>
      </c>
      <c r="D1893">
        <v>66</v>
      </c>
    </row>
    <row r="1894" spans="3:4" x14ac:dyDescent="0.3">
      <c r="C1894" t="s">
        <v>8219</v>
      </c>
      <c r="D1894">
        <v>29</v>
      </c>
    </row>
    <row r="1895" spans="3:4" x14ac:dyDescent="0.3">
      <c r="C1895" t="s">
        <v>8219</v>
      </c>
      <c r="D1895">
        <v>72</v>
      </c>
    </row>
    <row r="1896" spans="3:4" x14ac:dyDescent="0.3">
      <c r="C1896" t="s">
        <v>8219</v>
      </c>
      <c r="D1896">
        <v>27</v>
      </c>
    </row>
    <row r="1897" spans="3:4" x14ac:dyDescent="0.3">
      <c r="C1897" t="s">
        <v>8219</v>
      </c>
      <c r="D1897">
        <v>10</v>
      </c>
    </row>
    <row r="1898" spans="3:4" x14ac:dyDescent="0.3">
      <c r="C1898" t="s">
        <v>8219</v>
      </c>
      <c r="D1898">
        <v>35</v>
      </c>
    </row>
    <row r="1899" spans="3:4" x14ac:dyDescent="0.3">
      <c r="C1899" t="s">
        <v>8219</v>
      </c>
      <c r="D1899">
        <v>29</v>
      </c>
    </row>
    <row r="1900" spans="3:4" x14ac:dyDescent="0.3">
      <c r="C1900" t="s">
        <v>8219</v>
      </c>
      <c r="D1900">
        <v>13</v>
      </c>
    </row>
    <row r="1901" spans="3:4" x14ac:dyDescent="0.3">
      <c r="C1901" t="s">
        <v>8219</v>
      </c>
      <c r="D1901">
        <v>72</v>
      </c>
    </row>
    <row r="1902" spans="3:4" x14ac:dyDescent="0.3">
      <c r="C1902" t="s">
        <v>8219</v>
      </c>
      <c r="D1902">
        <v>78</v>
      </c>
    </row>
    <row r="1903" spans="3:4" x14ac:dyDescent="0.3">
      <c r="C1903" t="s">
        <v>8219</v>
      </c>
      <c r="D1903">
        <v>49</v>
      </c>
    </row>
    <row r="1904" spans="3:4" x14ac:dyDescent="0.3">
      <c r="C1904" t="s">
        <v>8219</v>
      </c>
      <c r="D1904">
        <v>42</v>
      </c>
    </row>
    <row r="1905" spans="3:4" x14ac:dyDescent="0.3">
      <c r="C1905" t="s">
        <v>8219</v>
      </c>
      <c r="D1905">
        <v>35</v>
      </c>
    </row>
    <row r="1906" spans="3:4" x14ac:dyDescent="0.3">
      <c r="C1906" t="s">
        <v>8219</v>
      </c>
      <c r="D1906">
        <v>42</v>
      </c>
    </row>
    <row r="1907" spans="3:4" x14ac:dyDescent="0.3">
      <c r="C1907" t="s">
        <v>8219</v>
      </c>
      <c r="D1907">
        <v>42</v>
      </c>
    </row>
    <row r="1908" spans="3:4" x14ac:dyDescent="0.3">
      <c r="C1908" t="s">
        <v>8219</v>
      </c>
      <c r="D1908">
        <v>31</v>
      </c>
    </row>
    <row r="1909" spans="3:4" x14ac:dyDescent="0.3">
      <c r="C1909" t="s">
        <v>8219</v>
      </c>
      <c r="D1909">
        <v>38</v>
      </c>
    </row>
    <row r="1910" spans="3:4" x14ac:dyDescent="0.3">
      <c r="C1910" t="s">
        <v>8219</v>
      </c>
      <c r="D1910">
        <v>8</v>
      </c>
    </row>
    <row r="1911" spans="3:4" x14ac:dyDescent="0.3">
      <c r="C1911" t="s">
        <v>8219</v>
      </c>
      <c r="D1911">
        <v>39</v>
      </c>
    </row>
    <row r="1912" spans="3:4" x14ac:dyDescent="0.3">
      <c r="C1912" t="s">
        <v>8219</v>
      </c>
      <c r="D1912">
        <v>29</v>
      </c>
    </row>
    <row r="1913" spans="3:4" x14ac:dyDescent="0.3">
      <c r="C1913" t="s">
        <v>8219</v>
      </c>
      <c r="D1913">
        <v>72</v>
      </c>
    </row>
    <row r="1914" spans="3:4" x14ac:dyDescent="0.3">
      <c r="C1914" t="s">
        <v>8219</v>
      </c>
      <c r="D1914">
        <v>15</v>
      </c>
    </row>
    <row r="1915" spans="3:4" x14ac:dyDescent="0.3">
      <c r="C1915" t="s">
        <v>8219</v>
      </c>
      <c r="D1915">
        <v>33</v>
      </c>
    </row>
    <row r="1916" spans="3:4" x14ac:dyDescent="0.3">
      <c r="C1916" t="s">
        <v>8219</v>
      </c>
      <c r="D1916">
        <v>15</v>
      </c>
    </row>
    <row r="1917" spans="3:4" x14ac:dyDescent="0.3">
      <c r="C1917" t="s">
        <v>8219</v>
      </c>
      <c r="D1917">
        <v>19</v>
      </c>
    </row>
    <row r="1918" spans="3:4" x14ac:dyDescent="0.3">
      <c r="C1918" t="s">
        <v>8219</v>
      </c>
      <c r="D1918">
        <v>17</v>
      </c>
    </row>
    <row r="1919" spans="3:4" x14ac:dyDescent="0.3">
      <c r="C1919" t="s">
        <v>8219</v>
      </c>
      <c r="D1919">
        <v>44</v>
      </c>
    </row>
    <row r="1920" spans="3:4" x14ac:dyDescent="0.3">
      <c r="C1920" t="s">
        <v>8219</v>
      </c>
      <c r="D1920">
        <v>10</v>
      </c>
    </row>
    <row r="1921" spans="3:4" x14ac:dyDescent="0.3">
      <c r="C1921" t="s">
        <v>8219</v>
      </c>
      <c r="D1921">
        <v>46</v>
      </c>
    </row>
    <row r="1922" spans="3:4" x14ac:dyDescent="0.3">
      <c r="C1922" t="s">
        <v>8219</v>
      </c>
      <c r="D1922">
        <v>11</v>
      </c>
    </row>
    <row r="1923" spans="3:4" x14ac:dyDescent="0.3">
      <c r="C1923" t="s">
        <v>8219</v>
      </c>
      <c r="D1923">
        <v>13</v>
      </c>
    </row>
    <row r="1924" spans="3:4" x14ac:dyDescent="0.3">
      <c r="C1924" t="s">
        <v>8219</v>
      </c>
      <c r="D1924">
        <v>33</v>
      </c>
    </row>
    <row r="1925" spans="3:4" x14ac:dyDescent="0.3">
      <c r="C1925" t="s">
        <v>8219</v>
      </c>
      <c r="D1925">
        <v>28</v>
      </c>
    </row>
    <row r="1926" spans="3:4" x14ac:dyDescent="0.3">
      <c r="C1926" t="s">
        <v>8219</v>
      </c>
      <c r="D1926">
        <v>21</v>
      </c>
    </row>
    <row r="1927" spans="3:4" x14ac:dyDescent="0.3">
      <c r="C1927" t="s">
        <v>8219</v>
      </c>
      <c r="D1927">
        <v>13</v>
      </c>
    </row>
    <row r="1928" spans="3:4" x14ac:dyDescent="0.3">
      <c r="C1928" t="s">
        <v>8219</v>
      </c>
      <c r="D1928">
        <v>34</v>
      </c>
    </row>
    <row r="1929" spans="3:4" x14ac:dyDescent="0.3">
      <c r="C1929" t="s">
        <v>8219</v>
      </c>
      <c r="D1929">
        <v>80</v>
      </c>
    </row>
    <row r="1930" spans="3:4" x14ac:dyDescent="0.3">
      <c r="C1930" t="s">
        <v>8219</v>
      </c>
      <c r="D1930">
        <v>74</v>
      </c>
    </row>
    <row r="1931" spans="3:4" x14ac:dyDescent="0.3">
      <c r="C1931" t="s">
        <v>8219</v>
      </c>
      <c r="D1931">
        <v>7</v>
      </c>
    </row>
    <row r="1932" spans="3:4" x14ac:dyDescent="0.3">
      <c r="C1932" t="s">
        <v>8219</v>
      </c>
      <c r="D1932">
        <v>34</v>
      </c>
    </row>
    <row r="1933" spans="3:4" x14ac:dyDescent="0.3">
      <c r="C1933" t="s">
        <v>8219</v>
      </c>
      <c r="D1933">
        <v>86</v>
      </c>
    </row>
    <row r="1934" spans="3:4" x14ac:dyDescent="0.3">
      <c r="C1934" t="s">
        <v>8219</v>
      </c>
      <c r="D1934">
        <v>37</v>
      </c>
    </row>
    <row r="1935" spans="3:4" x14ac:dyDescent="0.3">
      <c r="C1935" t="s">
        <v>8219</v>
      </c>
      <c r="D1935">
        <v>18</v>
      </c>
    </row>
    <row r="1936" spans="3:4" x14ac:dyDescent="0.3">
      <c r="C1936" t="s">
        <v>8219</v>
      </c>
      <c r="D1936">
        <v>22</v>
      </c>
    </row>
    <row r="1937" spans="3:4" x14ac:dyDescent="0.3">
      <c r="C1937" t="s">
        <v>8219</v>
      </c>
      <c r="D1937">
        <v>26</v>
      </c>
    </row>
    <row r="1938" spans="3:4" x14ac:dyDescent="0.3">
      <c r="C1938" t="s">
        <v>8219</v>
      </c>
      <c r="D1938">
        <v>27</v>
      </c>
    </row>
    <row r="1939" spans="3:4" x14ac:dyDescent="0.3">
      <c r="C1939" t="s">
        <v>8219</v>
      </c>
      <c r="D1939">
        <v>8</v>
      </c>
    </row>
    <row r="1940" spans="3:4" x14ac:dyDescent="0.3">
      <c r="C1940" t="s">
        <v>8219</v>
      </c>
      <c r="D1940">
        <v>204</v>
      </c>
    </row>
    <row r="1941" spans="3:4" x14ac:dyDescent="0.3">
      <c r="C1941" t="s">
        <v>8219</v>
      </c>
      <c r="D1941">
        <v>46</v>
      </c>
    </row>
    <row r="1942" spans="3:4" x14ac:dyDescent="0.3">
      <c r="C1942" t="s">
        <v>8219</v>
      </c>
      <c r="D1942">
        <v>17</v>
      </c>
    </row>
    <row r="1943" spans="3:4" x14ac:dyDescent="0.3">
      <c r="C1943" t="s">
        <v>8219</v>
      </c>
      <c r="D1943">
        <v>28</v>
      </c>
    </row>
    <row r="1944" spans="3:4" x14ac:dyDescent="0.3">
      <c r="C1944" t="s">
        <v>8219</v>
      </c>
      <c r="D1944">
        <v>83</v>
      </c>
    </row>
    <row r="1945" spans="3:4" x14ac:dyDescent="0.3">
      <c r="C1945" t="s">
        <v>8219</v>
      </c>
      <c r="D1945">
        <v>13</v>
      </c>
    </row>
    <row r="1946" spans="3:4" x14ac:dyDescent="0.3">
      <c r="C1946" t="s">
        <v>8219</v>
      </c>
      <c r="D1946">
        <v>8</v>
      </c>
    </row>
    <row r="1947" spans="3:4" x14ac:dyDescent="0.3">
      <c r="C1947" t="s">
        <v>8219</v>
      </c>
      <c r="D1947">
        <v>32</v>
      </c>
    </row>
    <row r="1948" spans="3:4" x14ac:dyDescent="0.3">
      <c r="C1948" t="s">
        <v>8219</v>
      </c>
      <c r="D1948">
        <v>85</v>
      </c>
    </row>
    <row r="1949" spans="3:4" x14ac:dyDescent="0.3">
      <c r="C1949" t="s">
        <v>8219</v>
      </c>
      <c r="D1949">
        <v>29</v>
      </c>
    </row>
    <row r="1950" spans="3:4" x14ac:dyDescent="0.3">
      <c r="C1950" t="s">
        <v>8219</v>
      </c>
      <c r="D1950">
        <v>24</v>
      </c>
    </row>
    <row r="1951" spans="3:4" x14ac:dyDescent="0.3">
      <c r="C1951" t="s">
        <v>8219</v>
      </c>
      <c r="D1951">
        <v>8</v>
      </c>
    </row>
    <row r="1952" spans="3:4" x14ac:dyDescent="0.3">
      <c r="C1952" t="s">
        <v>8219</v>
      </c>
      <c r="D1952">
        <v>19</v>
      </c>
    </row>
    <row r="1953" spans="3:4" x14ac:dyDescent="0.3">
      <c r="C1953" t="s">
        <v>8219</v>
      </c>
      <c r="D1953">
        <v>336</v>
      </c>
    </row>
    <row r="1954" spans="3:4" x14ac:dyDescent="0.3">
      <c r="C1954" t="s">
        <v>8219</v>
      </c>
      <c r="D1954">
        <v>13</v>
      </c>
    </row>
    <row r="1955" spans="3:4" x14ac:dyDescent="0.3">
      <c r="C1955" t="s">
        <v>8219</v>
      </c>
      <c r="D1955">
        <v>42</v>
      </c>
    </row>
    <row r="1956" spans="3:4" x14ac:dyDescent="0.3">
      <c r="C1956" t="s">
        <v>8219</v>
      </c>
      <c r="D1956">
        <v>64</v>
      </c>
    </row>
    <row r="1957" spans="3:4" x14ac:dyDescent="0.3">
      <c r="C1957" t="s">
        <v>8219</v>
      </c>
      <c r="D1957">
        <v>25</v>
      </c>
    </row>
    <row r="1958" spans="3:4" x14ac:dyDescent="0.3">
      <c r="C1958" t="s">
        <v>8219</v>
      </c>
      <c r="D1958">
        <v>20</v>
      </c>
    </row>
    <row r="1959" spans="3:4" x14ac:dyDescent="0.3">
      <c r="C1959" t="s">
        <v>8219</v>
      </c>
      <c r="D1959">
        <v>104</v>
      </c>
    </row>
    <row r="1960" spans="3:4" x14ac:dyDescent="0.3">
      <c r="C1960" t="s">
        <v>8219</v>
      </c>
      <c r="D1960">
        <v>53</v>
      </c>
    </row>
    <row r="1961" spans="3:4" x14ac:dyDescent="0.3">
      <c r="C1961" t="s">
        <v>8219</v>
      </c>
      <c r="D1961">
        <v>14</v>
      </c>
    </row>
    <row r="1962" spans="3:4" x14ac:dyDescent="0.3">
      <c r="C1962" t="s">
        <v>8219</v>
      </c>
      <c r="D1962">
        <v>20</v>
      </c>
    </row>
    <row r="1963" spans="3:4" x14ac:dyDescent="0.3">
      <c r="C1963" t="s">
        <v>8219</v>
      </c>
      <c r="D1963">
        <v>558</v>
      </c>
    </row>
    <row r="1964" spans="3:4" x14ac:dyDescent="0.3">
      <c r="C1964" t="s">
        <v>8219</v>
      </c>
      <c r="D1964">
        <v>22</v>
      </c>
    </row>
    <row r="1965" spans="3:4" x14ac:dyDescent="0.3">
      <c r="C1965" t="s">
        <v>8219</v>
      </c>
      <c r="D1965">
        <v>24</v>
      </c>
    </row>
    <row r="1966" spans="3:4" x14ac:dyDescent="0.3">
      <c r="C1966" t="s">
        <v>8219</v>
      </c>
      <c r="D1966">
        <v>74</v>
      </c>
    </row>
    <row r="1967" spans="3:4" x14ac:dyDescent="0.3">
      <c r="C1967" t="s">
        <v>8219</v>
      </c>
      <c r="D1967">
        <v>54</v>
      </c>
    </row>
    <row r="1968" spans="3:4" x14ac:dyDescent="0.3">
      <c r="C1968" t="s">
        <v>8219</v>
      </c>
      <c r="D1968">
        <v>31</v>
      </c>
    </row>
    <row r="1969" spans="3:4" x14ac:dyDescent="0.3">
      <c r="C1969" t="s">
        <v>8219</v>
      </c>
      <c r="D1969">
        <v>25</v>
      </c>
    </row>
    <row r="1970" spans="3:4" x14ac:dyDescent="0.3">
      <c r="C1970" t="s">
        <v>8219</v>
      </c>
      <c r="D1970">
        <v>17</v>
      </c>
    </row>
    <row r="1971" spans="3:4" x14ac:dyDescent="0.3">
      <c r="C1971" t="s">
        <v>8219</v>
      </c>
      <c r="D1971">
        <v>12</v>
      </c>
    </row>
    <row r="1972" spans="3:4" x14ac:dyDescent="0.3">
      <c r="C1972" t="s">
        <v>8219</v>
      </c>
      <c r="D1972">
        <v>38</v>
      </c>
    </row>
    <row r="1973" spans="3:4" x14ac:dyDescent="0.3">
      <c r="C1973" t="s">
        <v>8219</v>
      </c>
      <c r="D1973">
        <v>41</v>
      </c>
    </row>
    <row r="1974" spans="3:4" x14ac:dyDescent="0.3">
      <c r="C1974" t="s">
        <v>8219</v>
      </c>
      <c r="D1974">
        <v>19</v>
      </c>
    </row>
    <row r="1975" spans="3:4" x14ac:dyDescent="0.3">
      <c r="C1975" t="s">
        <v>8219</v>
      </c>
      <c r="D1975">
        <v>41</v>
      </c>
    </row>
    <row r="1976" spans="3:4" x14ac:dyDescent="0.3">
      <c r="C1976" t="s">
        <v>8219</v>
      </c>
      <c r="D1976">
        <v>26</v>
      </c>
    </row>
    <row r="1977" spans="3:4" x14ac:dyDescent="0.3">
      <c r="C1977" t="s">
        <v>8219</v>
      </c>
      <c r="D1977">
        <v>25</v>
      </c>
    </row>
    <row r="1978" spans="3:4" x14ac:dyDescent="0.3">
      <c r="C1978" t="s">
        <v>8219</v>
      </c>
      <c r="D1978">
        <v>9</v>
      </c>
    </row>
    <row r="1979" spans="3:4" x14ac:dyDescent="0.3">
      <c r="C1979" t="s">
        <v>8219</v>
      </c>
      <c r="D1979">
        <v>78</v>
      </c>
    </row>
    <row r="1980" spans="3:4" x14ac:dyDescent="0.3">
      <c r="C1980" t="s">
        <v>8219</v>
      </c>
      <c r="D1980">
        <v>45</v>
      </c>
    </row>
    <row r="1981" spans="3:4" x14ac:dyDescent="0.3">
      <c r="C1981" t="s">
        <v>8219</v>
      </c>
      <c r="D1981">
        <v>102</v>
      </c>
    </row>
    <row r="1982" spans="3:4" x14ac:dyDescent="0.3">
      <c r="C1982" t="s">
        <v>8219</v>
      </c>
      <c r="D1982">
        <v>5</v>
      </c>
    </row>
    <row r="1983" spans="3:4" x14ac:dyDescent="0.3">
      <c r="C1983" t="s">
        <v>8219</v>
      </c>
      <c r="D1983">
        <v>27</v>
      </c>
    </row>
    <row r="1984" spans="3:4" x14ac:dyDescent="0.3">
      <c r="C1984" t="s">
        <v>8219</v>
      </c>
      <c r="D1984">
        <v>37</v>
      </c>
    </row>
    <row r="1985" spans="3:4" x14ac:dyDescent="0.3">
      <c r="C1985" t="s">
        <v>8219</v>
      </c>
      <c r="D1985">
        <v>14</v>
      </c>
    </row>
    <row r="1986" spans="3:4" x14ac:dyDescent="0.3">
      <c r="C1986" t="s">
        <v>8219</v>
      </c>
      <c r="D1986">
        <v>27</v>
      </c>
    </row>
    <row r="1987" spans="3:4" x14ac:dyDescent="0.3">
      <c r="C1987" t="s">
        <v>8219</v>
      </c>
      <c r="D1987">
        <v>45</v>
      </c>
    </row>
    <row r="1988" spans="3:4" x14ac:dyDescent="0.3">
      <c r="C1988" t="s">
        <v>8219</v>
      </c>
      <c r="D1988">
        <v>49</v>
      </c>
    </row>
    <row r="1989" spans="3:4" x14ac:dyDescent="0.3">
      <c r="C1989" t="s">
        <v>8219</v>
      </c>
      <c r="D1989">
        <v>24</v>
      </c>
    </row>
    <row r="1990" spans="3:4" x14ac:dyDescent="0.3">
      <c r="C1990" t="s">
        <v>8219</v>
      </c>
      <c r="D1990">
        <v>112</v>
      </c>
    </row>
    <row r="1991" spans="3:4" x14ac:dyDescent="0.3">
      <c r="C1991" t="s">
        <v>8219</v>
      </c>
      <c r="D1991">
        <v>23</v>
      </c>
    </row>
    <row r="1992" spans="3:4" x14ac:dyDescent="0.3">
      <c r="C1992" t="s">
        <v>8219</v>
      </c>
      <c r="D1992">
        <v>54</v>
      </c>
    </row>
    <row r="1993" spans="3:4" x14ac:dyDescent="0.3">
      <c r="C1993" t="s">
        <v>8219</v>
      </c>
      <c r="D1993">
        <v>28</v>
      </c>
    </row>
    <row r="1994" spans="3:4" x14ac:dyDescent="0.3">
      <c r="C1994" t="s">
        <v>8219</v>
      </c>
      <c r="D1994">
        <v>11</v>
      </c>
    </row>
    <row r="1995" spans="3:4" x14ac:dyDescent="0.3">
      <c r="C1995" t="s">
        <v>8219</v>
      </c>
      <c r="D1995">
        <v>62</v>
      </c>
    </row>
    <row r="1996" spans="3:4" x14ac:dyDescent="0.3">
      <c r="C1996" t="s">
        <v>8219</v>
      </c>
      <c r="D1996">
        <v>73</v>
      </c>
    </row>
    <row r="1997" spans="3:4" x14ac:dyDescent="0.3">
      <c r="C1997" t="s">
        <v>8219</v>
      </c>
      <c r="D1997">
        <v>18</v>
      </c>
    </row>
    <row r="1998" spans="3:4" x14ac:dyDescent="0.3">
      <c r="C1998" t="s">
        <v>8219</v>
      </c>
      <c r="D1998">
        <v>35</v>
      </c>
    </row>
    <row r="1999" spans="3:4" x14ac:dyDescent="0.3">
      <c r="C1999" t="s">
        <v>8219</v>
      </c>
      <c r="D1999">
        <v>43</v>
      </c>
    </row>
    <row r="2000" spans="3:4" x14ac:dyDescent="0.3">
      <c r="C2000" t="s">
        <v>8219</v>
      </c>
      <c r="D2000">
        <v>36</v>
      </c>
    </row>
    <row r="2001" spans="3:4" x14ac:dyDescent="0.3">
      <c r="C2001" t="s">
        <v>8219</v>
      </c>
      <c r="D2001">
        <v>62</v>
      </c>
    </row>
    <row r="2002" spans="3:4" x14ac:dyDescent="0.3">
      <c r="C2002" t="s">
        <v>8219</v>
      </c>
      <c r="D2002">
        <v>15</v>
      </c>
    </row>
    <row r="2003" spans="3:4" x14ac:dyDescent="0.3">
      <c r="C2003" t="s">
        <v>8219</v>
      </c>
      <c r="D2003">
        <v>33</v>
      </c>
    </row>
    <row r="2004" spans="3:4" x14ac:dyDescent="0.3">
      <c r="C2004" t="s">
        <v>8219</v>
      </c>
      <c r="D2004">
        <v>27</v>
      </c>
    </row>
    <row r="2005" spans="3:4" x14ac:dyDescent="0.3">
      <c r="C2005" t="s">
        <v>8219</v>
      </c>
      <c r="D2005">
        <v>17</v>
      </c>
    </row>
    <row r="2006" spans="3:4" x14ac:dyDescent="0.3">
      <c r="C2006" t="s">
        <v>8219</v>
      </c>
      <c r="D2006">
        <v>4</v>
      </c>
    </row>
    <row r="2007" spans="3:4" x14ac:dyDescent="0.3">
      <c r="C2007" t="s">
        <v>8219</v>
      </c>
      <c r="D2007">
        <v>53</v>
      </c>
    </row>
    <row r="2008" spans="3:4" x14ac:dyDescent="0.3">
      <c r="C2008" t="s">
        <v>8219</v>
      </c>
      <c r="D2008">
        <v>49</v>
      </c>
    </row>
    <row r="2009" spans="3:4" x14ac:dyDescent="0.3">
      <c r="C2009" t="s">
        <v>8219</v>
      </c>
      <c r="D2009">
        <v>57</v>
      </c>
    </row>
    <row r="2010" spans="3:4" x14ac:dyDescent="0.3">
      <c r="C2010" t="s">
        <v>8219</v>
      </c>
      <c r="D2010">
        <v>69</v>
      </c>
    </row>
    <row r="2011" spans="3:4" x14ac:dyDescent="0.3">
      <c r="C2011" t="s">
        <v>8219</v>
      </c>
      <c r="D2011">
        <v>15</v>
      </c>
    </row>
    <row r="2012" spans="3:4" x14ac:dyDescent="0.3">
      <c r="C2012" t="s">
        <v>8219</v>
      </c>
      <c r="D2012">
        <v>64</v>
      </c>
    </row>
    <row r="2013" spans="3:4" x14ac:dyDescent="0.3">
      <c r="C2013" t="s">
        <v>8219</v>
      </c>
      <c r="D2013">
        <v>20</v>
      </c>
    </row>
    <row r="2014" spans="3:4" x14ac:dyDescent="0.3">
      <c r="C2014" t="s">
        <v>8219</v>
      </c>
      <c r="D2014">
        <v>27</v>
      </c>
    </row>
    <row r="2015" spans="3:4" x14ac:dyDescent="0.3">
      <c r="C2015" t="s">
        <v>8219</v>
      </c>
      <c r="D2015">
        <v>21</v>
      </c>
    </row>
    <row r="2016" spans="3:4" x14ac:dyDescent="0.3">
      <c r="C2016" t="s">
        <v>8219</v>
      </c>
      <c r="D2016">
        <v>31</v>
      </c>
    </row>
    <row r="2017" spans="3:4" x14ac:dyDescent="0.3">
      <c r="C2017" t="s">
        <v>8219</v>
      </c>
      <c r="D2017">
        <v>51</v>
      </c>
    </row>
    <row r="2018" spans="3:4" x14ac:dyDescent="0.3">
      <c r="C2018" t="s">
        <v>8219</v>
      </c>
      <c r="D2018">
        <v>57</v>
      </c>
    </row>
    <row r="2019" spans="3:4" x14ac:dyDescent="0.3">
      <c r="C2019" t="s">
        <v>8219</v>
      </c>
      <c r="D2019">
        <v>20</v>
      </c>
    </row>
    <row r="2020" spans="3:4" x14ac:dyDescent="0.3">
      <c r="C2020" t="s">
        <v>8219</v>
      </c>
      <c r="D2020">
        <v>71</v>
      </c>
    </row>
    <row r="2021" spans="3:4" x14ac:dyDescent="0.3">
      <c r="C2021" t="s">
        <v>8219</v>
      </c>
      <c r="D2021">
        <v>72</v>
      </c>
    </row>
    <row r="2022" spans="3:4" x14ac:dyDescent="0.3">
      <c r="C2022" t="s">
        <v>8219</v>
      </c>
      <c r="D2022">
        <v>45</v>
      </c>
    </row>
    <row r="2023" spans="3:4" x14ac:dyDescent="0.3">
      <c r="C2023" t="s">
        <v>8219</v>
      </c>
      <c r="D2023">
        <v>51</v>
      </c>
    </row>
    <row r="2024" spans="3:4" x14ac:dyDescent="0.3">
      <c r="C2024" t="s">
        <v>8219</v>
      </c>
      <c r="D2024">
        <v>56</v>
      </c>
    </row>
    <row r="2025" spans="3:4" x14ac:dyDescent="0.3">
      <c r="C2025" t="s">
        <v>8219</v>
      </c>
      <c r="D2025">
        <v>17</v>
      </c>
    </row>
    <row r="2026" spans="3:4" x14ac:dyDescent="0.3">
      <c r="C2026" t="s">
        <v>8219</v>
      </c>
      <c r="D2026">
        <v>197</v>
      </c>
    </row>
    <row r="2027" spans="3:4" x14ac:dyDescent="0.3">
      <c r="C2027" t="s">
        <v>8219</v>
      </c>
      <c r="D2027">
        <v>70</v>
      </c>
    </row>
    <row r="2028" spans="3:4" x14ac:dyDescent="0.3">
      <c r="C2028" t="s">
        <v>8219</v>
      </c>
      <c r="D2028">
        <v>21</v>
      </c>
    </row>
    <row r="2029" spans="3:4" x14ac:dyDescent="0.3">
      <c r="C2029" t="s">
        <v>8219</v>
      </c>
      <c r="D2029">
        <v>34</v>
      </c>
    </row>
    <row r="2030" spans="3:4" x14ac:dyDescent="0.3">
      <c r="C2030" t="s">
        <v>8219</v>
      </c>
      <c r="D2030">
        <v>39</v>
      </c>
    </row>
    <row r="2031" spans="3:4" x14ac:dyDescent="0.3">
      <c r="C2031" t="s">
        <v>8219</v>
      </c>
      <c r="D2031">
        <v>78</v>
      </c>
    </row>
    <row r="2032" spans="3:4" x14ac:dyDescent="0.3">
      <c r="C2032" t="s">
        <v>8219</v>
      </c>
      <c r="D2032">
        <v>48</v>
      </c>
    </row>
    <row r="2033" spans="3:4" x14ac:dyDescent="0.3">
      <c r="C2033" t="s">
        <v>8219</v>
      </c>
      <c r="D2033">
        <v>29</v>
      </c>
    </row>
    <row r="2034" spans="3:4" x14ac:dyDescent="0.3">
      <c r="C2034" t="s">
        <v>8219</v>
      </c>
      <c r="D2034">
        <v>73</v>
      </c>
    </row>
    <row r="2035" spans="3:4" x14ac:dyDescent="0.3">
      <c r="C2035" t="s">
        <v>8219</v>
      </c>
      <c r="D2035">
        <v>8</v>
      </c>
    </row>
    <row r="2036" spans="3:4" x14ac:dyDescent="0.3">
      <c r="C2036" t="s">
        <v>8219</v>
      </c>
      <c r="D2036">
        <v>17</v>
      </c>
    </row>
    <row r="2037" spans="3:4" x14ac:dyDescent="0.3">
      <c r="C2037" t="s">
        <v>8219</v>
      </c>
      <c r="D2037">
        <v>9</v>
      </c>
    </row>
    <row r="2038" spans="3:4" x14ac:dyDescent="0.3">
      <c r="C2038" t="s">
        <v>8219</v>
      </c>
      <c r="D2038">
        <v>17</v>
      </c>
    </row>
    <row r="2039" spans="3:4" x14ac:dyDescent="0.3">
      <c r="C2039" t="s">
        <v>8219</v>
      </c>
      <c r="D2039">
        <v>33</v>
      </c>
    </row>
    <row r="2040" spans="3:4" x14ac:dyDescent="0.3">
      <c r="C2040" t="s">
        <v>8219</v>
      </c>
      <c r="D2040">
        <v>38</v>
      </c>
    </row>
    <row r="2041" spans="3:4" x14ac:dyDescent="0.3">
      <c r="C2041" t="s">
        <v>8219</v>
      </c>
      <c r="D2041">
        <v>79</v>
      </c>
    </row>
    <row r="2042" spans="3:4" x14ac:dyDescent="0.3">
      <c r="C2042" t="s">
        <v>8219</v>
      </c>
      <c r="D2042">
        <v>46</v>
      </c>
    </row>
    <row r="2043" spans="3:4" x14ac:dyDescent="0.3">
      <c r="C2043" t="s">
        <v>8219</v>
      </c>
      <c r="D2043">
        <v>20</v>
      </c>
    </row>
    <row r="2044" spans="3:4" x14ac:dyDescent="0.3">
      <c r="C2044" t="s">
        <v>8219</v>
      </c>
      <c r="D2044">
        <v>20</v>
      </c>
    </row>
    <row r="2045" spans="3:4" x14ac:dyDescent="0.3">
      <c r="C2045" t="s">
        <v>8219</v>
      </c>
      <c r="D2045">
        <v>13</v>
      </c>
    </row>
    <row r="2046" spans="3:4" x14ac:dyDescent="0.3">
      <c r="C2046" t="s">
        <v>8219</v>
      </c>
      <c r="D2046">
        <v>22</v>
      </c>
    </row>
    <row r="2047" spans="3:4" x14ac:dyDescent="0.3">
      <c r="C2047" t="s">
        <v>8219</v>
      </c>
      <c r="D2047">
        <v>36</v>
      </c>
    </row>
    <row r="2048" spans="3:4" x14ac:dyDescent="0.3">
      <c r="C2048" t="s">
        <v>8219</v>
      </c>
      <c r="D2048">
        <v>40</v>
      </c>
    </row>
    <row r="2049" spans="3:4" x14ac:dyDescent="0.3">
      <c r="C2049" t="s">
        <v>8219</v>
      </c>
      <c r="D2049">
        <v>9</v>
      </c>
    </row>
    <row r="2050" spans="3:4" x14ac:dyDescent="0.3">
      <c r="C2050" t="s">
        <v>8219</v>
      </c>
      <c r="D2050">
        <v>19</v>
      </c>
    </row>
    <row r="2051" spans="3:4" x14ac:dyDescent="0.3">
      <c r="C2051" t="s">
        <v>8219</v>
      </c>
      <c r="D2051">
        <v>14</v>
      </c>
    </row>
    <row r="2052" spans="3:4" x14ac:dyDescent="0.3">
      <c r="C2052" t="s">
        <v>8219</v>
      </c>
      <c r="D2052">
        <v>38</v>
      </c>
    </row>
    <row r="2053" spans="3:4" x14ac:dyDescent="0.3">
      <c r="C2053" t="s">
        <v>8219</v>
      </c>
      <c r="D2053">
        <v>58</v>
      </c>
    </row>
    <row r="2054" spans="3:4" x14ac:dyDescent="0.3">
      <c r="C2054" t="s">
        <v>8219</v>
      </c>
      <c r="D2054">
        <v>28</v>
      </c>
    </row>
    <row r="2055" spans="3:4" x14ac:dyDescent="0.3">
      <c r="C2055" t="s">
        <v>8219</v>
      </c>
      <c r="D2055">
        <v>17</v>
      </c>
    </row>
    <row r="2056" spans="3:4" x14ac:dyDescent="0.3">
      <c r="C2056" t="s">
        <v>8219</v>
      </c>
      <c r="D2056">
        <v>12</v>
      </c>
    </row>
    <row r="2057" spans="3:4" x14ac:dyDescent="0.3">
      <c r="C2057" t="s">
        <v>8219</v>
      </c>
      <c r="D2057">
        <v>40</v>
      </c>
    </row>
    <row r="2058" spans="3:4" x14ac:dyDescent="0.3">
      <c r="C2058" t="s">
        <v>8219</v>
      </c>
      <c r="D2058">
        <v>57</v>
      </c>
    </row>
    <row r="2059" spans="3:4" x14ac:dyDescent="0.3">
      <c r="C2059" t="s">
        <v>8219</v>
      </c>
      <c r="D2059">
        <v>114</v>
      </c>
    </row>
    <row r="2060" spans="3:4" x14ac:dyDescent="0.3">
      <c r="C2060" t="s">
        <v>8219</v>
      </c>
      <c r="D2060">
        <v>31</v>
      </c>
    </row>
    <row r="2061" spans="3:4" x14ac:dyDescent="0.3">
      <c r="C2061" t="s">
        <v>8219</v>
      </c>
      <c r="D2061">
        <v>3</v>
      </c>
    </row>
    <row r="2062" spans="3:4" x14ac:dyDescent="0.3">
      <c r="C2062" t="s">
        <v>8219</v>
      </c>
      <c r="D2062">
        <v>16</v>
      </c>
    </row>
    <row r="2063" spans="3:4" x14ac:dyDescent="0.3">
      <c r="C2063" t="s">
        <v>8219</v>
      </c>
      <c r="D2063">
        <v>199</v>
      </c>
    </row>
    <row r="2064" spans="3:4" x14ac:dyDescent="0.3">
      <c r="C2064" t="s">
        <v>8219</v>
      </c>
      <c r="D2064">
        <v>31</v>
      </c>
    </row>
    <row r="2065" spans="3:4" x14ac:dyDescent="0.3">
      <c r="C2065" t="s">
        <v>8219</v>
      </c>
      <c r="D2065">
        <v>30</v>
      </c>
    </row>
    <row r="2066" spans="3:4" x14ac:dyDescent="0.3">
      <c r="C2066" t="s">
        <v>8219</v>
      </c>
      <c r="D2066">
        <v>34</v>
      </c>
    </row>
    <row r="2067" spans="3:4" x14ac:dyDescent="0.3">
      <c r="C2067" t="s">
        <v>8219</v>
      </c>
      <c r="D2067">
        <v>18</v>
      </c>
    </row>
    <row r="2068" spans="3:4" x14ac:dyDescent="0.3">
      <c r="C2068" t="s">
        <v>8219</v>
      </c>
      <c r="D2068">
        <v>67</v>
      </c>
    </row>
    <row r="2069" spans="3:4" x14ac:dyDescent="0.3">
      <c r="C2069" t="s">
        <v>8219</v>
      </c>
      <c r="D2069">
        <v>66</v>
      </c>
    </row>
    <row r="2070" spans="3:4" x14ac:dyDescent="0.3">
      <c r="C2070" t="s">
        <v>8219</v>
      </c>
      <c r="D2070">
        <v>23</v>
      </c>
    </row>
    <row r="2071" spans="3:4" x14ac:dyDescent="0.3">
      <c r="C2071" t="s">
        <v>8219</v>
      </c>
      <c r="D2071">
        <v>126</v>
      </c>
    </row>
    <row r="2072" spans="3:4" x14ac:dyDescent="0.3">
      <c r="C2072" t="s">
        <v>8219</v>
      </c>
      <c r="D2072">
        <v>6</v>
      </c>
    </row>
    <row r="2073" spans="3:4" x14ac:dyDescent="0.3">
      <c r="C2073" t="s">
        <v>8219</v>
      </c>
      <c r="D2073">
        <v>25</v>
      </c>
    </row>
    <row r="2074" spans="3:4" x14ac:dyDescent="0.3">
      <c r="C2074" t="s">
        <v>8219</v>
      </c>
      <c r="D2074">
        <v>39</v>
      </c>
    </row>
    <row r="2075" spans="3:4" x14ac:dyDescent="0.3">
      <c r="C2075" t="s">
        <v>8219</v>
      </c>
      <c r="D2075">
        <v>62</v>
      </c>
    </row>
    <row r="2076" spans="3:4" x14ac:dyDescent="0.3">
      <c r="C2076" t="s">
        <v>8219</v>
      </c>
      <c r="D2076">
        <v>31</v>
      </c>
    </row>
    <row r="2077" spans="3:4" x14ac:dyDescent="0.3">
      <c r="C2077" t="s">
        <v>8219</v>
      </c>
      <c r="D2077">
        <v>274</v>
      </c>
    </row>
    <row r="2078" spans="3:4" x14ac:dyDescent="0.3">
      <c r="C2078" t="s">
        <v>8219</v>
      </c>
      <c r="D2078">
        <v>17</v>
      </c>
    </row>
    <row r="2079" spans="3:4" x14ac:dyDescent="0.3">
      <c r="C2079" t="s">
        <v>8219</v>
      </c>
      <c r="D2079">
        <v>14</v>
      </c>
    </row>
    <row r="2080" spans="3:4" x14ac:dyDescent="0.3">
      <c r="C2080" t="s">
        <v>8219</v>
      </c>
      <c r="D2080">
        <v>60</v>
      </c>
    </row>
    <row r="2081" spans="3:4" x14ac:dyDescent="0.3">
      <c r="C2081" t="s">
        <v>8219</v>
      </c>
      <c r="D2081">
        <v>33</v>
      </c>
    </row>
    <row r="2082" spans="3:4" x14ac:dyDescent="0.3">
      <c r="C2082" t="s">
        <v>8219</v>
      </c>
      <c r="D2082">
        <v>78</v>
      </c>
    </row>
    <row r="2083" spans="3:4" x14ac:dyDescent="0.3">
      <c r="C2083" t="s">
        <v>8219</v>
      </c>
      <c r="D2083">
        <v>30</v>
      </c>
    </row>
    <row r="2084" spans="3:4" x14ac:dyDescent="0.3">
      <c r="C2084" t="s">
        <v>8219</v>
      </c>
      <c r="D2084">
        <v>136</v>
      </c>
    </row>
    <row r="2085" spans="3:4" x14ac:dyDescent="0.3">
      <c r="C2085" t="s">
        <v>8219</v>
      </c>
      <c r="D2085">
        <v>40</v>
      </c>
    </row>
    <row r="2086" spans="3:4" x14ac:dyDescent="0.3">
      <c r="C2086" t="s">
        <v>8219</v>
      </c>
      <c r="D2086">
        <v>18</v>
      </c>
    </row>
    <row r="2087" spans="3:4" x14ac:dyDescent="0.3">
      <c r="C2087" t="s">
        <v>8219</v>
      </c>
      <c r="D2087">
        <v>39</v>
      </c>
    </row>
    <row r="2088" spans="3:4" x14ac:dyDescent="0.3">
      <c r="C2088" t="s">
        <v>8219</v>
      </c>
      <c r="D2088">
        <v>21</v>
      </c>
    </row>
    <row r="2089" spans="3:4" x14ac:dyDescent="0.3">
      <c r="C2089" t="s">
        <v>8219</v>
      </c>
      <c r="D2089">
        <v>30</v>
      </c>
    </row>
    <row r="2090" spans="3:4" x14ac:dyDescent="0.3">
      <c r="C2090" t="s">
        <v>8219</v>
      </c>
      <c r="D2090">
        <v>27</v>
      </c>
    </row>
    <row r="2091" spans="3:4" x14ac:dyDescent="0.3">
      <c r="C2091" t="s">
        <v>8219</v>
      </c>
      <c r="D2091">
        <v>35</v>
      </c>
    </row>
    <row r="2092" spans="3:4" x14ac:dyDescent="0.3">
      <c r="C2092" t="s">
        <v>8219</v>
      </c>
      <c r="D2092">
        <v>13</v>
      </c>
    </row>
    <row r="2093" spans="3:4" x14ac:dyDescent="0.3">
      <c r="C2093" t="s">
        <v>8219</v>
      </c>
      <c r="D2093">
        <v>23</v>
      </c>
    </row>
    <row r="2094" spans="3:4" x14ac:dyDescent="0.3">
      <c r="C2094" t="s">
        <v>8219</v>
      </c>
      <c r="D2094">
        <v>39</v>
      </c>
    </row>
    <row r="2095" spans="3:4" x14ac:dyDescent="0.3">
      <c r="C2095" t="s">
        <v>8219</v>
      </c>
      <c r="D2095">
        <v>35</v>
      </c>
    </row>
    <row r="2096" spans="3:4" x14ac:dyDescent="0.3">
      <c r="C2096" t="s">
        <v>8219</v>
      </c>
      <c r="D2096">
        <v>27</v>
      </c>
    </row>
    <row r="2097" spans="3:4" x14ac:dyDescent="0.3">
      <c r="C2097" t="s">
        <v>8219</v>
      </c>
      <c r="D2097">
        <v>21</v>
      </c>
    </row>
    <row r="2098" spans="3:4" x14ac:dyDescent="0.3">
      <c r="C2098" t="s">
        <v>8219</v>
      </c>
      <c r="D2098">
        <v>104</v>
      </c>
    </row>
    <row r="2099" spans="3:4" x14ac:dyDescent="0.3">
      <c r="C2099" t="s">
        <v>8219</v>
      </c>
      <c r="D2099">
        <v>19</v>
      </c>
    </row>
    <row r="2100" spans="3:4" x14ac:dyDescent="0.3">
      <c r="C2100" t="s">
        <v>8219</v>
      </c>
      <c r="D2100">
        <v>97</v>
      </c>
    </row>
    <row r="2101" spans="3:4" x14ac:dyDescent="0.3">
      <c r="C2101" t="s">
        <v>8219</v>
      </c>
      <c r="D2101">
        <v>27</v>
      </c>
    </row>
    <row r="2102" spans="3:4" x14ac:dyDescent="0.3">
      <c r="C2102" t="s">
        <v>8219</v>
      </c>
      <c r="D2102">
        <v>24</v>
      </c>
    </row>
    <row r="2103" spans="3:4" x14ac:dyDescent="0.3">
      <c r="C2103" t="s">
        <v>8219</v>
      </c>
      <c r="D2103">
        <v>13</v>
      </c>
    </row>
    <row r="2104" spans="3:4" x14ac:dyDescent="0.3">
      <c r="C2104" t="s">
        <v>8219</v>
      </c>
      <c r="D2104">
        <v>46</v>
      </c>
    </row>
    <row r="2105" spans="3:4" x14ac:dyDescent="0.3">
      <c r="C2105" t="s">
        <v>8219</v>
      </c>
      <c r="D2105">
        <v>4</v>
      </c>
    </row>
    <row r="2106" spans="3:4" x14ac:dyDescent="0.3">
      <c r="C2106" t="s">
        <v>8219</v>
      </c>
      <c r="D2106">
        <v>40</v>
      </c>
    </row>
    <row r="2107" spans="3:4" x14ac:dyDescent="0.3">
      <c r="C2107" t="s">
        <v>8219</v>
      </c>
      <c r="D2107">
        <v>44</v>
      </c>
    </row>
    <row r="2108" spans="3:4" x14ac:dyDescent="0.3">
      <c r="C2108" t="s">
        <v>8219</v>
      </c>
      <c r="D2108">
        <v>35</v>
      </c>
    </row>
    <row r="2109" spans="3:4" x14ac:dyDescent="0.3">
      <c r="C2109" t="s">
        <v>8219</v>
      </c>
      <c r="D2109">
        <v>63</v>
      </c>
    </row>
    <row r="2110" spans="3:4" x14ac:dyDescent="0.3">
      <c r="C2110" t="s">
        <v>8219</v>
      </c>
      <c r="D2110">
        <v>89</v>
      </c>
    </row>
    <row r="2111" spans="3:4" x14ac:dyDescent="0.3">
      <c r="C2111" t="s">
        <v>8219</v>
      </c>
      <c r="D2111">
        <v>15</v>
      </c>
    </row>
    <row r="2112" spans="3:4" x14ac:dyDescent="0.3">
      <c r="C2112" t="s">
        <v>8219</v>
      </c>
      <c r="D2112">
        <v>46</v>
      </c>
    </row>
    <row r="2113" spans="3:4" x14ac:dyDescent="0.3">
      <c r="C2113" t="s">
        <v>8219</v>
      </c>
      <c r="D2113">
        <v>33</v>
      </c>
    </row>
    <row r="2114" spans="3:4" x14ac:dyDescent="0.3">
      <c r="C2114" t="s">
        <v>8219</v>
      </c>
      <c r="D2114">
        <v>52</v>
      </c>
    </row>
    <row r="2115" spans="3:4" x14ac:dyDescent="0.3">
      <c r="C2115" t="s">
        <v>8219</v>
      </c>
      <c r="D2115">
        <v>7</v>
      </c>
    </row>
    <row r="2116" spans="3:4" x14ac:dyDescent="0.3">
      <c r="C2116" t="s">
        <v>8219</v>
      </c>
      <c r="D2116">
        <v>28</v>
      </c>
    </row>
    <row r="2117" spans="3:4" x14ac:dyDescent="0.3">
      <c r="C2117" t="s">
        <v>8219</v>
      </c>
      <c r="D2117">
        <v>11</v>
      </c>
    </row>
    <row r="2118" spans="3:4" x14ac:dyDescent="0.3">
      <c r="C2118" t="s">
        <v>8219</v>
      </c>
      <c r="D2118">
        <v>15</v>
      </c>
    </row>
    <row r="2119" spans="3:4" x14ac:dyDescent="0.3">
      <c r="C2119" t="s">
        <v>8219</v>
      </c>
      <c r="D2119">
        <v>30</v>
      </c>
    </row>
    <row r="2120" spans="3:4" x14ac:dyDescent="0.3">
      <c r="C2120" t="s">
        <v>8219</v>
      </c>
      <c r="D2120">
        <v>27</v>
      </c>
    </row>
    <row r="2121" spans="3:4" x14ac:dyDescent="0.3">
      <c r="C2121" t="s">
        <v>8219</v>
      </c>
      <c r="D2121">
        <v>28</v>
      </c>
    </row>
    <row r="2122" spans="3:4" x14ac:dyDescent="0.3">
      <c r="C2122" t="s">
        <v>8219</v>
      </c>
      <c r="D2122">
        <v>17</v>
      </c>
    </row>
    <row r="2123" spans="3:4" x14ac:dyDescent="0.3">
      <c r="C2123" t="s">
        <v>8219</v>
      </c>
      <c r="D2123">
        <v>50</v>
      </c>
    </row>
    <row r="2124" spans="3:4" x14ac:dyDescent="0.3">
      <c r="C2124" t="s">
        <v>8219</v>
      </c>
      <c r="D2124">
        <v>26</v>
      </c>
    </row>
    <row r="2125" spans="3:4" x14ac:dyDescent="0.3">
      <c r="C2125" t="s">
        <v>8219</v>
      </c>
      <c r="D2125">
        <v>88</v>
      </c>
    </row>
    <row r="2126" spans="3:4" x14ac:dyDescent="0.3">
      <c r="C2126" t="s">
        <v>8219</v>
      </c>
      <c r="D2126">
        <v>91</v>
      </c>
    </row>
    <row r="2127" spans="3:4" x14ac:dyDescent="0.3">
      <c r="C2127" t="s">
        <v>8219</v>
      </c>
      <c r="D2127">
        <v>3</v>
      </c>
    </row>
    <row r="2128" spans="3:4" x14ac:dyDescent="0.3">
      <c r="C2128" t="s">
        <v>8219</v>
      </c>
      <c r="D2128">
        <v>28</v>
      </c>
    </row>
    <row r="2129" spans="3:4" x14ac:dyDescent="0.3">
      <c r="C2129" t="s">
        <v>8219</v>
      </c>
      <c r="D2129">
        <v>77</v>
      </c>
    </row>
    <row r="2130" spans="3:4" x14ac:dyDescent="0.3">
      <c r="C2130" t="s">
        <v>8219</v>
      </c>
      <c r="D2130">
        <v>27</v>
      </c>
    </row>
    <row r="2131" spans="3:4" x14ac:dyDescent="0.3">
      <c r="C2131" t="s">
        <v>8219</v>
      </c>
      <c r="D2131">
        <v>107</v>
      </c>
    </row>
    <row r="2132" spans="3:4" x14ac:dyDescent="0.3">
      <c r="C2132" t="s">
        <v>8219</v>
      </c>
      <c r="D2132">
        <v>96</v>
      </c>
    </row>
    <row r="2133" spans="3:4" x14ac:dyDescent="0.3">
      <c r="C2133" t="s">
        <v>8219</v>
      </c>
      <c r="D2133">
        <v>56</v>
      </c>
    </row>
    <row r="2134" spans="3:4" x14ac:dyDescent="0.3">
      <c r="C2134" t="s">
        <v>8219</v>
      </c>
      <c r="D2134">
        <v>58</v>
      </c>
    </row>
    <row r="2135" spans="3:4" x14ac:dyDescent="0.3">
      <c r="C2135" t="s">
        <v>8219</v>
      </c>
      <c r="D2135">
        <v>15</v>
      </c>
    </row>
    <row r="2136" spans="3:4" x14ac:dyDescent="0.3">
      <c r="C2136" t="s">
        <v>8219</v>
      </c>
      <c r="D2136">
        <v>20</v>
      </c>
    </row>
    <row r="2137" spans="3:4" x14ac:dyDescent="0.3">
      <c r="C2137" t="s">
        <v>8219</v>
      </c>
      <c r="D2137">
        <v>38</v>
      </c>
    </row>
    <row r="2138" spans="3:4" x14ac:dyDescent="0.3">
      <c r="C2138" t="s">
        <v>8219</v>
      </c>
      <c r="D2138">
        <v>33</v>
      </c>
    </row>
    <row r="2139" spans="3:4" x14ac:dyDescent="0.3">
      <c r="C2139" t="s">
        <v>8219</v>
      </c>
      <c r="D2139">
        <v>57</v>
      </c>
    </row>
    <row r="2140" spans="3:4" x14ac:dyDescent="0.3">
      <c r="C2140" t="s">
        <v>8219</v>
      </c>
      <c r="D2140">
        <v>25</v>
      </c>
    </row>
    <row r="2141" spans="3:4" x14ac:dyDescent="0.3">
      <c r="C2141" t="s">
        <v>8219</v>
      </c>
      <c r="D2141">
        <v>14</v>
      </c>
    </row>
    <row r="2142" spans="3:4" x14ac:dyDescent="0.3">
      <c r="C2142" t="s">
        <v>8219</v>
      </c>
      <c r="D2142">
        <v>94</v>
      </c>
    </row>
    <row r="2143" spans="3:4" x14ac:dyDescent="0.3">
      <c r="C2143" t="s">
        <v>8219</v>
      </c>
      <c r="D2143">
        <v>59</v>
      </c>
    </row>
    <row r="2144" spans="3:4" x14ac:dyDescent="0.3">
      <c r="C2144" t="s">
        <v>8219</v>
      </c>
      <c r="D2144">
        <v>36</v>
      </c>
    </row>
    <row r="2145" spans="3:4" x14ac:dyDescent="0.3">
      <c r="C2145" t="s">
        <v>8219</v>
      </c>
      <c r="D2145">
        <v>115</v>
      </c>
    </row>
    <row r="2146" spans="3:4" x14ac:dyDescent="0.3">
      <c r="C2146" t="s">
        <v>8219</v>
      </c>
      <c r="D2146">
        <v>30</v>
      </c>
    </row>
    <row r="2147" spans="3:4" x14ac:dyDescent="0.3">
      <c r="C2147" t="s">
        <v>8219</v>
      </c>
      <c r="D2147">
        <v>52</v>
      </c>
    </row>
    <row r="2148" spans="3:4" x14ac:dyDescent="0.3">
      <c r="C2148" t="s">
        <v>8219</v>
      </c>
      <c r="D2148">
        <v>27</v>
      </c>
    </row>
    <row r="2149" spans="3:4" x14ac:dyDescent="0.3">
      <c r="C2149" t="s">
        <v>8219</v>
      </c>
      <c r="D2149">
        <v>24</v>
      </c>
    </row>
    <row r="2150" spans="3:4" x14ac:dyDescent="0.3">
      <c r="C2150" t="s">
        <v>8219</v>
      </c>
      <c r="D2150">
        <v>10</v>
      </c>
    </row>
    <row r="2151" spans="3:4" x14ac:dyDescent="0.3">
      <c r="C2151" t="s">
        <v>8219</v>
      </c>
      <c r="D2151">
        <v>30</v>
      </c>
    </row>
    <row r="2152" spans="3:4" x14ac:dyDescent="0.3">
      <c r="C2152" t="s">
        <v>8219</v>
      </c>
      <c r="D2152">
        <v>71</v>
      </c>
    </row>
    <row r="2153" spans="3:4" x14ac:dyDescent="0.3">
      <c r="C2153" t="s">
        <v>8219</v>
      </c>
      <c r="D2153">
        <v>10</v>
      </c>
    </row>
    <row r="2154" spans="3:4" x14ac:dyDescent="0.3">
      <c r="C2154" t="s">
        <v>8219</v>
      </c>
      <c r="D2154">
        <v>24</v>
      </c>
    </row>
    <row r="2155" spans="3:4" x14ac:dyDescent="0.3">
      <c r="C2155" t="s">
        <v>8219</v>
      </c>
      <c r="D2155">
        <v>38</v>
      </c>
    </row>
    <row r="2156" spans="3:4" x14ac:dyDescent="0.3">
      <c r="C2156" t="s">
        <v>8219</v>
      </c>
      <c r="D2156">
        <v>26</v>
      </c>
    </row>
    <row r="2157" spans="3:4" x14ac:dyDescent="0.3">
      <c r="C2157" t="s">
        <v>8219</v>
      </c>
      <c r="D2157">
        <v>19</v>
      </c>
    </row>
    <row r="2158" spans="3:4" x14ac:dyDescent="0.3">
      <c r="C2158" t="s">
        <v>8219</v>
      </c>
      <c r="D2158">
        <v>11</v>
      </c>
    </row>
    <row r="2159" spans="3:4" x14ac:dyDescent="0.3">
      <c r="C2159" t="s">
        <v>8219</v>
      </c>
      <c r="D2159">
        <v>27</v>
      </c>
    </row>
    <row r="2160" spans="3:4" x14ac:dyDescent="0.3">
      <c r="C2160" t="s">
        <v>8219</v>
      </c>
      <c r="D2160">
        <v>34</v>
      </c>
    </row>
    <row r="2161" spans="3:4" x14ac:dyDescent="0.3">
      <c r="C2161" t="s">
        <v>8219</v>
      </c>
      <c r="D2161">
        <v>20</v>
      </c>
    </row>
    <row r="2162" spans="3:4" x14ac:dyDescent="0.3">
      <c r="C2162" t="s">
        <v>8219</v>
      </c>
      <c r="D2162">
        <v>37</v>
      </c>
    </row>
    <row r="2163" spans="3:4" x14ac:dyDescent="0.3">
      <c r="C2163" t="s">
        <v>8219</v>
      </c>
      <c r="D2163">
        <v>20</v>
      </c>
    </row>
    <row r="2164" spans="3:4" x14ac:dyDescent="0.3">
      <c r="C2164" t="s">
        <v>8219</v>
      </c>
      <c r="D2164">
        <v>10</v>
      </c>
    </row>
    <row r="2165" spans="3:4" x14ac:dyDescent="0.3">
      <c r="C2165" t="s">
        <v>8219</v>
      </c>
      <c r="D2165">
        <v>26</v>
      </c>
    </row>
    <row r="2166" spans="3:4" x14ac:dyDescent="0.3">
      <c r="C2166" t="s">
        <v>8219</v>
      </c>
      <c r="D2166">
        <v>20</v>
      </c>
    </row>
    <row r="2167" spans="3:4" x14ac:dyDescent="0.3">
      <c r="C2167" t="s">
        <v>8219</v>
      </c>
      <c r="D2167">
        <v>46</v>
      </c>
    </row>
    <row r="2168" spans="3:4" x14ac:dyDescent="0.3">
      <c r="C2168" t="s">
        <v>8219</v>
      </c>
      <c r="D2168">
        <v>76</v>
      </c>
    </row>
    <row r="2169" spans="3:4" x14ac:dyDescent="0.3">
      <c r="C2169" t="s">
        <v>8219</v>
      </c>
      <c r="D2169">
        <v>41</v>
      </c>
    </row>
    <row r="2170" spans="3:4" x14ac:dyDescent="0.3">
      <c r="C2170" t="s">
        <v>8219</v>
      </c>
      <c r="D2170">
        <v>7</v>
      </c>
    </row>
    <row r="2171" spans="3:4" x14ac:dyDescent="0.3">
      <c r="C2171" t="s">
        <v>8219</v>
      </c>
      <c r="D2171">
        <v>49</v>
      </c>
    </row>
    <row r="2172" spans="3:4" x14ac:dyDescent="0.3">
      <c r="C2172" t="s">
        <v>8219</v>
      </c>
      <c r="D2172">
        <v>26</v>
      </c>
    </row>
    <row r="2173" spans="3:4" x14ac:dyDescent="0.3">
      <c r="C2173" t="s">
        <v>8219</v>
      </c>
      <c r="D2173">
        <v>65</v>
      </c>
    </row>
    <row r="2174" spans="3:4" x14ac:dyDescent="0.3">
      <c r="C2174" t="s">
        <v>8219</v>
      </c>
      <c r="D2174">
        <v>28</v>
      </c>
    </row>
    <row r="2175" spans="3:4" x14ac:dyDescent="0.3">
      <c r="C2175" t="s">
        <v>8219</v>
      </c>
      <c r="D2175">
        <v>8</v>
      </c>
    </row>
    <row r="2176" spans="3:4" x14ac:dyDescent="0.3">
      <c r="C2176" t="s">
        <v>8219</v>
      </c>
      <c r="D2176">
        <v>3</v>
      </c>
    </row>
    <row r="2177" spans="3:4" x14ac:dyDescent="0.3">
      <c r="C2177" t="s">
        <v>8219</v>
      </c>
      <c r="D2177">
        <v>9</v>
      </c>
    </row>
    <row r="2178" spans="3:4" x14ac:dyDescent="0.3">
      <c r="C2178" t="s">
        <v>8219</v>
      </c>
      <c r="D2178">
        <v>9</v>
      </c>
    </row>
    <row r="2179" spans="3:4" x14ac:dyDescent="0.3">
      <c r="C2179" t="s">
        <v>8219</v>
      </c>
      <c r="D2179">
        <v>20</v>
      </c>
    </row>
    <row r="2180" spans="3:4" x14ac:dyDescent="0.3">
      <c r="C2180" t="s">
        <v>8219</v>
      </c>
      <c r="D2180">
        <v>57</v>
      </c>
    </row>
    <row r="2181" spans="3:4" x14ac:dyDescent="0.3">
      <c r="C2181" t="s">
        <v>8219</v>
      </c>
      <c r="D2181">
        <v>8</v>
      </c>
    </row>
    <row r="2182" spans="3:4" x14ac:dyDescent="0.3">
      <c r="C2182" t="s">
        <v>8219</v>
      </c>
      <c r="D2182">
        <v>14</v>
      </c>
    </row>
    <row r="2183" spans="3:4" x14ac:dyDescent="0.3">
      <c r="C2183" t="s">
        <v>8219</v>
      </c>
      <c r="D2183">
        <v>17</v>
      </c>
    </row>
    <row r="2184" spans="3:4" x14ac:dyDescent="0.3">
      <c r="C2184" t="s">
        <v>8219</v>
      </c>
      <c r="D2184">
        <v>100</v>
      </c>
    </row>
    <row r="2185" spans="3:4" x14ac:dyDescent="0.3">
      <c r="C2185" t="s">
        <v>8219</v>
      </c>
      <c r="D2185">
        <v>32</v>
      </c>
    </row>
    <row r="2186" spans="3:4" x14ac:dyDescent="0.3">
      <c r="C2186" t="s">
        <v>8219</v>
      </c>
      <c r="D2186">
        <v>3</v>
      </c>
    </row>
  </sheetData>
  <mergeCells count="2">
    <mergeCell ref="J5:L5"/>
    <mergeCell ref="M5:O5"/>
  </mergeCells>
  <conditionalFormatting sqref="C2:C2186">
    <cfRule type="cellIs" dxfId="7" priority="5" operator="equal">
      <formula>"live"</formula>
    </cfRule>
    <cfRule type="cellIs" dxfId="6" priority="6" operator="equal">
      <formula>"successful"</formula>
    </cfRule>
    <cfRule type="cellIs" dxfId="5" priority="7" operator="equal">
      <formula>"canceled"</formula>
    </cfRule>
    <cfRule type="cellIs" dxfId="4" priority="8" operator="equal">
      <formula>"failed"</formula>
    </cfRule>
  </conditionalFormatting>
  <conditionalFormatting sqref="F2:F1531">
    <cfRule type="cellIs" dxfId="3" priority="1" operator="equal">
      <formula>"live"</formula>
    </cfRule>
    <cfRule type="cellIs" dxfId="2" priority="2" operator="equal">
      <formula>"successful"</formula>
    </cfRule>
    <cfRule type="cellIs" dxfId="1" priority="3" operator="equal">
      <formula>"canceled"</formula>
    </cfRule>
    <cfRule type="cellIs" dxfId="0" priority="4" operator="equal">
      <formula>"failed"</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 Sheet</vt:lpstr>
      <vt:lpstr>State by Category</vt:lpstr>
      <vt:lpstr>State by Sub-Category</vt:lpstr>
      <vt:lpstr>State by Date Created</vt:lpstr>
      <vt:lpstr>Bonus 1</vt:lpstr>
      <vt:lpstr>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Erik Sandstrom</cp:lastModifiedBy>
  <dcterms:created xsi:type="dcterms:W3CDTF">2017-04-20T15:17:24Z</dcterms:created>
  <dcterms:modified xsi:type="dcterms:W3CDTF">2020-12-12T14:35:22Z</dcterms:modified>
</cp:coreProperties>
</file>