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e04\Box Sync\fresh\data\"/>
    </mc:Choice>
  </mc:AlternateContent>
  <bookViews>
    <workbookView xWindow="360" yWindow="120" windowWidth="20940" windowHeight="9600"/>
  </bookViews>
  <sheets>
    <sheet name="locations" sheetId="1" r:id="rId1"/>
  </sheets>
  <externalReferences>
    <externalReference r:id="rId2"/>
  </externalReferences>
  <definedNames>
    <definedName name="_xlnm._FilterDatabase" localSheetId="0" hidden="1">locations!$C$1:$C$43</definedName>
  </definedNames>
  <calcPr calcId="162913"/>
</workbook>
</file>

<file path=xl/calcChain.xml><?xml version="1.0" encoding="utf-8"?>
<calcChain xmlns="http://schemas.openxmlformats.org/spreadsheetml/2006/main">
  <c r="J3" i="1" l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6" i="1"/>
  <c r="K16" i="1"/>
  <c r="L16" i="1"/>
  <c r="M16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M2" i="1"/>
  <c r="L2" i="1"/>
  <c r="K2" i="1"/>
  <c r="J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6" i="1"/>
  <c r="I18" i="1"/>
  <c r="I19" i="1"/>
  <c r="I20" i="1"/>
  <c r="I21" i="1"/>
</calcChain>
</file>

<file path=xl/sharedStrings.xml><?xml version="1.0" encoding="utf-8"?>
<sst xmlns="http://schemas.openxmlformats.org/spreadsheetml/2006/main" count="223" uniqueCount="106">
  <si>
    <t>Store Name and Address</t>
  </si>
  <si>
    <t>Project Type</t>
  </si>
  <si>
    <t>Western Beef, North Bronx</t>
  </si>
  <si>
    <t>Status</t>
  </si>
  <si>
    <t>Address</t>
  </si>
  <si>
    <t>Brooklyn</t>
  </si>
  <si>
    <t>Bronx</t>
  </si>
  <si>
    <t>Staten Island</t>
  </si>
  <si>
    <t>Manhattan</t>
  </si>
  <si>
    <t>Queens</t>
  </si>
  <si>
    <t>Borough</t>
  </si>
  <si>
    <t>Associated Supermarket</t>
  </si>
  <si>
    <t>Moisha's Discount Supermarket</t>
  </si>
  <si>
    <t>Key Food</t>
  </si>
  <si>
    <t>Zoning</t>
  </si>
  <si>
    <t>In progress</t>
  </si>
  <si>
    <t>805 Washington Avenue</t>
  </si>
  <si>
    <t>2050 Webster Avenue</t>
  </si>
  <si>
    <t>Open</t>
  </si>
  <si>
    <t>Financial</t>
  </si>
  <si>
    <t>Zoning &amp; Financial</t>
  </si>
  <si>
    <t>4720 Third Avenue</t>
  </si>
  <si>
    <t>Western Beef, Belmont</t>
  </si>
  <si>
    <t>Western Beef, Cypress Hills</t>
  </si>
  <si>
    <t>Western Beef, Soundview</t>
  </si>
  <si>
    <t>3629 White Plains Road</t>
  </si>
  <si>
    <t>Western Beef Retail, Inc - Williamsbridge</t>
  </si>
  <si>
    <t>Village ShopRite</t>
  </si>
  <si>
    <t>1994 Bruckner Boulevard</t>
  </si>
  <si>
    <t>Vasco Ventures</t>
  </si>
  <si>
    <t>410 Tompkins Avenue</t>
  </si>
  <si>
    <t>Tapps Supermarket</t>
  </si>
  <si>
    <t>575 Grand Street</t>
  </si>
  <si>
    <t>Super Fi Emporium - Lexington Avenue</t>
  </si>
  <si>
    <t>116 Edgecombe Avenue</t>
  </si>
  <si>
    <t>1430 Fulton St</t>
  </si>
  <si>
    <t>1851 Bruckner Blvd</t>
  </si>
  <si>
    <t>814 Jamaica Avenue</t>
  </si>
  <si>
    <t>2211 Third Avenue</t>
  </si>
  <si>
    <t>1635 Lexington Ave</t>
  </si>
  <si>
    <t>2630 Frederick Douglass Boulevard</t>
  </si>
  <si>
    <t>305-325 Avenue M</t>
  </si>
  <si>
    <t>590 Gateway Drive</t>
  </si>
  <si>
    <t>21 Manhattan Avenue</t>
  </si>
  <si>
    <t>17-59 Ridgewood</t>
  </si>
  <si>
    <t>417 Junius Street</t>
  </si>
  <si>
    <t>31 Lincoln Road</t>
  </si>
  <si>
    <t>744 Bedford Avenue</t>
  </si>
  <si>
    <t>27 Albany Avenue</t>
  </si>
  <si>
    <t>3470 Third Avenue</t>
  </si>
  <si>
    <t>238 E 161st Street</t>
  </si>
  <si>
    <t>459 East 149th Street</t>
  </si>
  <si>
    <t>445 East 163rd Street</t>
  </si>
  <si>
    <t>801 East Gun Hill Road</t>
  </si>
  <si>
    <t>34-20 Junction Boulevard</t>
  </si>
  <si>
    <t>300 Sand Lane</t>
  </si>
  <si>
    <t>Spectrum Dev</t>
  </si>
  <si>
    <t>2395 Fredrick Douglas Blvd</t>
  </si>
  <si>
    <t>633 Marcy Avenue</t>
  </si>
  <si>
    <t>Riverside Developers USA, Inc.</t>
  </si>
  <si>
    <t>Radson Development</t>
  </si>
  <si>
    <t>Ocamsuy LLC</t>
  </si>
  <si>
    <t>605 Hart Street</t>
  </si>
  <si>
    <t>874 Willoughby Avenue</t>
  </si>
  <si>
    <t>Nikki Suites LLC</t>
  </si>
  <si>
    <t>Lincoln Park Partners</t>
  </si>
  <si>
    <t>Happy Living Dev</t>
  </si>
  <si>
    <t>223 St Nicholas Avenue aka 300 West 122nd Street</t>
  </si>
  <si>
    <t>Delayed</t>
  </si>
  <si>
    <t>Hallets Astoria LLC (Durst Organization)</t>
  </si>
  <si>
    <t>26-01 1st Street</t>
  </si>
  <si>
    <t>Gateway Shoprite</t>
  </si>
  <si>
    <t>FoodTown - Third Avenue</t>
  </si>
  <si>
    <t>Food Bazaar - Morrisania</t>
  </si>
  <si>
    <t>Food Bazaar - Long Island City</t>
  </si>
  <si>
    <t>42-02 Northern Boulevard</t>
  </si>
  <si>
    <t>Food Bazaar - Grand Concourse</t>
  </si>
  <si>
    <t>Food Bazaar - Bushwick</t>
  </si>
  <si>
    <t>Food Bazaar - Brownsville</t>
  </si>
  <si>
    <t>Food Bazaar - Bronx Terminal Market</t>
  </si>
  <si>
    <t>610 Exterior Street</t>
  </si>
  <si>
    <t>Food Bazaar - Bedford-Stuyvesant</t>
  </si>
  <si>
    <t>Food Bazaar - Jackson Heights</t>
  </si>
  <si>
    <t>Fine Fare Supermarket</t>
  </si>
  <si>
    <t>Cypress Pitkin Berriman</t>
  </si>
  <si>
    <t>2501 Pitkin Avenue</t>
  </si>
  <si>
    <t>Cornell Myrtle II LLC</t>
  </si>
  <si>
    <t>948 Myrtle Avenue</t>
  </si>
  <si>
    <t>Cherry Valley</t>
  </si>
  <si>
    <t>Cascade 553 LLC</t>
  </si>
  <si>
    <t>Not underway</t>
  </si>
  <si>
    <t>Bedford Roth Holding</t>
  </si>
  <si>
    <t>Bedford Joint Venture LLC / Urban Market</t>
  </si>
  <si>
    <t>1519-1535 Bedford Avenue</t>
  </si>
  <si>
    <t>BRP</t>
  </si>
  <si>
    <t>1428 Fulton LLC</t>
  </si>
  <si>
    <t>Year Opened</t>
  </si>
  <si>
    <t>859 Myrtle Avenue</t>
  </si>
  <si>
    <t>223 St Nicholas Avenue</t>
  </si>
  <si>
    <t>latitude</t>
  </si>
  <si>
    <t>longitude</t>
  </si>
  <si>
    <t>WA2_XCoordinate</t>
  </si>
  <si>
    <t>WA2_YCoordinate</t>
  </si>
  <si>
    <t>WA2_ZipCode</t>
  </si>
  <si>
    <t>WA2_2010CensusTract</t>
  </si>
  <si>
    <t>WA2_2010CensusBlock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</si>
</sst>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resh-store-in-u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tions"/>
      <sheetName val="GBATOut_1E"/>
      <sheetName val="GBATErr_1E"/>
    </sheetNames>
    <sheetDataSet>
      <sheetData sheetId="0"/>
      <sheetData sheetId="1">
        <row r="1">
          <cell r="B1" t="str">
            <v>locations$_Store Name and Address</v>
          </cell>
          <cell r="C1" t="str">
            <v>locations$_Address</v>
          </cell>
          <cell r="D1" t="str">
            <v>locations$_latitude</v>
          </cell>
          <cell r="E1" t="str">
            <v>locations$_longitude</v>
          </cell>
          <cell r="F1" t="str">
            <v>WA1_BBL</v>
          </cell>
          <cell r="G1" t="str">
            <v>WA2_XCoordinate</v>
          </cell>
          <cell r="H1" t="str">
            <v>WA2_YCoordinate</v>
          </cell>
          <cell r="I1" t="str">
            <v>WA2_ZipCode</v>
          </cell>
          <cell r="J1" t="str">
            <v>WA2_2010CensusTract</v>
          </cell>
          <cell r="K1" t="str">
            <v>WA2_2010CensusBlock</v>
          </cell>
        </row>
        <row r="2">
          <cell r="B2" t="str">
            <v>Moisha's Discount Supermarket</v>
          </cell>
          <cell r="C2" t="str">
            <v>305 Avenue M</v>
          </cell>
          <cell r="D2">
            <v>40.616895</v>
          </cell>
          <cell r="E2">
            <v>-73.974345</v>
          </cell>
          <cell r="G2" t="str">
            <v>0991985</v>
          </cell>
          <cell r="H2" t="str">
            <v>0163952</v>
          </cell>
          <cell r="I2" t="str">
            <v>11230</v>
          </cell>
          <cell r="J2" t="str">
            <v>448</v>
          </cell>
          <cell r="K2" t="str">
            <v>1001</v>
          </cell>
        </row>
        <row r="3">
          <cell r="B3" t="str">
            <v>Associated Supermarket</v>
          </cell>
          <cell r="C3" t="str">
            <v>3470 Third Avenue</v>
          </cell>
          <cell r="D3">
            <v>40.82987</v>
          </cell>
          <cell r="E3">
            <v>-73.908265999999998</v>
          </cell>
          <cell r="G3" t="str">
            <v>1010177</v>
          </cell>
          <cell r="H3" t="str">
            <v>0241682</v>
          </cell>
          <cell r="I3" t="str">
            <v>10456</v>
          </cell>
          <cell r="J3" t="str">
            <v>145</v>
          </cell>
          <cell r="K3" t="str">
            <v>1001</v>
          </cell>
        </row>
        <row r="4">
          <cell r="B4" t="str">
            <v>Western Beef, North Bronx</v>
          </cell>
          <cell r="C4" t="str">
            <v>2050 Webster Avenue</v>
          </cell>
          <cell r="D4">
            <v>40.851443000000003</v>
          </cell>
          <cell r="E4">
            <v>-73.900101000000006</v>
          </cell>
          <cell r="G4" t="str">
            <v>1012251</v>
          </cell>
          <cell r="H4" t="str">
            <v>0249427</v>
          </cell>
          <cell r="I4" t="str">
            <v>10457</v>
          </cell>
          <cell r="J4" t="str">
            <v>379</v>
          </cell>
          <cell r="K4" t="str">
            <v>1002</v>
          </cell>
        </row>
        <row r="5">
          <cell r="B5" t="str">
            <v>Key Food</v>
          </cell>
          <cell r="C5" t="str">
            <v>300 Sand Lane</v>
          </cell>
          <cell r="D5">
            <v>40.592196000000001</v>
          </cell>
          <cell r="E5">
            <v>-74.070531000000003</v>
          </cell>
          <cell r="G5" t="str">
            <v>0965350</v>
          </cell>
          <cell r="H5" t="str">
            <v>0155058</v>
          </cell>
          <cell r="I5" t="str">
            <v>10305</v>
          </cell>
          <cell r="J5" t="str">
            <v>70</v>
          </cell>
          <cell r="K5" t="str">
            <v>3011</v>
          </cell>
        </row>
        <row r="6">
          <cell r="B6" t="str">
            <v>Super Fi Emporium - Lexington Avenue</v>
          </cell>
          <cell r="C6" t="str">
            <v>1635 Lexington Ave</v>
          </cell>
          <cell r="D6">
            <v>40.790564000000003</v>
          </cell>
          <cell r="E6">
            <v>-73.949427</v>
          </cell>
          <cell r="G6" t="str">
            <v>0998777</v>
          </cell>
          <cell r="H6" t="str">
            <v>0227282</v>
          </cell>
          <cell r="I6" t="str">
            <v>10029</v>
          </cell>
          <cell r="J6" t="str">
            <v>166</v>
          </cell>
          <cell r="K6" t="str">
            <v>1001</v>
          </cell>
        </row>
        <row r="7">
          <cell r="B7" t="str">
            <v>Food Bazaar - Long Island City</v>
          </cell>
          <cell r="C7" t="str">
            <v>4202 Northern Boulevard</v>
          </cell>
          <cell r="D7">
            <v>40.752395</v>
          </cell>
          <cell r="E7">
            <v>-73.922381999999999</v>
          </cell>
          <cell r="G7" t="str">
            <v>1006033</v>
          </cell>
          <cell r="H7" t="str">
            <v>0213652</v>
          </cell>
          <cell r="I7" t="str">
            <v>11101</v>
          </cell>
          <cell r="J7" t="str">
            <v>171</v>
          </cell>
          <cell r="K7" t="str">
            <v>1002</v>
          </cell>
        </row>
        <row r="8">
          <cell r="B8" t="str">
            <v>Food Bazaar - Grand Concourse</v>
          </cell>
          <cell r="C8" t="str">
            <v>238 E 161st Street</v>
          </cell>
          <cell r="D8">
            <v>40.825212000000001</v>
          </cell>
          <cell r="E8">
            <v>73.921862000000004</v>
          </cell>
          <cell r="G8" t="str">
            <v>1006492</v>
          </cell>
          <cell r="H8" t="str">
            <v>0240202</v>
          </cell>
          <cell r="I8" t="str">
            <v>10451</v>
          </cell>
          <cell r="J8" t="str">
            <v>61</v>
          </cell>
          <cell r="K8" t="str">
            <v>1000</v>
          </cell>
        </row>
        <row r="9">
          <cell r="B9" t="str">
            <v>Food Bazaar - Jackson Heights</v>
          </cell>
          <cell r="C9" t="str">
            <v>3420 Junction Boulevard</v>
          </cell>
          <cell r="D9">
            <v>40.754244</v>
          </cell>
          <cell r="E9">
            <v>-73.874793999999994</v>
          </cell>
          <cell r="G9" t="str">
            <v>1019601</v>
          </cell>
          <cell r="H9" t="str">
            <v>0214174</v>
          </cell>
          <cell r="I9" t="str">
            <v>11372</v>
          </cell>
          <cell r="J9" t="str">
            <v>273</v>
          </cell>
          <cell r="K9" t="str">
            <v>2000</v>
          </cell>
        </row>
        <row r="10">
          <cell r="B10" t="str">
            <v>Gateway Shoprite</v>
          </cell>
          <cell r="C10" t="str">
            <v>590 Gateway Drive</v>
          </cell>
          <cell r="D10">
            <v>40.654783999999999</v>
          </cell>
          <cell r="E10">
            <v>73.871369999999999</v>
          </cell>
          <cell r="G10" t="str">
            <v>1018499</v>
          </cell>
          <cell r="H10" t="str">
            <v>0177011</v>
          </cell>
          <cell r="I10" t="str">
            <v>11239</v>
          </cell>
          <cell r="J10" t="str">
            <v>1070</v>
          </cell>
          <cell r="K10" t="str">
            <v>1002</v>
          </cell>
        </row>
        <row r="11">
          <cell r="B11" t="str">
            <v>Western Beef, Soundview</v>
          </cell>
          <cell r="C11" t="str">
            <v>1851 Bruckner Blvd</v>
          </cell>
          <cell r="D11">
            <v>40.827221000000002</v>
          </cell>
          <cell r="E11">
            <v>-73.865143000000003</v>
          </cell>
          <cell r="G11" t="str">
            <v>1022271</v>
          </cell>
          <cell r="H11" t="str">
            <v>0240210</v>
          </cell>
          <cell r="I11" t="str">
            <v>10472</v>
          </cell>
          <cell r="J11" t="str">
            <v>44</v>
          </cell>
          <cell r="K11" t="str">
            <v>3002</v>
          </cell>
        </row>
        <row r="12">
          <cell r="B12" t="str">
            <v>Food Bazaar - Bedford-Stuyvesant</v>
          </cell>
          <cell r="C12" t="str">
            <v>21 Manhattan Avenue</v>
          </cell>
          <cell r="D12">
            <v>40.703150000000001</v>
          </cell>
          <cell r="E12">
            <v>-73.947269000000006</v>
          </cell>
          <cell r="G12" t="str">
            <v>0999712</v>
          </cell>
          <cell r="H12" t="str">
            <v>0195381</v>
          </cell>
          <cell r="I12" t="str">
            <v>11206</v>
          </cell>
          <cell r="J12" t="str">
            <v>491</v>
          </cell>
          <cell r="K12" t="str">
            <v>4002</v>
          </cell>
        </row>
        <row r="13">
          <cell r="B13" t="str">
            <v>Fine Fare Supermarket</v>
          </cell>
          <cell r="C13" t="str">
            <v>459 East 149th Street</v>
          </cell>
          <cell r="D13">
            <v>40.815421999999998</v>
          </cell>
          <cell r="E13">
            <v>-73.917377000000002</v>
          </cell>
          <cell r="G13" t="str">
            <v>1007516</v>
          </cell>
          <cell r="H13" t="str">
            <v>0236347</v>
          </cell>
          <cell r="I13" t="str">
            <v>10455</v>
          </cell>
          <cell r="J13" t="str">
            <v>71</v>
          </cell>
          <cell r="K13" t="str">
            <v>2014</v>
          </cell>
        </row>
        <row r="14">
          <cell r="B14" t="str">
            <v>Food Bazaar - Morrisania</v>
          </cell>
          <cell r="C14" t="str">
            <v>445 East 163rd Street</v>
          </cell>
          <cell r="D14">
            <v>40.825904999999999</v>
          </cell>
          <cell r="E14">
            <v>-73.9131</v>
          </cell>
          <cell r="G14" t="str">
            <v>1008854</v>
          </cell>
          <cell r="H14" t="str">
            <v>0239785</v>
          </cell>
          <cell r="I14" t="str">
            <v>10451</v>
          </cell>
          <cell r="J14" t="str">
            <v>185</v>
          </cell>
          <cell r="K14" t="str">
            <v>1009</v>
          </cell>
        </row>
        <row r="15">
          <cell r="B15" t="str">
            <v>Cherry Valley</v>
          </cell>
          <cell r="C15" t="str">
            <v>801 East Gun Hill Road</v>
          </cell>
          <cell r="D15">
            <v>40.876004000000002</v>
          </cell>
          <cell r="E15">
            <v>-73.863500000000002</v>
          </cell>
          <cell r="G15" t="str">
            <v>1022424</v>
          </cell>
          <cell r="H15" t="str">
            <v>0258446</v>
          </cell>
          <cell r="I15" t="str">
            <v>10467</v>
          </cell>
          <cell r="J15" t="str">
            <v>380</v>
          </cell>
          <cell r="K15" t="str">
            <v>1001</v>
          </cell>
        </row>
        <row r="16">
          <cell r="B16" t="str">
            <v>Food Bazaar - Brownsville</v>
          </cell>
          <cell r="C16" t="str">
            <v>417 Junius Street</v>
          </cell>
          <cell r="D16">
            <v>40.664532999999999</v>
          </cell>
          <cell r="E16">
            <v>-73.903453999999996</v>
          </cell>
          <cell r="G16" t="str">
            <v>1011541</v>
          </cell>
          <cell r="H16" t="str">
            <v>0181356</v>
          </cell>
          <cell r="I16" t="str">
            <v>11212</v>
          </cell>
          <cell r="J16" t="str">
            <v>910</v>
          </cell>
          <cell r="K16" t="str">
            <v>4004</v>
          </cell>
        </row>
        <row r="17">
          <cell r="B17" t="str">
            <v>Lincoln Park Partners</v>
          </cell>
          <cell r="C17" t="str">
            <v>31 Lincoln Road</v>
          </cell>
          <cell r="D17">
            <v>40.661099</v>
          </cell>
          <cell r="E17">
            <v>-73.964010999999999</v>
          </cell>
          <cell r="G17" t="str">
            <v>0994898</v>
          </cell>
          <cell r="H17" t="str">
            <v>0180010</v>
          </cell>
          <cell r="I17" t="str">
            <v>11225</v>
          </cell>
          <cell r="J17" t="str">
            <v>327</v>
          </cell>
          <cell r="K17" t="str">
            <v>3002</v>
          </cell>
        </row>
        <row r="18">
          <cell r="B18" t="str">
            <v>FoodTown - Third Avenue</v>
          </cell>
          <cell r="C18" t="str">
            <v>2211 Third Avenue</v>
          </cell>
          <cell r="D18">
            <v>40.800811000000003</v>
          </cell>
          <cell r="E18">
            <v>-73.939599999999999</v>
          </cell>
          <cell r="G18" t="str">
            <v>1001436</v>
          </cell>
          <cell r="H18" t="str">
            <v>0231035</v>
          </cell>
          <cell r="I18" t="str">
            <v>10035</v>
          </cell>
          <cell r="J18" t="str">
            <v>194</v>
          </cell>
          <cell r="K18" t="str">
            <v>3001</v>
          </cell>
        </row>
        <row r="19">
          <cell r="B19" t="str">
            <v>Village ShopRite</v>
          </cell>
          <cell r="C19" t="str">
            <v>1994 Bruckner Boulevard</v>
          </cell>
          <cell r="D19">
            <v>40.825015999999998</v>
          </cell>
          <cell r="E19">
            <v>-73.859987000000004</v>
          </cell>
          <cell r="G19" t="str">
            <v>1023615</v>
          </cell>
          <cell r="H19" t="str">
            <v>0240181</v>
          </cell>
          <cell r="I19" t="str">
            <v>10473</v>
          </cell>
          <cell r="J19" t="str">
            <v>42</v>
          </cell>
          <cell r="K19" t="str">
            <v>6002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B16" sqref="B16"/>
    </sheetView>
  </sheetViews>
  <sheetFormatPr defaultColWidth="9.140625" defaultRowHeight="14.25" x14ac:dyDescent="0.2"/>
  <cols>
    <col min="1" max="2" width="47.5703125" style="6" bestFit="1" customWidth="1"/>
    <col min="3" max="3" width="12.85546875" style="6" bestFit="1" customWidth="1"/>
    <col min="4" max="4" width="18" style="6" bestFit="1" customWidth="1"/>
    <col min="5" max="5" width="14" style="6" bestFit="1" customWidth="1"/>
    <col min="6" max="6" width="16" style="6" customWidth="1"/>
    <col min="7" max="7" width="11.85546875" style="6" bestFit="1" customWidth="1"/>
    <col min="8" max="8" width="12.5703125" style="6" bestFit="1" customWidth="1"/>
    <col min="9" max="16384" width="9.140625" style="6"/>
  </cols>
  <sheetData>
    <row r="1" spans="1:13" s="3" customFormat="1" ht="15" x14ac:dyDescent="0.25">
      <c r="A1" s="1" t="s">
        <v>0</v>
      </c>
      <c r="B1" s="1" t="s">
        <v>4</v>
      </c>
      <c r="C1" s="1" t="s">
        <v>10</v>
      </c>
      <c r="D1" s="1" t="s">
        <v>1</v>
      </c>
      <c r="E1" s="1" t="s">
        <v>3</v>
      </c>
      <c r="F1" s="2" t="s">
        <v>96</v>
      </c>
      <c r="G1" s="3" t="s">
        <v>99</v>
      </c>
      <c r="H1" s="3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</row>
    <row r="2" spans="1:13" x14ac:dyDescent="0.2">
      <c r="A2" s="4" t="s">
        <v>12</v>
      </c>
      <c r="B2" s="4" t="s">
        <v>41</v>
      </c>
      <c r="C2" s="4" t="s">
        <v>5</v>
      </c>
      <c r="D2" s="4" t="s">
        <v>19</v>
      </c>
      <c r="E2" s="4" t="s">
        <v>18</v>
      </c>
      <c r="F2" s="5">
        <v>2012</v>
      </c>
      <c r="G2" s="15">
        <v>40.616895100000001</v>
      </c>
      <c r="H2" s="15">
        <v>-73.974345</v>
      </c>
      <c r="I2" s="6" t="str">
        <f>VLOOKUP(A2, [1]GBATOut_1E!$B:$G, 6, FALSE)</f>
        <v>0991985</v>
      </c>
      <c r="J2" s="6" t="str">
        <f>VLOOKUP(A2, [1]GBATOut_1E!$B:$H, 7, FALSE)</f>
        <v>0163952</v>
      </c>
      <c r="K2" s="6" t="str">
        <f>VLOOKUP(A2, [1]GBATOut_1E!$B:$I, 8, FALSE)</f>
        <v>11230</v>
      </c>
      <c r="L2" s="6" t="str">
        <f>VLOOKUP(A2, [1]GBATOut_1E!$B:$J, 9, FALSE)</f>
        <v>448</v>
      </c>
      <c r="M2" s="6" t="str">
        <f>VLOOKUP(A2, [1]GBATOut_1E!$B:$K, 10, FALSE)</f>
        <v>1001</v>
      </c>
    </row>
    <row r="3" spans="1:13" x14ac:dyDescent="0.2">
      <c r="A3" s="4" t="s">
        <v>11</v>
      </c>
      <c r="B3" s="7" t="s">
        <v>49</v>
      </c>
      <c r="C3" s="7" t="s">
        <v>6</v>
      </c>
      <c r="D3" s="4" t="s">
        <v>20</v>
      </c>
      <c r="E3" s="4" t="s">
        <v>18</v>
      </c>
      <c r="F3" s="5">
        <v>2012</v>
      </c>
      <c r="G3" s="15">
        <v>40.82987</v>
      </c>
      <c r="H3" s="15">
        <v>-73.908265999999998</v>
      </c>
      <c r="I3" s="6" t="str">
        <f>VLOOKUP(A3, [1]GBATOut_1E!$B:$G, 6, FALSE)</f>
        <v>1010177</v>
      </c>
      <c r="J3" s="6" t="str">
        <f>VLOOKUP(A3, [1]GBATOut_1E!$B:$H, 7, FALSE)</f>
        <v>0241682</v>
      </c>
      <c r="K3" s="6" t="str">
        <f>VLOOKUP(A3, [1]GBATOut_1E!$B:$I, 8, FALSE)</f>
        <v>10456</v>
      </c>
      <c r="L3" s="6" t="str">
        <f>VLOOKUP(A3, [1]GBATOut_1E!$B:$J, 9, FALSE)</f>
        <v>145</v>
      </c>
      <c r="M3" s="6" t="str">
        <f>VLOOKUP(A3, [1]GBATOut_1E!$B:$K, 10, FALSE)</f>
        <v>1001</v>
      </c>
    </row>
    <row r="4" spans="1:13" x14ac:dyDescent="0.2">
      <c r="A4" s="4" t="s">
        <v>2</v>
      </c>
      <c r="B4" s="7" t="s">
        <v>17</v>
      </c>
      <c r="C4" s="7" t="s">
        <v>6</v>
      </c>
      <c r="D4" s="4" t="s">
        <v>19</v>
      </c>
      <c r="E4" s="4" t="s">
        <v>18</v>
      </c>
      <c r="F4" s="5">
        <v>2012</v>
      </c>
      <c r="G4" s="15">
        <v>40.851442900000002</v>
      </c>
      <c r="H4" s="15">
        <v>-73.900101100000001</v>
      </c>
      <c r="I4" s="6" t="str">
        <f>VLOOKUP(A4, [1]GBATOut_1E!$B:$G, 6, FALSE)</f>
        <v>1012251</v>
      </c>
      <c r="J4" s="6" t="str">
        <f>VLOOKUP(A4, [1]GBATOut_1E!$B:$H, 7, FALSE)</f>
        <v>0249427</v>
      </c>
      <c r="K4" s="6" t="str">
        <f>VLOOKUP(A4, [1]GBATOut_1E!$B:$I, 8, FALSE)</f>
        <v>10457</v>
      </c>
      <c r="L4" s="6" t="str">
        <f>VLOOKUP(A4, [1]GBATOut_1E!$B:$J, 9, FALSE)</f>
        <v>379</v>
      </c>
      <c r="M4" s="6" t="str">
        <f>VLOOKUP(A4, [1]GBATOut_1E!$B:$K, 10, FALSE)</f>
        <v>1002</v>
      </c>
    </row>
    <row r="5" spans="1:13" ht="14.25" customHeight="1" x14ac:dyDescent="0.2">
      <c r="A5" s="8" t="s">
        <v>13</v>
      </c>
      <c r="B5" s="8" t="s">
        <v>55</v>
      </c>
      <c r="C5" s="8" t="s">
        <v>7</v>
      </c>
      <c r="D5" s="4" t="s">
        <v>19</v>
      </c>
      <c r="E5" s="4" t="s">
        <v>18</v>
      </c>
      <c r="F5" s="9">
        <v>2013</v>
      </c>
      <c r="G5" s="15">
        <v>40.592195799999999</v>
      </c>
      <c r="H5" s="15">
        <v>-74.070530500000004</v>
      </c>
      <c r="I5" s="6" t="str">
        <f>VLOOKUP(A5, [1]GBATOut_1E!$B:$G, 6, FALSE)</f>
        <v>0965350</v>
      </c>
      <c r="J5" s="6" t="str">
        <f>VLOOKUP(A5, [1]GBATOut_1E!$B:$H, 7, FALSE)</f>
        <v>0155058</v>
      </c>
      <c r="K5" s="6" t="str">
        <f>VLOOKUP(A5, [1]GBATOut_1E!$B:$I, 8, FALSE)</f>
        <v>10305</v>
      </c>
      <c r="L5" s="6" t="str">
        <f>VLOOKUP(A5, [1]GBATOut_1E!$B:$J, 9, FALSE)</f>
        <v>70</v>
      </c>
      <c r="M5" s="6" t="str">
        <f>VLOOKUP(A5, [1]GBATOut_1E!$B:$K, 10, FALSE)</f>
        <v>3011</v>
      </c>
    </row>
    <row r="6" spans="1:13" x14ac:dyDescent="0.2">
      <c r="A6" s="4" t="s">
        <v>33</v>
      </c>
      <c r="B6" s="4" t="s">
        <v>39</v>
      </c>
      <c r="C6" s="4" t="s">
        <v>8</v>
      </c>
      <c r="D6" s="4" t="s">
        <v>19</v>
      </c>
      <c r="E6" s="4" t="s">
        <v>18</v>
      </c>
      <c r="F6" s="5">
        <v>2013</v>
      </c>
      <c r="G6" s="15">
        <v>40.7905643</v>
      </c>
      <c r="H6" s="15">
        <v>-73.949427299999996</v>
      </c>
      <c r="I6" s="6" t="str">
        <f>VLOOKUP(A6, [1]GBATOut_1E!$B:$G, 6, FALSE)</f>
        <v>0998777</v>
      </c>
      <c r="J6" s="6" t="str">
        <f>VLOOKUP(A6, [1]GBATOut_1E!$B:$H, 7, FALSE)</f>
        <v>0227282</v>
      </c>
      <c r="K6" s="6" t="str">
        <f>VLOOKUP(A6, [1]GBATOut_1E!$B:$I, 8, FALSE)</f>
        <v>10029</v>
      </c>
      <c r="L6" s="6" t="str">
        <f>VLOOKUP(A6, [1]GBATOut_1E!$B:$J, 9, FALSE)</f>
        <v>166</v>
      </c>
      <c r="M6" s="6" t="str">
        <f>VLOOKUP(A6, [1]GBATOut_1E!$B:$K, 10, FALSE)</f>
        <v>1001</v>
      </c>
    </row>
    <row r="7" spans="1:13" x14ac:dyDescent="0.2">
      <c r="A7" s="4" t="s">
        <v>74</v>
      </c>
      <c r="B7" s="4" t="s">
        <v>75</v>
      </c>
      <c r="C7" s="4" t="s">
        <v>9</v>
      </c>
      <c r="D7" s="4" t="s">
        <v>19</v>
      </c>
      <c r="E7" s="4" t="s">
        <v>18</v>
      </c>
      <c r="F7" s="5">
        <v>2013</v>
      </c>
      <c r="G7" s="15">
        <v>40.752395100000001</v>
      </c>
      <c r="H7" s="15">
        <v>-73.922382200000001</v>
      </c>
      <c r="I7" s="6" t="str">
        <f>VLOOKUP(A7, [1]GBATOut_1E!$B:$G, 6, FALSE)</f>
        <v>1006033</v>
      </c>
      <c r="J7" s="6" t="str">
        <f>VLOOKUP(A7, [1]GBATOut_1E!$B:$H, 7, FALSE)</f>
        <v>0213652</v>
      </c>
      <c r="K7" s="6" t="str">
        <f>VLOOKUP(A7, [1]GBATOut_1E!$B:$I, 8, FALSE)</f>
        <v>11101</v>
      </c>
      <c r="L7" s="6" t="str">
        <f>VLOOKUP(A7, [1]GBATOut_1E!$B:$J, 9, FALSE)</f>
        <v>171</v>
      </c>
      <c r="M7" s="6" t="str">
        <f>VLOOKUP(A7, [1]GBATOut_1E!$B:$K, 10, FALSE)</f>
        <v>1002</v>
      </c>
    </row>
    <row r="8" spans="1:13" x14ac:dyDescent="0.2">
      <c r="A8" s="4" t="s">
        <v>76</v>
      </c>
      <c r="B8" s="4" t="s">
        <v>50</v>
      </c>
      <c r="C8" s="7" t="s">
        <v>6</v>
      </c>
      <c r="D8" s="4" t="s">
        <v>19</v>
      </c>
      <c r="E8" s="4" t="s">
        <v>18</v>
      </c>
      <c r="F8" s="5">
        <v>2013</v>
      </c>
      <c r="G8" s="15">
        <v>40.825211799999998</v>
      </c>
      <c r="H8" s="15">
        <v>73.921861899999996</v>
      </c>
      <c r="I8" s="6" t="str">
        <f>VLOOKUP(A8, [1]GBATOut_1E!$B:$G, 6, FALSE)</f>
        <v>1006492</v>
      </c>
      <c r="J8" s="6" t="str">
        <f>VLOOKUP(A8, [1]GBATOut_1E!$B:$H, 7, FALSE)</f>
        <v>0240202</v>
      </c>
      <c r="K8" s="6" t="str">
        <f>VLOOKUP(A8, [1]GBATOut_1E!$B:$I, 8, FALSE)</f>
        <v>10451</v>
      </c>
      <c r="L8" s="6" t="str">
        <f>VLOOKUP(A8, [1]GBATOut_1E!$B:$J, 9, FALSE)</f>
        <v>61</v>
      </c>
      <c r="M8" s="6" t="str">
        <f>VLOOKUP(A8, [1]GBATOut_1E!$B:$K, 10, FALSE)</f>
        <v>1000</v>
      </c>
    </row>
    <row r="9" spans="1:13" x14ac:dyDescent="0.2">
      <c r="A9" s="4" t="s">
        <v>82</v>
      </c>
      <c r="B9" s="4" t="s">
        <v>54</v>
      </c>
      <c r="C9" s="4" t="s">
        <v>9</v>
      </c>
      <c r="D9" s="4" t="s">
        <v>19</v>
      </c>
      <c r="E9" s="4" t="s">
        <v>18</v>
      </c>
      <c r="F9" s="5">
        <v>2013</v>
      </c>
      <c r="G9" s="15">
        <v>40.754244200000002</v>
      </c>
      <c r="H9" s="15">
        <v>-73.874794399999999</v>
      </c>
      <c r="I9" s="6" t="str">
        <f>VLOOKUP(A9, [1]GBATOut_1E!$B:$G, 6, FALSE)</f>
        <v>1019601</v>
      </c>
      <c r="J9" s="6" t="str">
        <f>VLOOKUP(A9, [1]GBATOut_1E!$B:$H, 7, FALSE)</f>
        <v>0214174</v>
      </c>
      <c r="K9" s="6" t="str">
        <f>VLOOKUP(A9, [1]GBATOut_1E!$B:$I, 8, FALSE)</f>
        <v>11372</v>
      </c>
      <c r="L9" s="6" t="str">
        <f>VLOOKUP(A9, [1]GBATOut_1E!$B:$J, 9, FALSE)</f>
        <v>273</v>
      </c>
      <c r="M9" s="6" t="str">
        <f>VLOOKUP(A9, [1]GBATOut_1E!$B:$K, 10, FALSE)</f>
        <v>2000</v>
      </c>
    </row>
    <row r="10" spans="1:13" x14ac:dyDescent="0.2">
      <c r="A10" s="4" t="s">
        <v>71</v>
      </c>
      <c r="B10" s="4" t="s">
        <v>42</v>
      </c>
      <c r="C10" s="7" t="s">
        <v>5</v>
      </c>
      <c r="D10" s="4" t="s">
        <v>19</v>
      </c>
      <c r="E10" s="4" t="s">
        <v>18</v>
      </c>
      <c r="F10" s="5">
        <v>2014</v>
      </c>
      <c r="G10" s="15">
        <v>40.654783999999999</v>
      </c>
      <c r="H10" s="15">
        <v>73.871369999999999</v>
      </c>
      <c r="I10" s="6" t="str">
        <f>VLOOKUP(A10, [1]GBATOut_1E!$B:$G, 6, FALSE)</f>
        <v>1018499</v>
      </c>
      <c r="J10" s="6" t="str">
        <f>VLOOKUP(A10, [1]GBATOut_1E!$B:$H, 7, FALSE)</f>
        <v>0177011</v>
      </c>
      <c r="K10" s="6" t="str">
        <f>VLOOKUP(A10, [1]GBATOut_1E!$B:$I, 8, FALSE)</f>
        <v>11239</v>
      </c>
      <c r="L10" s="6" t="str">
        <f>VLOOKUP(A10, [1]GBATOut_1E!$B:$J, 9, FALSE)</f>
        <v>1070</v>
      </c>
      <c r="M10" s="6" t="str">
        <f>VLOOKUP(A10, [1]GBATOut_1E!$B:$K, 10, FALSE)</f>
        <v>1002</v>
      </c>
    </row>
    <row r="11" spans="1:13" x14ac:dyDescent="0.2">
      <c r="A11" s="4" t="s">
        <v>24</v>
      </c>
      <c r="B11" s="4" t="s">
        <v>36</v>
      </c>
      <c r="C11" s="7" t="s">
        <v>6</v>
      </c>
      <c r="D11" s="4" t="s">
        <v>19</v>
      </c>
      <c r="E11" s="4" t="s">
        <v>18</v>
      </c>
      <c r="F11" s="5">
        <v>2015</v>
      </c>
      <c r="G11" s="15">
        <v>40.827220699999998</v>
      </c>
      <c r="H11" s="15">
        <v>-73.865142700000007</v>
      </c>
      <c r="I11" s="6" t="str">
        <f>VLOOKUP(A11, [1]GBATOut_1E!$B:$G, 6, FALSE)</f>
        <v>1022271</v>
      </c>
      <c r="J11" s="6" t="str">
        <f>VLOOKUP(A11, [1]GBATOut_1E!$B:$H, 7, FALSE)</f>
        <v>0240210</v>
      </c>
      <c r="K11" s="6" t="str">
        <f>VLOOKUP(A11, [1]GBATOut_1E!$B:$I, 8, FALSE)</f>
        <v>10472</v>
      </c>
      <c r="L11" s="6" t="str">
        <f>VLOOKUP(A11, [1]GBATOut_1E!$B:$J, 9, FALSE)</f>
        <v>44</v>
      </c>
      <c r="M11" s="6" t="str">
        <f>VLOOKUP(A11, [1]GBATOut_1E!$B:$K, 10, FALSE)</f>
        <v>3002</v>
      </c>
    </row>
    <row r="12" spans="1:13" x14ac:dyDescent="0.2">
      <c r="A12" s="4" t="s">
        <v>81</v>
      </c>
      <c r="B12" s="4" t="s">
        <v>43</v>
      </c>
      <c r="C12" s="4" t="s">
        <v>5</v>
      </c>
      <c r="D12" s="4" t="s">
        <v>19</v>
      </c>
      <c r="E12" s="4" t="s">
        <v>18</v>
      </c>
      <c r="F12" s="5">
        <v>2016</v>
      </c>
      <c r="G12" s="15">
        <v>40.703149600000003</v>
      </c>
      <c r="H12" s="15">
        <v>-73.947268899999997</v>
      </c>
      <c r="I12" s="6" t="str">
        <f>VLOOKUP(A12, [1]GBATOut_1E!$B:$G, 6, FALSE)</f>
        <v>0999712</v>
      </c>
      <c r="J12" s="6" t="str">
        <f>VLOOKUP(A12, [1]GBATOut_1E!$B:$H, 7, FALSE)</f>
        <v>0195381</v>
      </c>
      <c r="K12" s="6" t="str">
        <f>VLOOKUP(A12, [1]GBATOut_1E!$B:$I, 8, FALSE)</f>
        <v>11206</v>
      </c>
      <c r="L12" s="6" t="str">
        <f>VLOOKUP(A12, [1]GBATOut_1E!$B:$J, 9, FALSE)</f>
        <v>491</v>
      </c>
      <c r="M12" s="6" t="str">
        <f>VLOOKUP(A12, [1]GBATOut_1E!$B:$K, 10, FALSE)</f>
        <v>4002</v>
      </c>
    </row>
    <row r="13" spans="1:13" x14ac:dyDescent="0.2">
      <c r="A13" s="4" t="s">
        <v>83</v>
      </c>
      <c r="B13" s="4" t="s">
        <v>51</v>
      </c>
      <c r="C13" s="7" t="s">
        <v>6</v>
      </c>
      <c r="D13" s="4" t="s">
        <v>19</v>
      </c>
      <c r="E13" s="4" t="s">
        <v>18</v>
      </c>
      <c r="F13" s="5">
        <v>2016</v>
      </c>
      <c r="G13" s="15">
        <v>40.815422300000002</v>
      </c>
      <c r="H13" s="15">
        <v>-73.917377200000004</v>
      </c>
      <c r="I13" s="6" t="str">
        <f>VLOOKUP(A13, [1]GBATOut_1E!$B:$G, 6, FALSE)</f>
        <v>1007516</v>
      </c>
      <c r="J13" s="6" t="str">
        <f>VLOOKUP(A13, [1]GBATOut_1E!$B:$H, 7, FALSE)</f>
        <v>0236347</v>
      </c>
      <c r="K13" s="6" t="str">
        <f>VLOOKUP(A13, [1]GBATOut_1E!$B:$I, 8, FALSE)</f>
        <v>10455</v>
      </c>
      <c r="L13" s="6" t="str">
        <f>VLOOKUP(A13, [1]GBATOut_1E!$B:$J, 9, FALSE)</f>
        <v>71</v>
      </c>
      <c r="M13" s="6" t="str">
        <f>VLOOKUP(A13, [1]GBATOut_1E!$B:$K, 10, FALSE)</f>
        <v>2014</v>
      </c>
    </row>
    <row r="14" spans="1:13" x14ac:dyDescent="0.2">
      <c r="A14" s="4" t="s">
        <v>73</v>
      </c>
      <c r="B14" s="4" t="s">
        <v>52</v>
      </c>
      <c r="C14" s="7" t="s">
        <v>6</v>
      </c>
      <c r="D14" s="4" t="s">
        <v>19</v>
      </c>
      <c r="E14" s="4" t="s">
        <v>18</v>
      </c>
      <c r="F14" s="5">
        <v>2016</v>
      </c>
      <c r="G14" s="15">
        <v>40.8259051</v>
      </c>
      <c r="H14" s="15">
        <v>-73.913099799999998</v>
      </c>
      <c r="I14" s="6" t="str">
        <f>VLOOKUP(A14, [1]GBATOut_1E!$B:$G, 6, FALSE)</f>
        <v>1008854</v>
      </c>
      <c r="J14" s="6" t="str">
        <f>VLOOKUP(A14, [1]GBATOut_1E!$B:$H, 7, FALSE)</f>
        <v>0239785</v>
      </c>
      <c r="K14" s="6" t="str">
        <f>VLOOKUP(A14, [1]GBATOut_1E!$B:$I, 8, FALSE)</f>
        <v>10451</v>
      </c>
      <c r="L14" s="6" t="str">
        <f>VLOOKUP(A14, [1]GBATOut_1E!$B:$J, 9, FALSE)</f>
        <v>185</v>
      </c>
      <c r="M14" s="6" t="str">
        <f>VLOOKUP(A14, [1]GBATOut_1E!$B:$K, 10, FALSE)</f>
        <v>1009</v>
      </c>
    </row>
    <row r="15" spans="1:13" x14ac:dyDescent="0.2">
      <c r="A15" s="4" t="s">
        <v>77</v>
      </c>
      <c r="B15" s="4" t="s">
        <v>44</v>
      </c>
      <c r="C15" s="4" t="s">
        <v>5</v>
      </c>
      <c r="D15" s="4" t="s">
        <v>19</v>
      </c>
      <c r="E15" s="4" t="s">
        <v>18</v>
      </c>
      <c r="F15" s="5">
        <v>2017</v>
      </c>
      <c r="G15" s="15">
        <v>40.698535300000003</v>
      </c>
      <c r="H15" s="15">
        <v>-73.910340199999993</v>
      </c>
    </row>
    <row r="16" spans="1:13" x14ac:dyDescent="0.2">
      <c r="A16" s="4" t="s">
        <v>88</v>
      </c>
      <c r="B16" s="4" t="s">
        <v>53</v>
      </c>
      <c r="C16" s="7" t="s">
        <v>6</v>
      </c>
      <c r="D16" s="4" t="s">
        <v>19</v>
      </c>
      <c r="E16" s="4" t="s">
        <v>18</v>
      </c>
      <c r="F16" s="5">
        <v>2017</v>
      </c>
      <c r="G16" s="15">
        <v>40.876004000000002</v>
      </c>
      <c r="H16" s="15">
        <v>-73.863500000000002</v>
      </c>
      <c r="I16" s="6" t="str">
        <f>VLOOKUP(A16, [1]GBATOut_1E!$B:$G, 6, FALSE)</f>
        <v>1022424</v>
      </c>
      <c r="J16" s="6" t="str">
        <f>VLOOKUP(A16, [1]GBATOut_1E!$B:$H, 7, FALSE)</f>
        <v>0258446</v>
      </c>
      <c r="K16" s="6" t="str">
        <f>VLOOKUP(A16, [1]GBATOut_1E!$B:$I, 8, FALSE)</f>
        <v>10467</v>
      </c>
      <c r="L16" s="6" t="str">
        <f>VLOOKUP(A16, [1]GBATOut_1E!$B:$J, 9, FALSE)</f>
        <v>380</v>
      </c>
      <c r="M16" s="6" t="str">
        <f>VLOOKUP(A16, [1]GBATOut_1E!$B:$K, 10, FALSE)</f>
        <v>1001</v>
      </c>
    </row>
    <row r="17" spans="1:13" x14ac:dyDescent="0.2">
      <c r="A17" s="4" t="s">
        <v>60</v>
      </c>
      <c r="B17" s="4" t="s">
        <v>40</v>
      </c>
      <c r="C17" s="4" t="s">
        <v>8</v>
      </c>
      <c r="D17" s="4" t="s">
        <v>14</v>
      </c>
      <c r="E17" s="4" t="s">
        <v>18</v>
      </c>
      <c r="F17" s="10">
        <v>2017</v>
      </c>
      <c r="G17" s="15">
        <v>40.819681699999997</v>
      </c>
      <c r="H17" s="15">
        <v>-73.946097899999998</v>
      </c>
    </row>
    <row r="18" spans="1:13" x14ac:dyDescent="0.2">
      <c r="A18" s="4" t="s">
        <v>78</v>
      </c>
      <c r="B18" s="4" t="s">
        <v>45</v>
      </c>
      <c r="C18" s="4" t="s">
        <v>5</v>
      </c>
      <c r="D18" s="4" t="s">
        <v>19</v>
      </c>
      <c r="E18" s="4" t="s">
        <v>18</v>
      </c>
      <c r="F18" s="10">
        <v>2018</v>
      </c>
      <c r="G18" s="15">
        <v>40.664532700000002</v>
      </c>
      <c r="H18" s="15">
        <v>-73.903454199999999</v>
      </c>
      <c r="I18" s="6" t="str">
        <f>VLOOKUP(A18, [1]GBATOut_1E!$B:$G, 6, FALSE)</f>
        <v>1011541</v>
      </c>
      <c r="J18" s="6" t="str">
        <f>VLOOKUP(A18, [1]GBATOut_1E!$B:$H, 7, FALSE)</f>
        <v>0181356</v>
      </c>
      <c r="K18" s="6" t="str">
        <f>VLOOKUP(A18, [1]GBATOut_1E!$B:$I, 8, FALSE)</f>
        <v>11212</v>
      </c>
      <c r="L18" s="6" t="str">
        <f>VLOOKUP(A18, [1]GBATOut_1E!$B:$J, 9, FALSE)</f>
        <v>910</v>
      </c>
      <c r="M18" s="6" t="str">
        <f>VLOOKUP(A18, [1]GBATOut_1E!$B:$K, 10, FALSE)</f>
        <v>4004</v>
      </c>
    </row>
    <row r="19" spans="1:13" x14ac:dyDescent="0.2">
      <c r="A19" s="4" t="s">
        <v>65</v>
      </c>
      <c r="B19" s="4" t="s">
        <v>46</v>
      </c>
      <c r="C19" s="4" t="s">
        <v>5</v>
      </c>
      <c r="D19" s="4" t="s">
        <v>14</v>
      </c>
      <c r="E19" s="4" t="s">
        <v>18</v>
      </c>
      <c r="F19" s="10">
        <v>2018</v>
      </c>
      <c r="G19" s="15">
        <v>40.661099</v>
      </c>
      <c r="H19" s="15">
        <v>-73.964010999999999</v>
      </c>
      <c r="I19" s="6" t="str">
        <f>VLOOKUP(A19, [1]GBATOut_1E!$B:$G, 6, FALSE)</f>
        <v>0994898</v>
      </c>
      <c r="J19" s="6" t="str">
        <f>VLOOKUP(A19, [1]GBATOut_1E!$B:$H, 7, FALSE)</f>
        <v>0180010</v>
      </c>
      <c r="K19" s="6" t="str">
        <f>VLOOKUP(A19, [1]GBATOut_1E!$B:$I, 8, FALSE)</f>
        <v>11225</v>
      </c>
      <c r="L19" s="6" t="str">
        <f>VLOOKUP(A19, [1]GBATOut_1E!$B:$J, 9, FALSE)</f>
        <v>327</v>
      </c>
      <c r="M19" s="6" t="str">
        <f>VLOOKUP(A19, [1]GBATOut_1E!$B:$K, 10, FALSE)</f>
        <v>3002</v>
      </c>
    </row>
    <row r="20" spans="1:13" x14ac:dyDescent="0.2">
      <c r="A20" s="4" t="s">
        <v>72</v>
      </c>
      <c r="B20" s="4" t="s">
        <v>38</v>
      </c>
      <c r="C20" s="4" t="s">
        <v>8</v>
      </c>
      <c r="D20" s="4" t="s">
        <v>20</v>
      </c>
      <c r="E20" s="4" t="s">
        <v>18</v>
      </c>
      <c r="F20" s="10">
        <v>2018</v>
      </c>
      <c r="G20" s="15">
        <v>40.8008107</v>
      </c>
      <c r="H20" s="15">
        <v>-73.939599799999996</v>
      </c>
      <c r="I20" s="6" t="str">
        <f>VLOOKUP(A20, [1]GBATOut_1E!$B:$G, 6, FALSE)</f>
        <v>1001436</v>
      </c>
      <c r="J20" s="6" t="str">
        <f>VLOOKUP(A20, [1]GBATOut_1E!$B:$H, 7, FALSE)</f>
        <v>0231035</v>
      </c>
      <c r="K20" s="6" t="str">
        <f>VLOOKUP(A20, [1]GBATOut_1E!$B:$I, 8, FALSE)</f>
        <v>10035</v>
      </c>
      <c r="L20" s="6" t="str">
        <f>VLOOKUP(A20, [1]GBATOut_1E!$B:$J, 9, FALSE)</f>
        <v>194</v>
      </c>
      <c r="M20" s="6" t="str">
        <f>VLOOKUP(A20, [1]GBATOut_1E!$B:$K, 10, FALSE)</f>
        <v>3001</v>
      </c>
    </row>
    <row r="21" spans="1:13" x14ac:dyDescent="0.2">
      <c r="A21" s="6" t="s">
        <v>27</v>
      </c>
      <c r="B21" s="6" t="s">
        <v>28</v>
      </c>
      <c r="C21" s="7" t="s">
        <v>6</v>
      </c>
      <c r="D21" s="11" t="s">
        <v>19</v>
      </c>
      <c r="E21" s="6" t="s">
        <v>18</v>
      </c>
      <c r="F21" s="12"/>
      <c r="G21" s="15">
        <v>40.825016300000001</v>
      </c>
      <c r="H21" s="15">
        <v>-73.859987099999998</v>
      </c>
      <c r="I21" s="6" t="str">
        <f>VLOOKUP(A21, [1]GBATOut_1E!$B:$G, 6, FALSE)</f>
        <v>1023615</v>
      </c>
      <c r="J21" s="6" t="str">
        <f>VLOOKUP(A21, [1]GBATOut_1E!$B:$H, 7, FALSE)</f>
        <v>0240181</v>
      </c>
      <c r="K21" s="6" t="str">
        <f>VLOOKUP(A21, [1]GBATOut_1E!$B:$I, 8, FALSE)</f>
        <v>10473</v>
      </c>
      <c r="L21" s="6" t="str">
        <f>VLOOKUP(A21, [1]GBATOut_1E!$B:$J, 9, FALSE)</f>
        <v>42</v>
      </c>
      <c r="M21" s="6" t="str">
        <f>VLOOKUP(A21, [1]GBATOut_1E!$B:$K, 10, FALSE)</f>
        <v>6002</v>
      </c>
    </row>
    <row r="22" spans="1:13" x14ac:dyDescent="0.2">
      <c r="A22" s="4" t="s">
        <v>23</v>
      </c>
      <c r="B22" s="4" t="s">
        <v>37</v>
      </c>
      <c r="C22" s="4" t="s">
        <v>5</v>
      </c>
      <c r="D22" s="4" t="s">
        <v>20</v>
      </c>
      <c r="E22" s="4" t="s">
        <v>15</v>
      </c>
      <c r="F22" s="13"/>
    </row>
    <row r="23" spans="1:13" x14ac:dyDescent="0.2">
      <c r="A23" s="4" t="s">
        <v>91</v>
      </c>
      <c r="B23" s="4" t="s">
        <v>47</v>
      </c>
      <c r="C23" s="4" t="s">
        <v>5</v>
      </c>
      <c r="D23" s="4" t="s">
        <v>14</v>
      </c>
      <c r="E23" s="4" t="s">
        <v>15</v>
      </c>
      <c r="F23" s="5"/>
    </row>
    <row r="24" spans="1:13" x14ac:dyDescent="0.2">
      <c r="A24" s="14" t="s">
        <v>94</v>
      </c>
      <c r="B24" s="4" t="s">
        <v>48</v>
      </c>
      <c r="C24" s="4" t="s">
        <v>5</v>
      </c>
      <c r="D24" s="4" t="s">
        <v>14</v>
      </c>
      <c r="E24" s="4" t="s">
        <v>15</v>
      </c>
      <c r="F24" s="5"/>
    </row>
    <row r="25" spans="1:13" x14ac:dyDescent="0.2">
      <c r="A25" s="6" t="s">
        <v>34</v>
      </c>
      <c r="B25" s="11" t="s">
        <v>34</v>
      </c>
      <c r="C25" s="4" t="s">
        <v>8</v>
      </c>
      <c r="D25" s="11" t="s">
        <v>14</v>
      </c>
      <c r="E25" s="6" t="s">
        <v>15</v>
      </c>
    </row>
    <row r="26" spans="1:13" x14ac:dyDescent="0.2">
      <c r="A26" s="6" t="s">
        <v>95</v>
      </c>
      <c r="B26" s="11" t="s">
        <v>35</v>
      </c>
      <c r="C26" s="4" t="s">
        <v>5</v>
      </c>
      <c r="D26" s="11" t="s">
        <v>14</v>
      </c>
      <c r="E26" s="6" t="s">
        <v>15</v>
      </c>
    </row>
    <row r="27" spans="1:13" x14ac:dyDescent="0.2">
      <c r="A27" s="6" t="s">
        <v>16</v>
      </c>
      <c r="B27" s="6" t="s">
        <v>16</v>
      </c>
      <c r="C27" s="7" t="s">
        <v>6</v>
      </c>
      <c r="D27" s="11" t="s">
        <v>14</v>
      </c>
      <c r="E27" s="6" t="s">
        <v>15</v>
      </c>
    </row>
    <row r="28" spans="1:13" x14ac:dyDescent="0.2">
      <c r="A28" s="6" t="s">
        <v>22</v>
      </c>
      <c r="B28" s="6" t="s">
        <v>21</v>
      </c>
      <c r="C28" s="7" t="s">
        <v>6</v>
      </c>
      <c r="D28" s="11" t="s">
        <v>19</v>
      </c>
      <c r="E28" s="6" t="s">
        <v>15</v>
      </c>
    </row>
    <row r="29" spans="1:13" x14ac:dyDescent="0.2">
      <c r="A29" s="6" t="s">
        <v>26</v>
      </c>
      <c r="B29" s="6" t="s">
        <v>25</v>
      </c>
      <c r="C29" s="7" t="s">
        <v>6</v>
      </c>
      <c r="D29" s="11" t="s">
        <v>19</v>
      </c>
      <c r="E29" s="6" t="s">
        <v>15</v>
      </c>
    </row>
    <row r="30" spans="1:13" x14ac:dyDescent="0.2">
      <c r="A30" s="6" t="s">
        <v>29</v>
      </c>
      <c r="B30" s="6" t="s">
        <v>30</v>
      </c>
      <c r="C30" s="4" t="s">
        <v>5</v>
      </c>
      <c r="D30" s="11" t="s">
        <v>14</v>
      </c>
      <c r="E30" s="6" t="s">
        <v>15</v>
      </c>
    </row>
    <row r="31" spans="1:13" x14ac:dyDescent="0.2">
      <c r="A31" s="6" t="s">
        <v>31</v>
      </c>
      <c r="B31" s="6" t="s">
        <v>32</v>
      </c>
      <c r="C31" s="4" t="s">
        <v>5</v>
      </c>
      <c r="D31" s="11" t="s">
        <v>19</v>
      </c>
      <c r="E31" s="6" t="s">
        <v>15</v>
      </c>
    </row>
    <row r="32" spans="1:13" x14ac:dyDescent="0.2">
      <c r="A32" s="6" t="s">
        <v>56</v>
      </c>
      <c r="B32" s="6" t="s">
        <v>57</v>
      </c>
      <c r="C32" s="4" t="s">
        <v>8</v>
      </c>
      <c r="D32" s="11" t="s">
        <v>14</v>
      </c>
      <c r="E32" s="6" t="s">
        <v>15</v>
      </c>
    </row>
    <row r="33" spans="1:5" x14ac:dyDescent="0.2">
      <c r="A33" s="6" t="s">
        <v>59</v>
      </c>
      <c r="B33" s="6" t="s">
        <v>58</v>
      </c>
      <c r="C33" s="4" t="s">
        <v>5</v>
      </c>
      <c r="D33" s="11" t="s">
        <v>14</v>
      </c>
      <c r="E33" s="6" t="s">
        <v>15</v>
      </c>
    </row>
    <row r="34" spans="1:5" x14ac:dyDescent="0.2">
      <c r="A34" s="6" t="s">
        <v>61</v>
      </c>
      <c r="B34" s="6" t="s">
        <v>62</v>
      </c>
      <c r="C34" s="4" t="s">
        <v>5</v>
      </c>
      <c r="D34" s="11" t="s">
        <v>14</v>
      </c>
      <c r="E34" s="6" t="s">
        <v>90</v>
      </c>
    </row>
    <row r="35" spans="1:5" x14ac:dyDescent="0.2">
      <c r="A35" s="6" t="s">
        <v>64</v>
      </c>
      <c r="B35" s="6" t="s">
        <v>63</v>
      </c>
      <c r="C35" s="4" t="s">
        <v>5</v>
      </c>
      <c r="D35" s="11" t="s">
        <v>14</v>
      </c>
      <c r="E35" s="6" t="s">
        <v>15</v>
      </c>
    </row>
    <row r="36" spans="1:5" x14ac:dyDescent="0.2">
      <c r="A36" s="6" t="s">
        <v>66</v>
      </c>
      <c r="B36" s="6" t="s">
        <v>16</v>
      </c>
      <c r="C36" s="4" t="s">
        <v>5</v>
      </c>
      <c r="D36" s="11" t="s">
        <v>14</v>
      </c>
      <c r="E36" s="6" t="s">
        <v>15</v>
      </c>
    </row>
    <row r="37" spans="1:5" x14ac:dyDescent="0.2">
      <c r="A37" s="6" t="s">
        <v>67</v>
      </c>
      <c r="B37" s="6" t="s">
        <v>98</v>
      </c>
      <c r="C37" s="4" t="s">
        <v>8</v>
      </c>
      <c r="D37" s="11" t="s">
        <v>14</v>
      </c>
      <c r="E37" s="6" t="s">
        <v>68</v>
      </c>
    </row>
    <row r="38" spans="1:5" x14ac:dyDescent="0.2">
      <c r="A38" s="6" t="s">
        <v>69</v>
      </c>
      <c r="B38" s="6" t="s">
        <v>70</v>
      </c>
      <c r="C38" s="6" t="s">
        <v>9</v>
      </c>
      <c r="D38" s="6" t="s">
        <v>14</v>
      </c>
      <c r="E38" s="6" t="s">
        <v>15</v>
      </c>
    </row>
    <row r="39" spans="1:5" x14ac:dyDescent="0.2">
      <c r="A39" s="6" t="s">
        <v>79</v>
      </c>
      <c r="B39" s="6" t="s">
        <v>80</v>
      </c>
      <c r="C39" s="6" t="s">
        <v>6</v>
      </c>
      <c r="D39" s="11" t="s">
        <v>19</v>
      </c>
      <c r="E39" s="6" t="s">
        <v>15</v>
      </c>
    </row>
    <row r="40" spans="1:5" x14ac:dyDescent="0.2">
      <c r="A40" s="6" t="s">
        <v>84</v>
      </c>
      <c r="B40" s="6" t="s">
        <v>85</v>
      </c>
      <c r="C40" s="4" t="s">
        <v>5</v>
      </c>
      <c r="D40" s="11" t="s">
        <v>19</v>
      </c>
      <c r="E40" s="6" t="s">
        <v>15</v>
      </c>
    </row>
    <row r="41" spans="1:5" x14ac:dyDescent="0.2">
      <c r="A41" s="6" t="s">
        <v>86</v>
      </c>
      <c r="B41" s="6" t="s">
        <v>87</v>
      </c>
      <c r="C41" s="4" t="s">
        <v>5</v>
      </c>
      <c r="D41" s="6" t="s">
        <v>14</v>
      </c>
      <c r="E41" s="6" t="s">
        <v>15</v>
      </c>
    </row>
    <row r="42" spans="1:5" x14ac:dyDescent="0.2">
      <c r="A42" s="6" t="s">
        <v>89</v>
      </c>
      <c r="B42" s="6" t="s">
        <v>97</v>
      </c>
      <c r="C42" s="4" t="s">
        <v>5</v>
      </c>
      <c r="D42" s="6" t="s">
        <v>14</v>
      </c>
      <c r="E42" s="6" t="s">
        <v>15</v>
      </c>
    </row>
    <row r="43" spans="1:5" x14ac:dyDescent="0.2">
      <c r="A43" s="6" t="s">
        <v>92</v>
      </c>
      <c r="B43" s="6" t="s">
        <v>93</v>
      </c>
      <c r="C43" s="4" t="s">
        <v>5</v>
      </c>
      <c r="D43" s="6" t="s">
        <v>14</v>
      </c>
      <c r="E43" s="6" t="s">
        <v>15</v>
      </c>
    </row>
  </sheetData>
  <sortState ref="A2:G45">
    <sortCondition ref="F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>NYU Langone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Pasquale Rummo</dc:creator>
  <cp:lastModifiedBy>E. Wu</cp:lastModifiedBy>
  <dcterms:created xsi:type="dcterms:W3CDTF">2017-07-31T15:06:46Z</dcterms:created>
  <dcterms:modified xsi:type="dcterms:W3CDTF">2019-03-26T15:39:12Z</dcterms:modified>
</cp:coreProperties>
</file>