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esktop\"/>
    </mc:Choice>
  </mc:AlternateContent>
  <xr:revisionPtr revIDLastSave="0" documentId="13_ncr:1_{5DA2618E-FD9E-453F-9409-5B80AFA5CD7F}" xr6:coauthVersionLast="46" xr6:coauthVersionMax="46" xr10:uidLastSave="{00000000-0000-0000-0000-000000000000}"/>
  <bookViews>
    <workbookView xWindow="-120" yWindow="-120" windowWidth="29040" windowHeight="15840" xr2:uid="{21D5EE42-CF96-403B-ABCC-C7EE4772F64C}"/>
  </bookViews>
  <sheets>
    <sheet name="Planilha1" sheetId="1" r:id="rId1"/>
    <sheet name="Planilha2" sheetId="3" r:id="rId2"/>
  </sheets>
  <definedNames>
    <definedName name="RENDIMENTO_CARTEIRA">Planilha1!$E$11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1" l="1"/>
  <c r="E34" i="1" s="1"/>
  <c r="D35" i="1"/>
  <c r="E35" i="1" s="1"/>
  <c r="D36" i="1"/>
  <c r="E36" i="1" s="1"/>
  <c r="D37" i="1"/>
  <c r="D38" i="1"/>
  <c r="D33" i="1"/>
  <c r="E33" i="1" s="1"/>
  <c r="A21" i="3"/>
  <c r="E39" i="1"/>
  <c r="A10" i="3"/>
  <c r="A11" i="3"/>
  <c r="A12" i="3"/>
  <c r="A13" i="3"/>
  <c r="A14" i="3"/>
  <c r="A15" i="3"/>
  <c r="A16" i="3"/>
  <c r="A17" i="3"/>
  <c r="A18" i="3"/>
  <c r="A19" i="3"/>
  <c r="A20" i="3"/>
  <c r="A5" i="3"/>
  <c r="A6" i="3"/>
  <c r="A7" i="3"/>
  <c r="A8" i="3"/>
  <c r="A9" i="3"/>
  <c r="H5" i="3" s="1"/>
  <c r="A4" i="3"/>
  <c r="D24" i="1"/>
  <c r="E24" i="1" s="1"/>
  <c r="D25" i="1"/>
  <c r="E25" i="1" s="1"/>
  <c r="D26" i="1"/>
  <c r="E26" i="1" s="1"/>
  <c r="D27" i="1"/>
  <c r="E27" i="1" s="1"/>
  <c r="D23" i="1"/>
  <c r="E23" i="1" s="1"/>
  <c r="E19" i="1"/>
  <c r="E20" i="1" s="1"/>
  <c r="E38" i="1" l="1"/>
  <c r="E37" i="1"/>
</calcChain>
</file>

<file path=xl/sharedStrings.xml><?xml version="1.0" encoding="utf-8"?>
<sst xmlns="http://schemas.openxmlformats.org/spreadsheetml/2006/main" count="70" uniqueCount="34">
  <si>
    <t>QUANTO INVESTIS POR MÊS?</t>
  </si>
  <si>
    <t>POR QUANTOS ANOS?</t>
  </si>
  <si>
    <t>TAXA DE RENDIMENTO MENSAL?</t>
  </si>
  <si>
    <t>QUANTO DE RENDIMENTO MENSAL?</t>
  </si>
  <si>
    <t>DIVIDENDOS MENSAIS?</t>
  </si>
  <si>
    <t>INVESTIMENTO MENSAL</t>
  </si>
  <si>
    <t>QUANTO EM 2 ANOS?</t>
  </si>
  <si>
    <t>QUANTO EM 5 ANOS</t>
  </si>
  <si>
    <t>QUANTO EM 10 ANOS</t>
  </si>
  <si>
    <t>QUANTO EM 20 ANOS?</t>
  </si>
  <si>
    <t>QUANTO EM 30 ANOS?</t>
  </si>
  <si>
    <t>DIVIDENDOS</t>
  </si>
  <si>
    <t>CONFIGURAÇÕES</t>
  </si>
  <si>
    <t>RENDIMENTO CARTEIRA</t>
  </si>
  <si>
    <t>SALARIO</t>
  </si>
  <si>
    <t>SUGESTÃO INVESTIMENTO</t>
  </si>
  <si>
    <t>PERFIL</t>
  </si>
  <si>
    <t>AGRESSIVO</t>
  </si>
  <si>
    <t>VALOR A SER INVESTIDO POR MÊS</t>
  </si>
  <si>
    <t>TIPOS DE FII</t>
  </si>
  <si>
    <t>PAPEL</t>
  </si>
  <si>
    <t>TIJOLO</t>
  </si>
  <si>
    <t>HIBRIDOS</t>
  </si>
  <si>
    <t>FOFS</t>
  </si>
  <si>
    <t>DESENVOLVIMENTO</t>
  </si>
  <si>
    <t>PERCENTUAL SUGEIDO</t>
  </si>
  <si>
    <t>VALOR</t>
  </si>
  <si>
    <t>CONSERVADOR</t>
  </si>
  <si>
    <t>%</t>
  </si>
  <si>
    <t>CHAVE COMPOSTA</t>
  </si>
  <si>
    <t>MODERADO</t>
  </si>
  <si>
    <t>MODERADO'TIJOLO</t>
  </si>
  <si>
    <t>HOTELARIA</t>
  </si>
  <si>
    <t>CENÁRIOS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</si>
</sst>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3" formatCode="_-* #,##0.00_-;\-* #,##0.00_-;_-* &quot;-&quot;??_-;_-@_-"/>
    <numFmt numFmtId="164" formatCode="&quot;R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74999237037263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 tint="-0.14996795556505021"/>
      </left>
      <right style="medium">
        <color indexed="64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/>
      <top style="medium">
        <color theme="0" tint="-0.14996795556505021"/>
      </top>
      <bottom/>
      <diagonal/>
    </border>
    <border>
      <left/>
      <right/>
      <top style="medium">
        <color theme="0" tint="-0.14996795556505021"/>
      </top>
      <bottom/>
      <diagonal/>
    </border>
    <border>
      <left/>
      <right style="medium">
        <color indexed="64"/>
      </right>
      <top style="medium">
        <color theme="0" tint="-0.14996795556505021"/>
      </top>
      <bottom/>
      <diagonal/>
    </border>
    <border>
      <left/>
      <right style="medium">
        <color theme="0" tint="-0.14996795556505021"/>
      </right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theme="0" tint="-0.14996795556505021"/>
      </bottom>
      <diagonal/>
    </border>
    <border>
      <left/>
      <right/>
      <top style="medium">
        <color indexed="64"/>
      </top>
      <bottom style="medium">
        <color theme="0" tint="-0.14996795556505021"/>
      </bottom>
      <diagonal/>
    </border>
    <border>
      <left/>
      <right style="medium">
        <color indexed="64"/>
      </right>
      <top style="medium">
        <color indexed="64"/>
      </top>
      <bottom style="medium">
        <color theme="0" tint="-0.14996795556505021"/>
      </bottom>
      <diagonal/>
    </border>
    <border>
      <left/>
      <right style="medium">
        <color theme="0" tint="-0.14996795556505021"/>
      </right>
      <top/>
      <bottom style="medium">
        <color indexed="64"/>
      </bottom>
      <diagonal/>
    </border>
    <border>
      <left/>
      <right style="thin">
        <color theme="0" tint="-0.1499679555650502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 style="medium">
        <color theme="0"/>
      </right>
      <top style="medium">
        <color indexed="64"/>
      </top>
      <bottom style="medium">
        <color theme="0"/>
      </bottom>
      <diagonal/>
    </border>
    <border>
      <left/>
      <right style="thick">
        <color theme="1"/>
      </right>
      <top/>
      <bottom/>
      <diagonal/>
    </border>
    <border>
      <left/>
      <right/>
      <top/>
      <bottom style="thick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3" borderId="0" applyNumberFormat="0" applyBorder="0" applyAlignment="0" applyProtection="0"/>
  </cellStyleXfs>
  <cellXfs count="51">
    <xf numFmtId="0" fontId="0" fillId="0" borderId="0" xfId="0"/>
    <xf numFmtId="164" fontId="4" fillId="0" borderId="3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0" fontId="4" fillId="0" borderId="4" xfId="1" applyNumberFormat="1" applyFont="1" applyBorder="1" applyAlignment="1">
      <alignment horizontal="center"/>
    </xf>
    <xf numFmtId="0" fontId="6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9" fontId="0" fillId="0" borderId="8" xfId="2" applyFont="1" applyBorder="1" applyAlignment="1">
      <alignment horizontal="center"/>
    </xf>
    <xf numFmtId="0" fontId="0" fillId="0" borderId="12" xfId="0" applyBorder="1"/>
    <xf numFmtId="0" fontId="0" fillId="0" borderId="15" xfId="0" applyBorder="1"/>
    <xf numFmtId="8" fontId="0" fillId="0" borderId="13" xfId="0" applyNumberFormat="1" applyBorder="1" applyAlignment="1">
      <alignment horizontal="center"/>
    </xf>
    <xf numFmtId="8" fontId="0" fillId="0" borderId="14" xfId="0" applyNumberFormat="1" applyBorder="1" applyAlignment="1">
      <alignment horizontal="center"/>
    </xf>
    <xf numFmtId="8" fontId="0" fillId="0" borderId="16" xfId="0" applyNumberFormat="1" applyBorder="1" applyAlignment="1">
      <alignment horizontal="center"/>
    </xf>
    <xf numFmtId="8" fontId="0" fillId="0" borderId="17" xfId="0" applyNumberFormat="1" applyBorder="1" applyAlignment="1">
      <alignment horizontal="center"/>
    </xf>
    <xf numFmtId="8" fontId="0" fillId="2" borderId="4" xfId="1" applyNumberFormat="1" applyFont="1" applyFill="1" applyBorder="1" applyAlignment="1">
      <alignment horizontal="center"/>
    </xf>
    <xf numFmtId="8" fontId="0" fillId="2" borderId="5" xfId="0" applyNumberFormat="1" applyFill="1" applyBorder="1" applyAlignment="1">
      <alignment horizontal="center"/>
    </xf>
    <xf numFmtId="164" fontId="0" fillId="0" borderId="20" xfId="0" applyNumberFormat="1" applyBorder="1" applyAlignment="1">
      <alignment horizontal="center" vertical="center"/>
    </xf>
    <xf numFmtId="164" fontId="0" fillId="5" borderId="9" xfId="0" applyNumberFormat="1" applyFill="1" applyBorder="1" applyAlignment="1">
      <alignment horizontal="center"/>
    </xf>
    <xf numFmtId="0" fontId="0" fillId="6" borderId="0" xfId="0" applyFill="1"/>
    <xf numFmtId="0" fontId="0" fillId="5" borderId="0" xfId="0" applyFill="1"/>
    <xf numFmtId="164" fontId="0" fillId="5" borderId="0" xfId="0" applyNumberFormat="1" applyFill="1"/>
    <xf numFmtId="164" fontId="0" fillId="5" borderId="0" xfId="0" applyNumberFormat="1" applyFill="1" applyAlignment="1">
      <alignment horizontal="center"/>
    </xf>
    <xf numFmtId="9" fontId="0" fillId="0" borderId="0" xfId="0" applyNumberFormat="1"/>
    <xf numFmtId="0" fontId="5" fillId="3" borderId="0" xfId="3"/>
    <xf numFmtId="0" fontId="0" fillId="0" borderId="30" xfId="0" applyBorder="1"/>
    <xf numFmtId="9" fontId="5" fillId="3" borderId="0" xfId="2" applyFont="1" applyFill="1"/>
    <xf numFmtId="9" fontId="0" fillId="0" borderId="0" xfId="2" applyFont="1"/>
    <xf numFmtId="0" fontId="0" fillId="0" borderId="31" xfId="0" applyBorder="1"/>
    <xf numFmtId="0" fontId="0" fillId="0" borderId="31" xfId="0" applyBorder="1" applyAlignment="1">
      <alignment horizontal="center"/>
    </xf>
    <xf numFmtId="9" fontId="0" fillId="0" borderId="31" xfId="2" applyFont="1" applyBorder="1"/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5" borderId="7" xfId="0" applyFill="1" applyBorder="1" applyAlignment="1">
      <alignment horizontal="left"/>
    </xf>
    <xf numFmtId="0" fontId="0" fillId="5" borderId="26" xfId="0" applyFill="1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3" fillId="0" borderId="6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22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27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28" xfId="0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</cellXfs>
  <cellStyles count="4">
    <cellStyle name="Normal" xfId="0" builtinId="0"/>
    <cellStyle name="Porcentagem" xfId="2" builtinId="5"/>
    <cellStyle name="Ruim" xfId="3" builtinId="27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5677121609798778"/>
          <c:y val="0.15650619943693478"/>
          <c:w val="0.55040237666451963"/>
          <c:h val="0.79828335017444851"/>
        </c:manualLayout>
      </c:layout>
      <c:pieChart>
        <c:varyColors val="1"/>
        <c:ser>
          <c:idx val="0"/>
          <c:order val="0"/>
          <c:tx>
            <c:strRef>
              <c:f>Planilha1!$D$32</c:f>
              <c:strCache>
                <c:ptCount val="1"/>
                <c:pt idx="0">
                  <c:v>PERCENTUAL SUGEIDO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006-4036-9192-407B92EA011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6EF-4385-972A-39FDEEAAC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6EF-4385-972A-39FDEEAAC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6EF-4385-972A-39FDEEAACAC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6EF-4385-972A-39FDEEAACAC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006-4036-9192-407B92EA0111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Planilha1!$C$33:$C$38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</c:v>
                </c:pt>
              </c:strCache>
            </c:strRef>
          </c:cat>
          <c:val>
            <c:numRef>
              <c:f>Planilha1!$D$33:$D$38</c:f>
              <c:numCache>
                <c:formatCode>0%</c:formatCode>
                <c:ptCount val="6"/>
                <c:pt idx="0">
                  <c:v>0.22</c:v>
                </c:pt>
                <c:pt idx="1">
                  <c:v>0.4</c:v>
                </c:pt>
                <c:pt idx="2">
                  <c:v>0.08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06-4036-9192-407B92EA011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40</xdr:row>
      <xdr:rowOff>0</xdr:rowOff>
    </xdr:from>
    <xdr:to>
      <xdr:col>5</xdr:col>
      <xdr:colOff>0</xdr:colOff>
      <xdr:row>64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35DBB27-0867-47D8-ABB7-97305B45B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9524</xdr:colOff>
      <xdr:row>3</xdr:row>
      <xdr:rowOff>0</xdr:rowOff>
    </xdr:from>
    <xdr:to>
      <xdr:col>5</xdr:col>
      <xdr:colOff>76199</xdr:colOff>
      <xdr:row>7</xdr:row>
      <xdr:rowOff>144773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8138E3E7-5D0D-4CD0-A16F-6D9C79CB611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606"/>
        <a:stretch/>
      </xdr:blipFill>
      <xdr:spPr>
        <a:xfrm>
          <a:off x="619124" y="571500"/>
          <a:ext cx="5762625" cy="14782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29DA7-359B-44B1-AAF7-70C6FB781A73}">
  <dimension ref="B7:AS39"/>
  <sheetViews>
    <sheetView tabSelected="1" topLeftCell="A10" workbookViewId="0">
      <selection activeCell="E22" sqref="E22"/>
    </sheetView>
  </sheetViews>
  <sheetFormatPr defaultRowHeight="15" x14ac:dyDescent="0.25"/>
  <cols>
    <col min="2" max="2" width="0.42578125" customWidth="1"/>
    <col min="3" max="3" width="41.7109375" bestFit="1" customWidth="1"/>
    <col min="4" max="4" width="19" customWidth="1"/>
    <col min="5" max="5" width="24.28515625" customWidth="1"/>
    <col min="6" max="6" width="4.42578125" customWidth="1"/>
    <col min="7" max="7" width="1.42578125" customWidth="1"/>
    <col min="8" max="8" width="1.7109375" customWidth="1"/>
    <col min="9" max="14" width="9.140625" hidden="1" customWidth="1"/>
    <col min="15" max="15" width="8.42578125" hidden="1" customWidth="1"/>
    <col min="16" max="16" width="9.140625" hidden="1" customWidth="1"/>
    <col min="17" max="17" width="3.5703125" hidden="1" customWidth="1"/>
    <col min="18" max="32" width="9.140625" hidden="1" customWidth="1"/>
    <col min="33" max="33" width="1.85546875" customWidth="1"/>
    <col min="35" max="35" width="7.140625" customWidth="1"/>
    <col min="36" max="45" width="9.140625" hidden="1" customWidth="1"/>
  </cols>
  <sheetData>
    <row r="7" spans="3:5" ht="60" customHeight="1" x14ac:dyDescent="0.25"/>
    <row r="8" spans="3:5" ht="27" customHeight="1" thickBot="1" x14ac:dyDescent="0.3"/>
    <row r="9" spans="3:5" ht="24.75" customHeight="1" thickBot="1" x14ac:dyDescent="0.3">
      <c r="C9" s="30" t="s">
        <v>12</v>
      </c>
      <c r="D9" s="31"/>
      <c r="E9" s="32"/>
    </row>
    <row r="10" spans="3:5" ht="15.75" thickBot="1" x14ac:dyDescent="0.3">
      <c r="C10" s="37" t="s">
        <v>14</v>
      </c>
      <c r="D10" s="38"/>
      <c r="E10" s="16">
        <v>5000</v>
      </c>
    </row>
    <row r="11" spans="3:5" ht="15.75" thickBot="1" x14ac:dyDescent="0.3">
      <c r="C11" s="33" t="s">
        <v>13</v>
      </c>
      <c r="D11" s="34"/>
      <c r="E11" s="7">
        <v>0.01</v>
      </c>
    </row>
    <row r="12" spans="3:5" ht="15.75" thickBot="1" x14ac:dyDescent="0.3">
      <c r="C12" s="35" t="s">
        <v>15</v>
      </c>
      <c r="D12" s="36"/>
      <c r="E12" s="17">
        <v>1500</v>
      </c>
    </row>
    <row r="14" spans="3:5" ht="2.25" customHeight="1" thickBot="1" x14ac:dyDescent="0.3"/>
    <row r="15" spans="3:5" ht="34.5" customHeight="1" x14ac:dyDescent="0.25">
      <c r="C15" s="45" t="s">
        <v>5</v>
      </c>
      <c r="D15" s="46"/>
      <c r="E15" s="47"/>
    </row>
    <row r="16" spans="3:5" ht="17.25" x14ac:dyDescent="0.3">
      <c r="C16" s="39" t="s">
        <v>0</v>
      </c>
      <c r="D16" s="40"/>
      <c r="E16" s="1">
        <v>1500</v>
      </c>
    </row>
    <row r="17" spans="2:5" ht="17.25" x14ac:dyDescent="0.3">
      <c r="C17" s="39" t="s">
        <v>1</v>
      </c>
      <c r="D17" s="40"/>
      <c r="E17" s="2">
        <v>30</v>
      </c>
    </row>
    <row r="18" spans="2:5" ht="17.25" x14ac:dyDescent="0.3">
      <c r="C18" s="39" t="s">
        <v>2</v>
      </c>
      <c r="D18" s="40"/>
      <c r="E18" s="3">
        <v>1.0789999999999999E-2</v>
      </c>
    </row>
    <row r="19" spans="2:5" ht="17.25" x14ac:dyDescent="0.25">
      <c r="C19" s="41" t="s">
        <v>3</v>
      </c>
      <c r="D19" s="42"/>
      <c r="E19" s="14">
        <f>FV(E18,E17*12,E16*-1)</f>
        <v>6483254.4825070715</v>
      </c>
    </row>
    <row r="20" spans="2:5" ht="18" thickBot="1" x14ac:dyDescent="0.3">
      <c r="C20" s="43" t="s">
        <v>4</v>
      </c>
      <c r="D20" s="44"/>
      <c r="E20" s="15">
        <f>E19*$E$11</f>
        <v>64832.54482507072</v>
      </c>
    </row>
    <row r="21" spans="2:5" ht="15.75" thickBot="1" x14ac:dyDescent="0.3"/>
    <row r="22" spans="2:5" ht="27" thickBot="1" x14ac:dyDescent="0.3">
      <c r="C22" s="48" t="s">
        <v>33</v>
      </c>
      <c r="D22" s="49"/>
      <c r="E22" s="50" t="s">
        <v>11</v>
      </c>
    </row>
    <row r="23" spans="2:5" ht="15.75" thickBot="1" x14ac:dyDescent="0.3">
      <c r="B23" s="4">
        <v>2</v>
      </c>
      <c r="C23" s="8" t="s">
        <v>6</v>
      </c>
      <c r="D23" s="10">
        <f>FV($E$18,$B23*12,$E$16*-1)</f>
        <v>40841.440946467825</v>
      </c>
      <c r="E23" s="11">
        <f>D23*+RENDIMENTO_CARTEIRA</f>
        <v>408.41440946467827</v>
      </c>
    </row>
    <row r="24" spans="2:5" ht="15.75" thickBot="1" x14ac:dyDescent="0.3">
      <c r="B24" s="4">
        <v>5</v>
      </c>
      <c r="C24" s="8" t="s">
        <v>7</v>
      </c>
      <c r="D24" s="10">
        <f>FV($E$18,$B24*12,$E$16*-1)</f>
        <v>125665.37099773147</v>
      </c>
      <c r="E24" s="11">
        <f>D24*+RENDIMENTO_CARTEIRA</f>
        <v>1256.6537099773147</v>
      </c>
    </row>
    <row r="25" spans="2:5" ht="15.75" thickBot="1" x14ac:dyDescent="0.3">
      <c r="B25" s="4">
        <v>10</v>
      </c>
      <c r="C25" s="8" t="s">
        <v>8</v>
      </c>
      <c r="D25" s="10">
        <f>FV($E$18,$B25*12,$E$16*-1)</f>
        <v>364926.3187952583</v>
      </c>
      <c r="E25" s="11">
        <f>D25*+RENDIMENTO_CARTEIRA</f>
        <v>3649.2631879525829</v>
      </c>
    </row>
    <row r="26" spans="2:5" ht="15.75" thickBot="1" x14ac:dyDescent="0.3">
      <c r="B26" s="4">
        <v>20</v>
      </c>
      <c r="C26" s="8" t="s">
        <v>9</v>
      </c>
      <c r="D26" s="10">
        <f>FV($E$18,$B26*12,$E$16*-1)</f>
        <v>1687797.600145621</v>
      </c>
      <c r="E26" s="11">
        <f>D26*+RENDIMENTO_CARTEIRA</f>
        <v>16877.976001456209</v>
      </c>
    </row>
    <row r="27" spans="2:5" ht="15.75" thickBot="1" x14ac:dyDescent="0.3">
      <c r="B27" s="4">
        <v>30</v>
      </c>
      <c r="C27" s="9" t="s">
        <v>10</v>
      </c>
      <c r="D27" s="12">
        <f>FV($E$18,$B27*12,$E$16*-1)</f>
        <v>6483254.4825070715</v>
      </c>
      <c r="E27" s="13">
        <f>D27*+RENDIMENTO_CARTEIRA</f>
        <v>64832.54482507072</v>
      </c>
    </row>
    <row r="28" spans="2:5" x14ac:dyDescent="0.25">
      <c r="D28" s="5"/>
      <c r="E28" s="5"/>
    </row>
    <row r="29" spans="2:5" x14ac:dyDescent="0.25">
      <c r="C29" s="18" t="s">
        <v>16</v>
      </c>
      <c r="D29" s="18" t="s">
        <v>30</v>
      </c>
      <c r="E29" s="18"/>
    </row>
    <row r="30" spans="2:5" x14ac:dyDescent="0.25">
      <c r="C30" s="19" t="s">
        <v>18</v>
      </c>
      <c r="D30" s="21">
        <v>500</v>
      </c>
    </row>
    <row r="32" spans="2:5" x14ac:dyDescent="0.25">
      <c r="C32" s="5" t="s">
        <v>19</v>
      </c>
      <c r="D32" t="s">
        <v>25</v>
      </c>
      <c r="E32" t="s">
        <v>26</v>
      </c>
    </row>
    <row r="33" spans="3:5" x14ac:dyDescent="0.25">
      <c r="C33" s="5" t="s">
        <v>20</v>
      </c>
      <c r="D33" s="22">
        <f>VLOOKUP($D$29&amp;"'"&amp;C33,Planilha2!$A:$D,4,FALSE)</f>
        <v>0.22</v>
      </c>
      <c r="E33" s="6">
        <f>D33*$D$30</f>
        <v>110</v>
      </c>
    </row>
    <row r="34" spans="3:5" x14ac:dyDescent="0.25">
      <c r="C34" s="5" t="s">
        <v>21</v>
      </c>
      <c r="D34" s="22">
        <f>VLOOKUP($D$29&amp;"'"&amp;C34,Planilha2!$A:$D,4,FALSE)</f>
        <v>0.4</v>
      </c>
      <c r="E34" s="6">
        <f t="shared" ref="E34:E38" si="0">D34*$D$30</f>
        <v>200</v>
      </c>
    </row>
    <row r="35" spans="3:5" x14ac:dyDescent="0.25">
      <c r="C35" s="5" t="s">
        <v>22</v>
      </c>
      <c r="D35" s="22">
        <f>VLOOKUP($D$29&amp;"'"&amp;C35,Planilha2!$A:$D,4,FALSE)</f>
        <v>0.08</v>
      </c>
      <c r="E35" s="6">
        <f t="shared" si="0"/>
        <v>40</v>
      </c>
    </row>
    <row r="36" spans="3:5" x14ac:dyDescent="0.25">
      <c r="C36" s="5" t="s">
        <v>23</v>
      </c>
      <c r="D36" s="22">
        <f>VLOOKUP($D$29&amp;"'"&amp;C36,Planilha2!$A:$D,4,FALSE)</f>
        <v>0.1</v>
      </c>
      <c r="E36" s="6">
        <f t="shared" si="0"/>
        <v>50</v>
      </c>
    </row>
    <row r="37" spans="3:5" x14ac:dyDescent="0.25">
      <c r="C37" s="5" t="s">
        <v>24</v>
      </c>
      <c r="D37" s="22">
        <f>VLOOKUP($D$29&amp;"'"&amp;C37,Planilha2!$A:$D,4,FALSE)</f>
        <v>0.1</v>
      </c>
      <c r="E37" s="6">
        <f t="shared" si="0"/>
        <v>50</v>
      </c>
    </row>
    <row r="38" spans="3:5" x14ac:dyDescent="0.25">
      <c r="C38" s="5" t="s">
        <v>32</v>
      </c>
      <c r="D38" s="22">
        <f>VLOOKUP($D$29&amp;"'"&amp;C38,Planilha2!$A:$D,4,FALSE)</f>
        <v>0.1</v>
      </c>
      <c r="E38" s="6">
        <f t="shared" si="0"/>
        <v>50</v>
      </c>
    </row>
    <row r="39" spans="3:5" x14ac:dyDescent="0.25">
      <c r="C39" s="19"/>
      <c r="D39" s="19"/>
      <c r="E39" s="20" t="e">
        <f>SOMA</f>
        <v>#NAME?</v>
      </c>
    </row>
  </sheetData>
  <mergeCells count="11">
    <mergeCell ref="C22:D22"/>
    <mergeCell ref="C15:E15"/>
    <mergeCell ref="C9:E9"/>
    <mergeCell ref="C11:D11"/>
    <mergeCell ref="C12:D12"/>
    <mergeCell ref="C10:D10"/>
    <mergeCell ref="C16:D16"/>
    <mergeCell ref="C17:D17"/>
    <mergeCell ref="C18:D18"/>
    <mergeCell ref="C19:D19"/>
    <mergeCell ref="C20:D20"/>
  </mergeCells>
  <dataValidations count="1">
    <dataValidation type="list" allowBlank="1" showInputMessage="1" showErrorMessage="1" sqref="D29" xr:uid="{1A773F26-F4CA-45DE-8DD0-B1BB5980C97F}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AE212-454B-47AD-983F-3AA32AB43A87}">
  <dimension ref="A3:H21"/>
  <sheetViews>
    <sheetView workbookViewId="0">
      <selection activeCell="E16" sqref="E16"/>
    </sheetView>
  </sheetViews>
  <sheetFormatPr defaultRowHeight="15" x14ac:dyDescent="0.25"/>
  <cols>
    <col min="1" max="1" width="33.42578125" bestFit="1" customWidth="1"/>
    <col min="2" max="2" width="14.7109375" bestFit="1" customWidth="1"/>
    <col min="3" max="3" width="19" bestFit="1" customWidth="1"/>
    <col min="4" max="4" width="9.140625" style="26"/>
    <col min="7" max="7" width="18.28515625" bestFit="1" customWidth="1"/>
  </cols>
  <sheetData>
    <row r="3" spans="1:8" x14ac:dyDescent="0.25">
      <c r="A3" t="s">
        <v>29</v>
      </c>
      <c r="B3" t="s">
        <v>16</v>
      </c>
      <c r="C3" t="s">
        <v>19</v>
      </c>
      <c r="D3" s="26" t="s">
        <v>28</v>
      </c>
    </row>
    <row r="4" spans="1:8" x14ac:dyDescent="0.25">
      <c r="A4" t="str">
        <f>B4&amp;"'"&amp;C4</f>
        <v>CONSERVADOR'PAPEL</v>
      </c>
      <c r="B4" t="s">
        <v>27</v>
      </c>
      <c r="C4" s="5" t="s">
        <v>20</v>
      </c>
      <c r="D4" s="26">
        <v>0.3</v>
      </c>
    </row>
    <row r="5" spans="1:8" x14ac:dyDescent="0.25">
      <c r="A5" t="str">
        <f t="shared" ref="A5:A20" si="0">B5&amp;"'"&amp;C5</f>
        <v>CONSERVADOR'TIJOLO</v>
      </c>
      <c r="B5" t="s">
        <v>27</v>
      </c>
      <c r="C5" s="5" t="s">
        <v>21</v>
      </c>
      <c r="D5" s="26">
        <v>0.5</v>
      </c>
      <c r="G5" s="23" t="s">
        <v>31</v>
      </c>
      <c r="H5" s="25">
        <f>VLOOKUP(G5,$A:$D,4,FALSE)</f>
        <v>0.4</v>
      </c>
    </row>
    <row r="6" spans="1:8" x14ac:dyDescent="0.25">
      <c r="A6" t="str">
        <f t="shared" si="0"/>
        <v>CONSERVADOR'HIBRIDOS</v>
      </c>
      <c r="B6" t="s">
        <v>27</v>
      </c>
      <c r="C6" s="5" t="s">
        <v>22</v>
      </c>
      <c r="D6" s="26">
        <v>0.1</v>
      </c>
    </row>
    <row r="7" spans="1:8" x14ac:dyDescent="0.25">
      <c r="A7" t="str">
        <f t="shared" si="0"/>
        <v>CONSERVADOR'FOFS</v>
      </c>
      <c r="B7" t="s">
        <v>27</v>
      </c>
      <c r="C7" s="5" t="s">
        <v>23</v>
      </c>
      <c r="D7" s="26">
        <v>0.05</v>
      </c>
    </row>
    <row r="8" spans="1:8" x14ac:dyDescent="0.25">
      <c r="A8" t="str">
        <f t="shared" si="0"/>
        <v>CONSERVADOR'DESENVOLVIMENTO</v>
      </c>
      <c r="B8" t="s">
        <v>27</v>
      </c>
      <c r="C8" s="5" t="s">
        <v>24</v>
      </c>
      <c r="D8" s="26">
        <v>0</v>
      </c>
    </row>
    <row r="9" spans="1:8" ht="15.75" thickBot="1" x14ac:dyDescent="0.3">
      <c r="A9" s="27" t="str">
        <f t="shared" si="0"/>
        <v>CONSERVADOR'HOTELARIA</v>
      </c>
      <c r="B9" s="27" t="s">
        <v>27</v>
      </c>
      <c r="C9" s="28" t="s">
        <v>32</v>
      </c>
      <c r="D9" s="29">
        <v>0.05</v>
      </c>
    </row>
    <row r="10" spans="1:8" ht="15.75" thickTop="1" x14ac:dyDescent="0.25">
      <c r="A10" t="str">
        <f>B10&amp;"'"&amp;C10</f>
        <v>MODERADO'PAPEL</v>
      </c>
      <c r="B10" t="s">
        <v>30</v>
      </c>
      <c r="C10" s="5" t="s">
        <v>20</v>
      </c>
      <c r="D10" s="26">
        <v>0.22</v>
      </c>
    </row>
    <row r="11" spans="1:8" x14ac:dyDescent="0.25">
      <c r="A11" t="str">
        <f t="shared" si="0"/>
        <v>MODERADO'TIJOLO</v>
      </c>
      <c r="B11" t="s">
        <v>30</v>
      </c>
      <c r="C11" s="5" t="s">
        <v>21</v>
      </c>
      <c r="D11" s="26">
        <v>0.4</v>
      </c>
    </row>
    <row r="12" spans="1:8" x14ac:dyDescent="0.25">
      <c r="A12" t="str">
        <f t="shared" si="0"/>
        <v>MODERADO'HIBRIDOS</v>
      </c>
      <c r="B12" t="s">
        <v>30</v>
      </c>
      <c r="C12" s="5" t="s">
        <v>22</v>
      </c>
      <c r="D12" s="26">
        <v>0.08</v>
      </c>
    </row>
    <row r="13" spans="1:8" x14ac:dyDescent="0.25">
      <c r="A13" t="str">
        <f t="shared" si="0"/>
        <v>MODERADO'FOFS</v>
      </c>
      <c r="B13" t="s">
        <v>30</v>
      </c>
      <c r="C13" s="5" t="s">
        <v>23</v>
      </c>
      <c r="D13" s="26">
        <v>0.1</v>
      </c>
    </row>
    <row r="14" spans="1:8" x14ac:dyDescent="0.25">
      <c r="A14" t="str">
        <f t="shared" si="0"/>
        <v>MODERADO'DESENVOLVIMENTO</v>
      </c>
      <c r="B14" t="s">
        <v>30</v>
      </c>
      <c r="C14" s="5" t="s">
        <v>24</v>
      </c>
      <c r="D14" s="26">
        <v>0.1</v>
      </c>
    </row>
    <row r="15" spans="1:8" ht="15.75" thickBot="1" x14ac:dyDescent="0.3">
      <c r="A15" s="27" t="str">
        <f t="shared" si="0"/>
        <v>MODERADO'HOTELARIA</v>
      </c>
      <c r="B15" s="27" t="s">
        <v>30</v>
      </c>
      <c r="C15" s="28" t="s">
        <v>32</v>
      </c>
      <c r="D15" s="29">
        <v>0.1</v>
      </c>
    </row>
    <row r="16" spans="1:8" ht="15.75" thickTop="1" x14ac:dyDescent="0.25">
      <c r="A16" t="str">
        <f t="shared" si="0"/>
        <v>AGRESSIVO'PAPEL</v>
      </c>
      <c r="B16" t="s">
        <v>17</v>
      </c>
      <c r="C16" s="5" t="s">
        <v>20</v>
      </c>
      <c r="D16" s="26">
        <v>0.5</v>
      </c>
    </row>
    <row r="17" spans="1:6" x14ac:dyDescent="0.25">
      <c r="A17" t="str">
        <f t="shared" si="0"/>
        <v>AGRESSIVO'TIJOLO</v>
      </c>
      <c r="B17" t="s">
        <v>17</v>
      </c>
      <c r="C17" s="5" t="s">
        <v>21</v>
      </c>
      <c r="D17" s="26">
        <v>0.1</v>
      </c>
      <c r="F17" s="24"/>
    </row>
    <row r="18" spans="1:6" x14ac:dyDescent="0.25">
      <c r="A18" t="str">
        <f t="shared" si="0"/>
        <v>AGRESSIVO'HIBRIDOS</v>
      </c>
      <c r="B18" t="s">
        <v>17</v>
      </c>
      <c r="C18" s="5" t="s">
        <v>22</v>
      </c>
      <c r="D18" s="26">
        <v>0.05</v>
      </c>
    </row>
    <row r="19" spans="1:6" x14ac:dyDescent="0.25">
      <c r="A19" t="str">
        <f t="shared" si="0"/>
        <v>AGRESSIVO'FOFS</v>
      </c>
      <c r="B19" t="s">
        <v>17</v>
      </c>
      <c r="C19" s="5" t="s">
        <v>23</v>
      </c>
      <c r="D19" s="26">
        <v>0.05</v>
      </c>
    </row>
    <row r="20" spans="1:6" x14ac:dyDescent="0.25">
      <c r="A20" t="str">
        <f t="shared" si="0"/>
        <v>AGRESSIVO'DESENVOLVIMENTO</v>
      </c>
      <c r="B20" t="s">
        <v>17</v>
      </c>
      <c r="C20" s="5" t="s">
        <v>24</v>
      </c>
      <c r="D20" s="26">
        <v>0.2</v>
      </c>
    </row>
    <row r="21" spans="1:6" x14ac:dyDescent="0.25">
      <c r="A21" t="str">
        <f>B21&amp;"'"&amp;C21</f>
        <v>AGRESSIVO'HOTELARIA</v>
      </c>
      <c r="B21" t="s">
        <v>17</v>
      </c>
      <c r="C21" s="5" t="s">
        <v>32</v>
      </c>
      <c r="D21" s="26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Planilha1</vt:lpstr>
      <vt:lpstr>Planilha2</vt:lpstr>
      <vt:lpstr>RENDIMENTO_CARTEIRA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2025-06-09T14:01:26Z</dcterms:created>
  <dcterms:modified xsi:type="dcterms:W3CDTF">2025-06-12T20:00:16Z</dcterms:modified>
</cp:coreProperties>
</file>