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defaultThemeVersion="166925"/>
  <mc:AlternateContent xmlns:mc="http://schemas.openxmlformats.org/markup-compatibility/2006">
    <mc:Choice Requires="x15">
      <x15ac:absPath xmlns:x15ac="http://schemas.microsoft.com/office/spreadsheetml/2010/11/ac" url="/Users/erinhengel/Dropbox/Readability/draft/0-labels/"/>
    </mc:Choice>
  </mc:AlternateContent>
  <xr:revisionPtr revIDLastSave="0" documentId="13_ncr:1_{A8CD6706-82FA-3E4A-A2D9-7ACD34AFF451}" xr6:coauthVersionLast="47" xr6:coauthVersionMax="47" xr10:uidLastSave="{00000000-0000-0000-0000-000000000000}"/>
  <bookViews>
    <workbookView xWindow="54560" yWindow="500" windowWidth="46200" windowHeight="25520" xr2:uid="{C9968B0E-ADC9-D14B-867F-EABC4A185741}"/>
  </bookViews>
  <sheets>
    <sheet name="notes" sheetId="1" r:id="rId1"/>
    <sheet name="standard" sheetId="2" r:id="rId2"/>
    <sheet name="tables" sheetId="3" r:id="rId3"/>
  </sheets>
  <definedNames>
    <definedName name="latex">tables!$A$2:$I$17</definedName>
    <definedName name="titles_notes">standard!$A$2:$C$11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55" i="1" l="1"/>
  <c r="C54" i="1"/>
  <c r="C53" i="1"/>
  <c r="C52" i="1"/>
  <c r="C51" i="1"/>
  <c r="C50" i="1"/>
  <c r="C49" i="1"/>
  <c r="D18" i="1"/>
  <c r="D17" i="1"/>
  <c r="D16" i="1"/>
  <c r="D15" i="1"/>
  <c r="D14" i="1"/>
  <c r="D13" i="1"/>
  <c r="D12" i="1"/>
  <c r="D11" i="1"/>
  <c r="C35" i="1"/>
  <c r="C34" i="1"/>
  <c r="C33" i="1"/>
  <c r="C32" i="1"/>
  <c r="C31" i="1"/>
  <c r="C30" i="1"/>
  <c r="C36" i="1"/>
  <c r="C70" i="1"/>
  <c r="C69" i="1"/>
  <c r="C68" i="1"/>
  <c r="C67" i="1"/>
  <c r="C66" i="1"/>
  <c r="C65" i="1"/>
  <c r="C48" i="1"/>
  <c r="C47" i="1"/>
  <c r="C44" i="1"/>
  <c r="C43" i="1"/>
  <c r="C42" i="1"/>
  <c r="C41" i="1"/>
  <c r="C40" i="1"/>
  <c r="C39" i="1"/>
  <c r="C27" i="1"/>
  <c r="C26" i="1"/>
  <c r="C25" i="1"/>
  <c r="C24" i="1"/>
  <c r="C23" i="1"/>
  <c r="C22" i="1"/>
  <c r="C16" i="1"/>
  <c r="C15" i="1"/>
  <c r="C14" i="1"/>
  <c r="C13" i="1"/>
  <c r="C12" i="1"/>
  <c r="C11" i="1"/>
  <c r="C17" i="1"/>
  <c r="C18" i="1"/>
  <c r="C19" i="1"/>
  <c r="N7" i="1"/>
  <c r="M7" i="1"/>
  <c r="F7" i="1"/>
  <c r="E7" i="1"/>
  <c r="E58" i="1"/>
  <c r="F58" i="1"/>
  <c r="K9" i="1"/>
  <c r="J2" i="1"/>
  <c r="K8" i="1"/>
  <c r="I8" i="1"/>
  <c r="I59" i="1"/>
  <c r="I60" i="1"/>
  <c r="I61" i="1"/>
  <c r="I62" i="1"/>
  <c r="I44" i="1"/>
  <c r="I43" i="1"/>
  <c r="I42" i="1"/>
  <c r="I41" i="1"/>
  <c r="I40" i="1"/>
  <c r="I39" i="1"/>
  <c r="I38" i="1"/>
  <c r="D69" i="1"/>
  <c r="D68" i="1"/>
  <c r="D67" i="1"/>
  <c r="D66" i="1"/>
  <c r="D65" i="1"/>
  <c r="D57" i="1"/>
  <c r="D56" i="1"/>
  <c r="D55" i="1"/>
  <c r="D54" i="1"/>
  <c r="D53" i="1"/>
  <c r="D52" i="1"/>
  <c r="D51" i="1"/>
  <c r="D50" i="1"/>
  <c r="D49" i="1"/>
  <c r="D48" i="1"/>
  <c r="D47" i="1"/>
  <c r="D36" i="1"/>
  <c r="D35" i="1"/>
  <c r="D34" i="1"/>
  <c r="D33" i="1"/>
  <c r="D32" i="1"/>
  <c r="D31" i="1"/>
  <c r="D30" i="1"/>
  <c r="D27" i="1"/>
  <c r="D26" i="1"/>
  <c r="D25" i="1"/>
  <c r="D24" i="1"/>
  <c r="D23" i="1"/>
  <c r="D22" i="1"/>
  <c r="D20" i="1"/>
  <c r="D19" i="1"/>
  <c r="F71" i="1"/>
  <c r="E71" i="1"/>
  <c r="I70" i="1"/>
  <c r="I69" i="1"/>
  <c r="I68" i="1"/>
  <c r="I67" i="1"/>
  <c r="I66" i="1"/>
  <c r="I65" i="1"/>
  <c r="I64" i="1"/>
  <c r="E62" i="1"/>
  <c r="F62" i="1"/>
  <c r="I28" i="1"/>
  <c r="I29" i="1"/>
  <c r="K45" i="1"/>
  <c r="I45" i="1"/>
  <c r="L57" i="1"/>
  <c r="L53" i="1"/>
  <c r="L54" i="1"/>
  <c r="L55" i="1"/>
  <c r="L56" i="1"/>
  <c r="L49" i="1"/>
  <c r="L50" i="1"/>
  <c r="L51" i="1"/>
  <c r="L52" i="1"/>
  <c r="I48" i="1"/>
  <c r="I49" i="1"/>
  <c r="I50" i="1"/>
  <c r="I51" i="1"/>
  <c r="I52" i="1"/>
  <c r="I53" i="1"/>
  <c r="I54" i="1"/>
  <c r="I55" i="1"/>
  <c r="I56" i="1"/>
  <c r="I57" i="1"/>
  <c r="I46" i="1"/>
  <c r="L46" i="1"/>
  <c r="K16" i="1"/>
  <c r="J16" i="1"/>
  <c r="I16" i="1"/>
  <c r="K15" i="1"/>
  <c r="J15" i="1"/>
  <c r="I15" i="1"/>
  <c r="K14" i="1"/>
  <c r="J14" i="1"/>
  <c r="I14" i="1"/>
  <c r="K13" i="1"/>
  <c r="J13" i="1"/>
  <c r="I13" i="1"/>
  <c r="K12" i="1"/>
  <c r="J12" i="1"/>
  <c r="I12" i="1"/>
  <c r="K11" i="1"/>
  <c r="J11" i="1"/>
  <c r="I11" i="1"/>
  <c r="K10" i="1"/>
  <c r="J10" i="1"/>
  <c r="I10" i="1"/>
  <c r="K17" i="1"/>
  <c r="J17" i="1"/>
  <c r="I17" i="1"/>
  <c r="K18" i="1"/>
  <c r="J18" i="1"/>
  <c r="I18" i="1"/>
  <c r="I21" i="1"/>
  <c r="I22" i="1"/>
  <c r="I23" i="1"/>
  <c r="I25" i="1"/>
  <c r="I24" i="1"/>
  <c r="I26" i="1"/>
  <c r="I27" i="1"/>
  <c r="D4" i="1"/>
  <c r="D5" i="1"/>
  <c r="F9" i="1"/>
  <c r="E9" i="1"/>
  <c r="E69" i="1"/>
  <c r="F69" i="1"/>
  <c r="F8" i="1"/>
  <c r="E8" i="1"/>
  <c r="F2" i="1"/>
  <c r="E2" i="1"/>
  <c r="F27" i="1"/>
  <c r="E27" i="1"/>
  <c r="F26" i="1"/>
  <c r="E26" i="1"/>
  <c r="F25" i="1"/>
  <c r="E25" i="1"/>
  <c r="F24" i="1"/>
  <c r="E24" i="1"/>
  <c r="F23" i="1"/>
  <c r="E23" i="1"/>
  <c r="F22" i="1"/>
  <c r="E22" i="1"/>
  <c r="F21" i="1"/>
  <c r="E21" i="1"/>
  <c r="F18" i="1"/>
  <c r="E18" i="1"/>
  <c r="F17" i="1"/>
  <c r="E17" i="1"/>
  <c r="F16" i="1"/>
  <c r="E16" i="1"/>
  <c r="F15" i="1"/>
  <c r="E15" i="1"/>
  <c r="F14" i="1"/>
  <c r="E14" i="1"/>
  <c r="F13" i="1"/>
  <c r="E13" i="1"/>
  <c r="F12" i="1"/>
  <c r="E12" i="1"/>
  <c r="F11" i="1"/>
  <c r="E11" i="1"/>
  <c r="F10" i="1"/>
  <c r="E10" i="1"/>
  <c r="E57" i="1"/>
  <c r="E56" i="1"/>
  <c r="E55" i="1"/>
  <c r="E54" i="1"/>
  <c r="E53" i="1"/>
  <c r="E52" i="1"/>
  <c r="E51" i="1"/>
  <c r="E50" i="1"/>
  <c r="E49" i="1"/>
  <c r="E46" i="1"/>
  <c r="F55" i="1"/>
  <c r="F54" i="1"/>
  <c r="F52" i="1"/>
  <c r="F50" i="1"/>
  <c r="F49" i="1"/>
  <c r="F45" i="1"/>
  <c r="E45" i="1"/>
  <c r="F29" i="1"/>
  <c r="E29" i="1"/>
  <c r="F28" i="1"/>
  <c r="E28" i="1"/>
  <c r="F61" i="1"/>
  <c r="E61" i="1"/>
  <c r="F60" i="1"/>
  <c r="E60" i="1"/>
  <c r="F59" i="1"/>
  <c r="E59" i="1"/>
  <c r="F43" i="1"/>
  <c r="E43" i="1"/>
  <c r="F42" i="1"/>
  <c r="E42" i="1"/>
  <c r="F41" i="1"/>
  <c r="E41" i="1"/>
  <c r="F40" i="1"/>
  <c r="E40" i="1"/>
  <c r="F39" i="1"/>
  <c r="E39" i="1"/>
  <c r="F38" i="1"/>
  <c r="E38" i="1"/>
  <c r="F68" i="1"/>
  <c r="E68" i="1"/>
  <c r="F67" i="1"/>
  <c r="E67" i="1"/>
  <c r="F66" i="1"/>
  <c r="E66" i="1"/>
  <c r="F65" i="1"/>
  <c r="E65" i="1"/>
  <c r="F64" i="1"/>
  <c r="E64" i="1"/>
  <c r="F36" i="1"/>
  <c r="F35" i="1"/>
  <c r="F34" i="1"/>
  <c r="F33" i="1"/>
  <c r="F32" i="1"/>
  <c r="F31" i="1"/>
  <c r="F30" i="1"/>
  <c r="I31" i="1" l="1"/>
  <c r="I35" i="1"/>
  <c r="I37" i="1"/>
  <c r="I32" i="1"/>
  <c r="I36" i="1"/>
  <c r="I33" i="1"/>
  <c r="I47" i="1"/>
  <c r="I30" i="1"/>
  <c r="I34" i="1"/>
  <c r="E30" i="1"/>
  <c r="E32" i="1"/>
  <c r="E34" i="1"/>
  <c r="E36" i="1"/>
  <c r="E31" i="1"/>
  <c r="E33" i="1"/>
  <c r="E35" i="1"/>
</calcChain>
</file>

<file path=xl/sharedStrings.xml><?xml version="1.0" encoding="utf-8"?>
<sst xmlns="http://schemas.openxmlformats.org/spreadsheetml/2006/main" count="422" uniqueCount="232">
  <si>
    <t>table3</t>
  </si>
  <si>
    <t>Gender differences in readability, article-level analysis</t>
  </si>
  <si>
    <t>Title</t>
  </si>
  <si>
    <t>Note</t>
  </si>
  <si>
    <t>Type</t>
  </si>
  <si>
    <t>FemSolo</t>
  </si>
  <si>
    <t>Fem50</t>
  </si>
  <si>
    <t>Fem1</t>
  </si>
  <si>
    <t>Fem100</t>
  </si>
  <si>
    <t>FemSenior</t>
  </si>
  <si>
    <t>FemJunior</t>
  </si>
  <si>
    <t>R</t>
  </si>
  <si>
    <t>majority female-authored</t>
  </si>
  <si>
    <t>at least one female author</t>
  </si>
  <si>
    <t>100\% female-authored</t>
  </si>
  <si>
    <t>solo-authored papers</t>
  </si>
  <si>
    <t>senior female author</t>
  </si>
  <si>
    <t>senior female author (\(t\le3\))</t>
  </si>
  <si>
    <t>alternative program for calculating readability</t>
  </si>
  <si>
    <t>TableName</t>
  </si>
  <si>
    <t>FemRatio</t>
  </si>
  <si>
    <t>except that female ratio has been replaced with a dummy variable equal to 1 if a weak majority (50\% or more) of authors are female. (Papers with a minority---but positive---number of female authors are excluded.)</t>
  </si>
  <si>
    <t>except that female ratio has been replaced with a dummy variable equal to 1 if at least one author on a paper is female.</t>
  </si>
  <si>
    <t>except that female ratio has been replaced with a dummy variable equal to 1 if the paper is solo-authored by a woman and 0 if it is solo-authored by a man. (Co-authored papers are excluded.)</t>
  </si>
  <si>
    <t>except that only papers by less experienced authors (defined as having three or fewer previous top-five articles) are included in the sample and female ratio has been replaced with the interaction between female ratio and a dummy variable equal to 1 if a female author had strictly more top-five papers as her co-authors at the time the paper was published. (Mixed-gendered papers with a senior male co-author are excluded.)</t>
  </si>
  <si>
    <t>except readability scores were calculated using the R \texttt{readability} program.</t>
  </si>
  <si>
    <t>table2</t>
  </si>
  <si>
    <t>Textual characteristics per sentence by gender</t>
  </si>
  <si>
    <t>Figures are means of textual characteristics (per sentence) by sex. Male-authored papers are defined as having a ratio of female authors below 50 percent; female-authored papers are those with a ratio of female authors at or above 50 percent. Last column subtracts male means from female means. Standard errors in parentheses.</t>
  </si>
  <si>
    <t>journal</t>
  </si>
  <si>
    <t>Journal readability, comparisons to \textit{AER}</t>
  </si>
  <si>
    <t>table5</t>
  </si>
  <si>
    <t>Textual characteristics, published papers vs. drafts</t>
  </si>
  <si>
    <t>Figures are means of textual characteristics by sex for NBER working papers and published articles. Male-authored papers are defined as having a ratio of female authors below 50 percent; female-authored papers are those with a ratio of female authors at or above 50 percent. Penultimate columns in each panel subtract working paper figures from published article figures for men (first panel) and women (second panel); difference-in-differences (female less male) shown in the final column. Standard errors in parentheses.</t>
  </si>
  <si>
    <t>table6</t>
  </si>
  <si>
    <t>The impact of peer review on the gender readability gap</t>
  </si>
  <si>
    <t>full</t>
  </si>
  <si>
    <t>change_full</t>
  </si>
  <si>
    <t>except that female ratio has been replaced with a dummy variable equal to 1 if all authors on a paper are female. (Papers written by authors of both genders are excluded.)</t>
  </si>
  <si>
    <t>wordlimit</t>
  </si>
  <si>
    <t>\autoref{table6_FemRatio}, draft abstracts below official word limits</t>
  </si>
  <si>
    <t>jel</t>
  </si>
  <si>
    <t>\autoref{table6_FemRatio}, controlling for \textit{JEL} category</t>
  </si>
  <si>
    <t>table9</t>
  </si>
  <si>
    <t>table10</t>
  </si>
  <si>
    <t>Revision duration at \textit{Econometrica}, full control set</t>
  </si>
  <si>
    <t>pubyear</t>
  </si>
  <si>
    <t>subyear</t>
  </si>
  <si>
    <t>table11</t>
  </si>
  <si>
    <t>Revision duration at \textit{Econometrica} and \textit{REStud}, restricted control set</t>
  </si>
  <si>
    <t>thresholds</t>
  </si>
  <si>
    <t>except that publication year effects are used instead of acceptance year effects.</t>
  </si>
  <si>
    <t>except that submission year effects are used instead of acceptance year effects.</t>
  </si>
  <si>
    <t>publication year effects</t>
  </si>
  <si>
    <t>submission year effects</t>
  </si>
  <si>
    <t>tableH2</t>
  </si>
  <si>
    <t>Gender gap in readability at increasing \(t\)</t>
  </si>
  <si>
    <t>p{3cm}S@{}S@{}S@{}S@{}S@{}S@{}S@{}</t>
  </si>
  <si>
    <t>CellWidth</t>
  </si>
  <si>
    <t>Header</t>
  </si>
  <si>
    <t>&amp;{\(t=1\)}&amp;{\(t=2\)}&amp;{\(t=3\)}&amp;{\(t=4\text{--}5\)}&amp;{\(t\ge6\)}&amp;{All}</t>
  </si>
  <si>
    <t>p{3cm}S@{}S@{}S@{}S@{}S@{}S@{}</t>
  </si>
  <si>
    <t>&amp;{\(t=1\)}&amp;{\(t=2\)}&amp;{\(t=3\text{--}5\)}&amp;{\(t\ge6\)}&amp;{All}</t>
  </si>
  <si>
    <t>table4</t>
  </si>
  <si>
    <t>Gender differences in readability, author-level analysis</t>
  </si>
  <si>
    <t>p{4cm}S@{}S@{}S@{}S@{}S@{}</t>
  </si>
  <si>
    <t>table8</t>
  </si>
  <si>
    <t>figure8</t>
  </si>
  <si>
    <t xml:space="preserve">Blue bars represent (unweighted) matched pairs in which the man satisfies Conditions 1 and 2; pink bars are pairs in which the woman does. Estimated density functions drawn in grey, weighted by frequency observations are used in a match. Conditional means, standard deviations and sample sizes shown in the first two panels of Table </t>
  </si>
  <si>
    <t>base</t>
  </si>
  <si>
    <t>Sample 87 matched pairs. Table displays estimates identical to those in~\autoref{table8_base}, except that~\autoref{equation14} accounts for primary \textit{JEL} classification dummies and \(\widehat R_{it}\) was reconstructed at \textit{JEL} category dummies D and J.</t>
  </si>
  <si>
    <t>p{3cm}S[table-format=3.3]@{}S[table-format=3.3]@{}S[table-format=3.2]@{}S[table-format=4.3]@{}S[table-format=3.3]@{}S[table-format=3.1]@{}S@{}</t>
  </si>
  <si>
    <t>&amp;\multicolumn{3}{c}{{\crcell[b]{Higher standards for\\[-0.1cm]women (\(D_{ik}&gt;0\))}}}&amp;\multicolumn{3}{c}{{\crcell[b]{Higher standards for\\[-0.1cm]men (\(D_{ik}&lt;0\))}}}&amp;{{Mean \(D_{ik}\)}}\\\cmidrule(lr){2-4}\cmidrule(lr){5-7}\cmidrule(lr){8-8}&amp;{{Mean}}&amp;{{S.D.}}&amp;{{\(N\)}}&amp;{{Mean}}&amp;{{S.D.}}&amp;{{\(N\)}}&amp;{{All obs.}}</t>
  </si>
  <si>
    <t>p{4cm}S@{}S@{}S@{}</t>
  </si>
  <si>
    <t>&amp;{Men}&amp;{Women}&amp;{Difference}</t>
  </si>
  <si>
    <t>p{2cm}S@{}S@{}S@{}S@{}S@{}S@{}S@{}S@{}S@{}</t>
  </si>
  <si>
    <t>&amp;\multicolumn{5}{c}{1950--2015}&amp;\multicolumn{4}{c}{1990--2015}\\\cmidrule(lr){2-6}\cmidrule(lr){7-10}&amp;{(1)}&amp;{(2)}&amp;{(3)}&amp;{(4)}&amp;{(5)}&amp;{(6)}&amp;{(7)}&amp;{(8)}&amp;{(9)}</t>
  </si>
  <si>
    <t>p{4cm}S@{}S@{}S[round-precision=3]S@{}S@{}S[round-precision=3]S[round-precision=3]</t>
  </si>
  <si>
    <t>&amp;\multicolumn{3}{c}{{Men}}&amp;\multicolumn{3}{c}{{Women}}&amp;\\\cmidrule(lr){2-4}\cmidrule(lr){5-7}&amp;{\crcell[b]{Working\\[-0.1cm]paper}}&amp;{\crcell[b]{Published\\[-0.1cm]article}}&amp;{Difference}&amp;{\crcell[b]{Working\\[-0.1cm]paper}}&amp;{\crcell[b]{Published\\[-0.1cm]article}}&amp;{Difference}&amp;{\crcell[b]{Diff.-in\\[-0.1cm]diff.}}</t>
  </si>
  <si>
    <t>p{3cm}S@{}S@{}S@{}S@{}S@{}S@{}S@{}S@{}S@{}S@{}S@{}</t>
  </si>
  <si>
    <t>&amp;\multicolumn{3}{c}{{OLS (score)}}&amp;\multicolumn{2}{c}{{OLS ($\Delta$ in score)}}&amp;\multicolumn{6}{c}{{FGLS (score)}}\\\cmidrule(lr){2-4}\cmidrule(lr){5-6}\cmidrule(lr){7-12}&amp;&amp;&amp;&amp;&amp;&amp;\multicolumn{2}{c}{{Working paper}}&amp;\multicolumn{2}{c}{{Published paper}}&amp;\multicolumn{2}{c}{{Difference}}\\\cmidrule(lr){7-8}\cmidrule(lr){9-10}\cmidrule(lr){11-12}&amp;{\(R_{jW}\)}&amp;{\crcell[b]{Female}}&amp;{\crcell[b]{Blind$\times$\\[-0.1cm]female}}&amp;{\crcell[b]{Female}}&amp;{\crcell[b]{Blind$\times$\\[-0.1cm]female}}&amp;{\crcell[b]{Female}}&amp;{\crcell[b]{Blind$\times$\\[-0.1cm]female}}&amp;{\crcell[b]{Female}}&amp;{\crcell[b]{Blind$\times$\\[-0.1cm]female}}&amp;{\crcell[b]{Female}}&amp;{\crcell[b]{Blind$\times$\\[-0.1cm]female}}</t>
  </si>
  <si>
    <t>&amp;\multicolumn{3}{c}{{OLS (score)}}&amp;\multicolumn{2}{c}{{OLS ($\Delta$ in score)}}&amp;\multicolumn{6}{c}{{FGLS (score)}}\\\cmidrule(lr){2-4}\cmidrule(lr){5-6}\cmidrule(lr){7-12}&amp;&amp;&amp;&amp;&amp;&amp;\multicolumn{2}{c}{{Working paper}}&amp;\multicolumn{2}{c}{{Published paper}}&amp;\multicolumn{2}{c}{{Difference}}\\\cmidrule(lr){7-8}\cmidrule(lr){9-10}\cmidrule(lr){11-12}&amp;{\(R_{jW}\)}&amp;{\crcell[b]{Female\\[-0.1cm]ratio}}&amp;{\crcell[b]{Blind$\times$\\[-0.1cm]fem. ratio}}&amp;{\crcell[b]{Female\\[-0.1cm]ratio}}&amp;{\crcell[b]{Blind$\times$\\[-0.1cm]fem. ratio}}&amp;{\crcell[b]{Female\\[-0.1cm]ratio}}&amp;{\crcell[b]{Blind$\times$\\[-0.1cm]fem. ratio}}&amp;{\crcell[b]{Female\\[-0.1cm]ratio}}&amp;{\crcell[b]{Blind$\times$\\[-0.1cm]fem. ratio}}&amp;{\crcell[b]{Female\\[-0.1cm]ratio}}&amp;{\crcell[b]{Blind$\times$\\[-0.1cm]fem. ratio}}</t>
  </si>
  <si>
    <t>p{2.64cm}SSSSSSS</t>
  </si>
  <si>
    <t>&amp;\multicolumn{5}{c}{1970--2015}&amp;\multicolumn{2}{c}{1990--2015}\\\cmidrule(lr){2-6}\cmidrule(lr){7-8}&amp;{(1)}&amp;{(2)}&amp;{(3)}&amp;{(4)}&amp;{(5)}&amp;{(6)}&amp;{(7)}</t>
  </si>
  <si>
    <t>p{3.78cm}S@{}S@{}S@{}S@{}S@{}S@{}</t>
  </si>
  <si>
    <t>&amp;\multicolumn{3}{c}{1970--2015}&amp;\multicolumn{3}{c}{1990--2015}\\\cmidrule(lr){2-4}\cmidrule(lr){5-7}&amp;{\textit{Econometrica}}&amp;{\textit{REStud}}&amp;{\crcell[b]{\textit{Econometrica}\\[-0.1cm]+ \textit{REStud}}}&amp;{\textit{Econometrica}}&amp;{\textit{REStud}}&amp;{\crcell[b]{\textit{Econometrica}\\[-0.1cm]+ \textit{REStud}}}</t>
  </si>
  <si>
    <t>balance0</t>
  </si>
  <si>
    <t>Pre- and post-matching summary statistics</t>
  </si>
  <si>
    <t>p{3.55cm}S[group-separator={}]@{}S[group-separator={}]@{}S@{}S@{}S[group-separator={}]@{}S@{}S@{}</t>
  </si>
  <si>
    <t>&amp;&amp;\multicolumn{3}{c}{{Pre-match means}}&amp;\multicolumn{3}{c}{{Post-match means}}\\\cmidrule(lr){3-5}\cmidrule(lr){6-8}&amp;{{Women}}&amp;{{Men}}&amp;{{Difference}}&amp;{{\(t\)}}&amp;{{Men}}&amp;{{Difference}}&amp;{\(t\)}</t>
  </si>
  <si>
    <t>Regression output generating \(\widehat R_{it}\) (\autoref{equation14})</t>
  </si>
  <si>
    <t>p{2.5cm}SSSS</t>
  </si>
  <si>
    <t>&amp;\multicolumn{2}{c}{{Women}}&amp;\multicolumn{2}{c}{{Men}}\\\cmidrule(lr){2-3}\cmidrule(lr){4-5}&amp;{{\(t=1\)}}&amp;{{\(t=3\)}}&amp;{{\(t=1\)}}&amp;{{\(t=3\)}}</t>
  </si>
  <si>
    <t>Rit_regresults</t>
  </si>
  <si>
    <t>&amp;{\(t=1\)}&amp;{\(t=2\)}&amp;{\(t=3\)}&amp;{\(t=4\text{--}5\)}&amp;{\(t\ge6\)}</t>
  </si>
  <si>
    <t>&amp;{\crcell[b]{Flesch\\[-0.1cm]Reading\\[-0.1cm]Ease}}&amp;{\crcell[b]{Flesch-\\[-0.1cm]Kincaid}}&amp;{\crcell[b]{Gunning\\[-0.1cm]Fog}}&amp;{SMOG}&amp;{\crcell[b]{Dale-\\[-0.1cm]Chall}}</t>
  </si>
  <si>
    <t>&amp;{\crcell[b]{Flesch-\\[-0.1cm]Kincaid}}&amp;{\crcell[b]{Gunning\\[-0.1cm]Fog}}&amp;{SMOG}</t>
  </si>
  <si>
    <t>table1</t>
  </si>
  <si>
    <t>Article count, by journal and decade</t>
  </si>
  <si>
    <t>Included is every article published between January 1950 and December 2015 for which an English abstract was found (i) on journal websites or websites of third party digital libraries or (ii) printed in the article itself. Papers published in the May issue of \textit{AER} (\textit{Papers \&amp; Proceedings}) are excluded. Final row and column display total article counts by journal and decade, respectively.</t>
  </si>
  <si>
    <t>p{1.5cm}SSSSS</t>
  </si>
  <si>
    <t>{Decade}&amp;{\textit{AER}}&amp;{\textit{ECA}}&amp;{\textit{JPE}}&amp;{\textit{QJE}}&amp;{Total}</t>
  </si>
  <si>
    <t>p{3cm}S@{}S@{}S@{}S@{}S@{}</t>
  </si>
  <si>
    <t>lp{13cm}</t>
  </si>
  <si>
    <t>Category&amp;\textit{JEL} codes</t>
  </si>
  <si>
    <t>Table lists of each tertiary \textit{JEL} code assigned to the empirical, theory/methodology and other categories.</t>
  </si>
  <si>
    <t>Figures are the estimated coefficients on the journal dummy variables from column (2) in~\autoref{table3_FemRatio}. Each contrasts the readability of the journals in the left-hand column with the readability of \textit{AER}. Standard errors clustered on editor in parentheses.</t>
  </si>
  <si>
    <t>table7_semiblind</t>
  </si>
  <si>
    <t>The impact of double-blind review after the internet</t>
  </si>
  <si>
    <t>p{4cm}SSSSS</t>
  </si>
  <si>
    <t>&amp;{\(\text{Age}&lt;3\)}&amp;{\(\text{Age}&lt;4\)}&amp;{\(\text{Age}&lt;5\)}&amp;{\(\text{Age}&lt;10\)}&amp;{\(\text{Age}&lt;18\)}</t>
  </si>
  <si>
    <t>quantile</t>
  </si>
  <si>
    <t>Revision duration at \textit{Econometrica} and \textit{REStud}, quantile regression</t>
  </si>
  <si>
    <t>&amp;\multicolumn{3}{c}{\textit{Econometrica}}&amp;\multicolumn{3}{c}{\textit{Econometrica}+\textit{REStud}}\\\cmidrule(lr){2-4}\cmidrule(lr){5-7}&amp;{25th pc.}&amp;{Median}&amp;{75th pc.}&amp;{25th pc.}&amp;{Median}&amp;{75th pc.}</t>
  </si>
  <si>
    <t>tableH1</t>
  </si>
  <si>
    <t>Average first, mean and final top-four paper scores</t>
  </si>
  <si>
    <t>Figures are average readability scores for authors' first, mean and last published articles. Includes only authors with three or more publications in the data. Grade-level scores have been multiplied by negative one. Standard errors in parentheses.</t>
  </si>
  <si>
    <t>tableH3</t>
  </si>
  <si>
    <t>&amp;{\(t_4=1\) vs. 2}&amp;{1 vs. 3}&amp;{1 vs. 4--5}&amp;{1 vs. \(\ge6\)}&amp;{2 vs. 3}</t>
  </si>
  <si>
    <t>matchlist</t>
  </si>
  <si>
    <t>Matched pairs</t>
  </si>
  <si>
    <t>llll</t>
  </si>
  <si>
    <t>\multicolumn{2}{c}{Matched pairs}&amp;\multicolumn{2}{c}{Matched pairs}\\\cmidrule(lr){1-2}\cmidrule(lr){3-4}Female&amp;Male&amp;Female&amp;Male</t>
  </si>
  <si>
    <t>Label</t>
  </si>
  <si>
    <t>tableC14</t>
  </si>
  <si>
    <t>Float</t>
  </si>
  <si>
    <t>float</t>
  </si>
  <si>
    <t>Table lists the names of matched pairs from~\autoref{quantification}. In each panel, female members are listed first; male members second. Matches were generated in Stata using \texttt{psmatch2}~\citep{Leuven2003}. See~\autoref{matchingestimation} for details on the matching process.</t>
  </si>
  <si>
    <t>Sample restricted to matched authors. See~\autoref{matchingestimation} for details on how matches were made. Regressions weighted by the frequency observations are used in a match. Standard errors in parentheses.</t>
  </si>
  <si>
    <t>Sample restricted to authors with three or more publications. First panel shows pre-match summary statistics. Second panel shows post-match summary statistics. \(t\)-values for differences reported in each panel's final column.</t>
  </si>
  <si>
    <t>\(D_{ik}\) (\autoref{Corollary1})</t>
  </si>
  <si>
    <t>\(D_{ik}\) (\autoref{Corollary1}), controlling for \textit{JEL} category</t>
  </si>
  <si>
    <t>\(D_{ik}\) (\autoref{Corollary1}), without adjusting for the ratio of female authors</t>
  </si>
  <si>
    <t>Star</t>
  </si>
  <si>
    <t>AdjustWidth</t>
  </si>
  <si>
    <t>SISetup</t>
  </si>
  <si>
    <t>round-precision=3,table-format=3.4</t>
  </si>
  <si>
    <t>-0.085cm</t>
  </si>
  <si>
    <t>all</t>
  </si>
  <si>
    <t>Landscape</t>
  </si>
  <si>
    <t>landscape</t>
  </si>
  <si>
    <t>group-digits=false</t>
  </si>
  <si>
    <t>difference</t>
  </si>
  <si>
    <t>round-precision=3</t>
  </si>
  <si>
    <t>Estimates are identical to those in \autoref{table4_FemRatio}, except that female ratio has been replaced with a dummy variable equal to 1 if at least one author on a paper is female.</t>
  </si>
  <si>
    <t>Estimates are identical to those in \autoref{table4_FemRatio}, except readability scores were calculated using the R \texttt{readability} program.</t>
  </si>
  <si>
    <t>Estimates are identical to those in \autoref{table4_FemRatio}, except that female ratio has been replaced with a dummy variable equal to 1 if the paper is solo-authored by a woman and 0 if it is solo-authored by a man. (Co-authored mixed-gendered papers are included and classified as male.)</t>
  </si>
  <si>
    <t>Estimates are identical to those in \autoref{table4_FemRatio}, except that female ratio has been replaced with the interaction between female ratio and a dummy variable equal to 1 if a female author had at least as many top-five papers as her co-authors at the time the paper was published. (Mixed-gendered papers without a senior female co-author are included and classified as entirely male-authored.)</t>
  </si>
  <si>
    <t>Estimates are identical to those in \autoref{table4_FemRatio}, except that female ratio has been replaced with a dummy variable equal to 1 if a weak majority (50\% or more) of authors are female. (Mixed-gendered papers with a strict minority of female authors are included and classified as male-authored papers.)</t>
  </si>
  <si>
    <t>except that female ratio has been replaced with the interaction between female ratio and a dummy variable equal to 1 if a female author had strictly more top-five papers as her co-authors at the time the paper was published. (Mixed-gendered papers with a senior male co-author are excluded.)</t>
  </si>
  <si>
    <t>Estimates are identical to those in \autoref{table4_FemRatio}, except that female ratio has been replaced with a dummy variable equal to 1 if all authors on a paper are female. (Co-authored mixed-gendered papers are included and classified as male.)</t>
  </si>
  <si>
    <t>group-separator={}</t>
  </si>
  <si>
    <t>table-figures-decimal=0</t>
  </si>
  <si>
    <t>jel_list</t>
  </si>
  <si>
    <t>ColNum</t>
  </si>
  <si>
    <t>Long</t>
  </si>
  <si>
    <t>long</t>
  </si>
  <si>
    <t>Sample 121 matched pairs. Table displays estimates identical to those in~\autoref{table8_base}, except that \(R_{it}\) is not adjusted for the ratio of female authors on a paper.</t>
  </si>
  <si>
    <t>figure8_base</t>
  </si>
  <si>
    <t>figure8_R</t>
  </si>
  <si>
    <t>figure8_jel</t>
  </si>
  <si>
    <t>table10_FemRatio</t>
  </si>
  <si>
    <t>table10_Fem100</t>
  </si>
  <si>
    <t>table10_FemSolo</t>
  </si>
  <si>
    <t>table10_Fem1</t>
  </si>
  <si>
    <t>table10_Fem50</t>
  </si>
  <si>
    <t>table10_FemSenior</t>
  </si>
  <si>
    <t>table10_FemJunior</t>
  </si>
  <si>
    <t>table10_pubyear</t>
  </si>
  <si>
    <t>table10_subyear</t>
  </si>
  <si>
    <t>table10_thresholds</t>
  </si>
  <si>
    <t>table10_quantile</t>
  </si>
  <si>
    <t>table11_FemRatio</t>
  </si>
  <si>
    <t>table11_Fem100</t>
  </si>
  <si>
    <t>table11_FemSolo</t>
  </si>
  <si>
    <t>table11_Fem1</t>
  </si>
  <si>
    <t>table11_Fem50</t>
  </si>
  <si>
    <t>table11_FemSenior</t>
  </si>
  <si>
    <t>table11_FemJunior</t>
  </si>
  <si>
    <t>table3_FemRatio</t>
  </si>
  <si>
    <t>table3_Fem100</t>
  </si>
  <si>
    <t>table3_FemSolo</t>
  </si>
  <si>
    <t>table3_Fem1</t>
  </si>
  <si>
    <t>table3_Fem50</t>
  </si>
  <si>
    <t>table3_FemSenior</t>
  </si>
  <si>
    <t>table3_FemJunior</t>
  </si>
  <si>
    <t>table3_R</t>
  </si>
  <si>
    <t>table3_journal</t>
  </si>
  <si>
    <t>table4_FemRatio</t>
  </si>
  <si>
    <t>table4_Fem100</t>
  </si>
  <si>
    <t>table4_FemSolo</t>
  </si>
  <si>
    <t>table4_Fem1</t>
  </si>
  <si>
    <t>table4_Fem50</t>
  </si>
  <si>
    <t>table4_FemSenior</t>
  </si>
  <si>
    <t>table4_R</t>
  </si>
  <si>
    <t>table6_FemRatio</t>
  </si>
  <si>
    <t>table6_full</t>
  </si>
  <si>
    <t>table6_change_full</t>
  </si>
  <si>
    <t>table6_Fem1</t>
  </si>
  <si>
    <t>table6_Fem50</t>
  </si>
  <si>
    <t>table6_R</t>
  </si>
  <si>
    <t>table6_Fem100</t>
  </si>
  <si>
    <t>table6_FemSenior</t>
  </si>
  <si>
    <t>table6_FemJunior</t>
  </si>
  <si>
    <t>table6_FemSolo</t>
  </si>
  <si>
    <t>table6_wordlimit</t>
  </si>
  <si>
    <t>table6_jel</t>
  </si>
  <si>
    <t>table8_base</t>
  </si>
  <si>
    <t>table8_R</t>
  </si>
  <si>
    <t>table8_jel</t>
  </si>
  <si>
    <t>tableH2_FemRatio</t>
  </si>
  <si>
    <t>tableH2_Fem100</t>
  </si>
  <si>
    <t>tableH2_Fem1</t>
  </si>
  <si>
    <t>tableH2_Fem50</t>
  </si>
  <si>
    <t>tableH2_FemSenior</t>
  </si>
  <si>
    <t>tableH2_R</t>
  </si>
  <si>
    <t>tableH2_FemSolo</t>
  </si>
  <si>
    <t>\autoref{tableH2_FemRatio}, equality test statistics</t>
  </si>
  <si>
    <t>Readability of authors' \(t\)th paper (draft and final)</t>
  </si>
  <si>
    <t>Tertiary \textit{JEL} code classification</t>
  </si>
  <si>
    <t>\(\chi^2\) test statistics from Wald tests of \(\beta_1\) (\autoref{equationX}) equality across estimation results in~\autoref{tableH2_FemRatio}.</t>
  </si>
  <si>
    <t>Sample 121 matched pairs. First and second panels display conditional means, standard deviations and observation counts of \(D_{ik}\) (\autoref{Corollary1}) from subpopulations of matched pairs in which the woman or man, respectively, satisfies Conditions 1 and 2. Male scores are subtracted from female scores, meaning \(D_{ik}\) is, by definition, positive in panel one and negative in panel two. Third panel averages \(D_{ik}\) over all matched pairs (\(D_{ik}=0\) whenever neither member simultaneously satisfies Conditions 1 and 2). Estimates are weighted by frequency observations are used in a match; degrees-of-freedom corrected standard errors in parentheses.</t>
  </si>
  <si>
    <t>Panel one displays coefficients from estimating~\autoref{equation2} directly via OLS; standard errors clustered by editor in parentheses. Panel two displays coefficients from OLS estimation of~\autoref{equation3}; standard errors clustered by year in parentheses. Panel three displays coefficients from FGLS estimation of \autoref{equation6} and \autoref{equation7}; standard errors clustered by year and robust to cross-model correlation in parentheses. Quality controls denoted by \(\text{\ding{51}}^2\) include citation count (asinh), \(\text{max. }T\) (author prominence) and \(\text{max. }t\) (author seniority). The variable "female ratio" defines papers with a strict minority of female authors as male-authored; for papers with 50 percent or more female authors, it is the ratio of female authors on a paper (see~\autoref{gender} for more details).</t>
  </si>
  <si>
    <t>Coefficients from OLS estimation of~\autoref{equation16}; (2) excludes papers authored only by women who gave birth and/or had a child younger than five at some point during peer review; (6) and (7) exclude papers published before 1990. Year fixed effects refer to the year an article was accepted. The variable "female ratio" defines papers with a strict minority of female authors as male-authored; for papers with 50 percent or more female authors, it is the ratio of female authors on a paper (see~\autoref{gender} for more details). Standard errors clustered by submission year in parentheses.</t>
  </si>
  <si>
    <t>Coefficients from OLS estimation of~\autoref{equation16}. Third and sixth column estimates pool data from \textit{Econometrica} and \textit{REStud}; the other four columns were separately estimated on data from each journal. The variable "female ratio" defines papers with a strict minority of female authors as male-authored; for papers with 50 percent or more female authors, it is the ratio of female authors on a paper (see~\autoref{gender} for more details). Standard errors clustered by submission year in parentheses.</t>
  </si>
  <si>
    <t>\(\beta_1\) from FGLS estimation of~\autoref{equationX}. First column restricts sample to authors' first top-four publication (\(t=1\)), second column to their second (\(t=2\)), \textit{etc.} Regressions weighted by \(1/N_j\). Standard errors (in parentheses) adjusted for two-way clustering (editor and author) and cross-model correlation. Final column estimates from an unweighted population-averaged regression; error correlations specified by an auto-regressive process of order one and standard errors (in parentheses) adjusted for one-way clustering on author. Quality controls denoted by \(\text{\ding{51}}^1\) include citation count (asinh), \(\text{max. }T\) fixed effects (author prominence) and \(\text{max. }t\) (author seniority); \(\text{\ding{51}}^3\) includes citation count (asinh) and \(\text{max. }t\), only. The variable "female ratio" defines papers with a strict minority of female authors as male-authored; for papers with 50 percent or more female authors, it is the ratio of female authors on a paper (see~\autoref{gender} for more details).</t>
  </si>
  <si>
    <t>Figures represent coefficients on female ratio from 45 separate OLS regressions of readability scores on the ratio of female authors (papers with fewer than 50 percent female authors are classified as male, see~\autoref{gender}). (6)--(9) are estimated on the sample of papers published on or after 1990 with a primary \textit{JEL} code; (9) includes 563 articles from \textit{AER P\&amp; P} (see~\autoref{FootnoteAERpp}). Quality controls denoted by \(\text{\ding{51}}^1\) include citation count (asinh), \(\text{max. }T\) fixed effects (author prominence) and \(\text{max. }t\) (author seniority). Standard errors clustered on editor in parentheses.</t>
  </si>
  <si>
    <t>Table shows coefficients on female ratio (papers with fewer than 50 percent female authors are classified as male, see~\autoref{gender}) and its interaction with an indicator variable equal to one if a journal had in place an official policy of double-blind review at the time a paper was published. Results from estimating~\autoref{equation3} on the sample of articles published in 1998 or afterwards.</t>
  </si>
  <si>
    <t>Estimates are similar to those in~\autoref{tableH2_FemRatio}, except that female ratio has been replaced with a dummy variable equal to 1 if the paper is solo-authored by a woman and 0 if it is solo-authored by a man. (Co-authored papers are excluded.) Due to small sample sizes, columns \(t=3\) and \(t=4\text{--}5\) have been combined and estimates are clustered on author, only.</t>
  </si>
  <si>
    <t>Figures from first-differenced, IV estimation of~\autoref{equation1}~\citep{Arellano1995,Blundell1998} where instruments have been collapsed to create one instrument for each variable and lag distance. Female ratio (women): contemporaneous marginal effect of a paper's female co-author ratio for female authors (\(\beta_1\)); female ratio (men): analogous effect for male authors (\(\beta_1+\beta_2\)). (The variable ``female ratio'' defines papers with a strict minority of female authors as male-authored; for papers with 50 percent or more female authors, it is the ratio of female authors on a paper. See~\autoref{gender} for more details.) \textit{z}-statistics for first- and second-order autocorrelation in the first-differenced errors~\citep{Arellano1991}; null hypothesis no autocorrelation. Quality controls denoted by \(\text{\ding{51}}^2\) include citation count (asinh), \(\text{max. }T\) (author prominence) and \(\text{max. }t\) (author seniority). Standard errors clustered on author (in parentheses).</t>
  </si>
  <si>
    <t>Sample 4,289 observations. Panel one displays magnitude of predicted \(R_{jP}-R_{jW}\) (the direct effect of peer review) for women and men over increasing \(t\). Panel two estimates the marginal effect of an article's female ratio (\(\beta_1+\beta_2\times t\)), separately for draft papers and published articles. Figures from FGLS estimation of~\autoref{equation15}, weighted by \(N_{it}\) (see~\autoref{data}). Control variables include citation count (asinh), \(\text{max. }T\) (author prominence) and \(\text{max. }t\) (author seniority), native speaker and editor and journal-year fixed effects. ``Female ratio'' defines papers with a strict minority of female authors as male-authored; for papers with 50 percent or more female authors, it is the ratio of female authors on a paper (see~\autoref{gender} for more details). Standard errors clustered by editor and robust to cross-model correlation in parentheses.</t>
  </si>
  <si>
    <t>Bars on the left-hand side represent (unweighted) matched pairs in which the man satisfies Conditions 1 and 2; right-hand-side bars are pairs in which the woman does. Estimated density functions drawn in grey, weighted by frequency observations are used in a match. Conditional means, standard deviations and sample sizes shown in the first two panels of Table 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</si>
</sst>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applyAlignment="1">
      <alignment wrapText="1"/>
    </xf>
    <xf numFmtId="0" fontId="0" fillId="0" borderId="0" xfId="0" applyFill="1" applyAlignment="1">
      <alignment wrapText="1"/>
    </xf>
    <xf numFmtId="49" fontId="0" fillId="0" borderId="0" xfId="0" applyNumberForma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3E4640-08C6-FC43-83B6-0A07A9F338EC}">
  <dimension ref="A1:N71"/>
  <sheetViews>
    <sheetView tabSelected="1" workbookViewId="0">
      <pane ySplit="1" topLeftCell="A2" activePane="bottomLeft" state="frozen"/>
      <selection pane="bottomLeft" activeCell="D4" sqref="D4"/>
    </sheetView>
  </sheetViews>
  <sheetFormatPr baseColWidth="10" defaultRowHeight="16" x14ac:dyDescent="0.2"/>
  <cols>
    <col min="1" max="1" width="18.5" style="1" customWidth="1"/>
    <col min="2" max="2" width="14.1640625" style="1" customWidth="1"/>
    <col min="3" max="3" width="46.1640625" style="1" customWidth="1"/>
    <col min="4" max="4" width="108.33203125" style="1" customWidth="1"/>
    <col min="5" max="5" width="34.1640625" style="1" customWidth="1"/>
    <col min="6" max="6" width="88.1640625" style="1" customWidth="1"/>
    <col min="7" max="12" width="11.6640625" style="1" customWidth="1"/>
    <col min="13" max="13" width="10.83203125" style="3"/>
    <col min="14" max="16384" width="10.83203125" style="1"/>
  </cols>
  <sheetData>
    <row r="1" spans="1:14" ht="17" x14ac:dyDescent="0.2">
      <c r="A1" s="1" t="s">
        <v>19</v>
      </c>
      <c r="B1" s="1" t="s">
        <v>4</v>
      </c>
      <c r="C1" s="1" t="s">
        <v>2</v>
      </c>
      <c r="D1" s="1" t="s">
        <v>3</v>
      </c>
      <c r="E1" s="1" t="s">
        <v>58</v>
      </c>
      <c r="F1" s="1" t="s">
        <v>59</v>
      </c>
      <c r="G1" s="1" t="s">
        <v>123</v>
      </c>
      <c r="H1" s="1" t="s">
        <v>125</v>
      </c>
      <c r="I1" s="1" t="s">
        <v>133</v>
      </c>
      <c r="J1" s="1" t="s">
        <v>134</v>
      </c>
      <c r="K1" s="1" t="s">
        <v>135</v>
      </c>
      <c r="L1" s="1" t="s">
        <v>139</v>
      </c>
      <c r="M1" s="3" t="s">
        <v>154</v>
      </c>
      <c r="N1" s="1" t="s">
        <v>155</v>
      </c>
    </row>
    <row r="2" spans="1:14" ht="68" x14ac:dyDescent="0.2">
      <c r="A2" s="1" t="s">
        <v>86</v>
      </c>
      <c r="C2" s="1" t="s">
        <v>87</v>
      </c>
      <c r="D2" s="1" t="s">
        <v>129</v>
      </c>
      <c r="E2" s="1" t="str">
        <f>VLOOKUP($A2,latex,2,FALSE)</f>
        <v>p{3.55cm}S[group-separator={}]@{}S[group-separator={}]@{}S@{}S@{}S[group-separator={}]@{}S@{}S@{}</v>
      </c>
      <c r="F2" s="1" t="str">
        <f>VLOOKUP($A2,latex,3,FALSE)</f>
        <v>&amp;&amp;\multicolumn{3}{c}{{Pre-match means}}&amp;\multicolumn{3}{c}{{Post-match means}}\\\cmidrule(lr){3-5}\cmidrule(lr){6-8}&amp;{{Women}}&amp;{{Men}}&amp;{{Difference}}&amp;{{\(t\)}}&amp;{{Men}}&amp;{{Difference}}&amp;{\(t\)}</v>
      </c>
      <c r="G2" s="1" t="s">
        <v>86</v>
      </c>
      <c r="H2" s="1" t="s">
        <v>126</v>
      </c>
      <c r="J2" s="1" t="str">
        <f t="shared" ref="J2" si="0">VLOOKUP($A2,latex,5,FALSE)</f>
        <v>-0.085cm</v>
      </c>
    </row>
    <row r="3" spans="1:14" ht="51" x14ac:dyDescent="0.2">
      <c r="A3" s="1" t="s">
        <v>67</v>
      </c>
      <c r="B3" s="1" t="s">
        <v>69</v>
      </c>
      <c r="D3" s="1" t="s">
        <v>231</v>
      </c>
      <c r="G3" s="1" t="s">
        <v>158</v>
      </c>
    </row>
    <row r="4" spans="1:14" ht="51" x14ac:dyDescent="0.2">
      <c r="A4" s="1" t="s">
        <v>67</v>
      </c>
      <c r="B4" s="1" t="s">
        <v>11</v>
      </c>
      <c r="D4" s="1" t="str">
        <f>CONCATENATE(VLOOKUP($A4,titles_notes,3,FALSE), "J.5.")</f>
        <v>Blue bars represent (unweighted) matched pairs in which the man satisfies Conditions 1 and 2; pink bars are pairs in which the woman does. Estimated density functions drawn in grey, weighted by frequency observations are used in a match. Conditional means, standard deviations and sample sizes shown in the first two panels of Table J.5.</v>
      </c>
      <c r="G4" s="1" t="s">
        <v>159</v>
      </c>
    </row>
    <row r="5" spans="1:14" ht="51" x14ac:dyDescent="0.2">
      <c r="A5" s="1" t="s">
        <v>67</v>
      </c>
      <c r="B5" s="1" t="s">
        <v>41</v>
      </c>
      <c r="D5" s="1" t="str">
        <f>CONCATENATE(VLOOKUP($A5,titles_notes,3,FALSE), "J.4.")</f>
        <v>Blue bars represent (unweighted) matched pairs in which the man satisfies Conditions 1 and 2; pink bars are pairs in which the woman does. Estimated density functions drawn in grey, weighted by frequency observations are used in a match. Conditional means, standard deviations and sample sizes shown in the first two panels of Table J.4.</v>
      </c>
      <c r="G5" s="1" t="s">
        <v>160</v>
      </c>
    </row>
    <row r="6" spans="1:14" ht="87" customHeight="1" x14ac:dyDescent="0.2">
      <c r="A6" s="1" t="s">
        <v>41</v>
      </c>
      <c r="C6" s="1" t="s">
        <v>219</v>
      </c>
      <c r="D6" s="1" t="s">
        <v>105</v>
      </c>
      <c r="E6" s="1" t="s">
        <v>103</v>
      </c>
      <c r="F6" s="1" t="s">
        <v>104</v>
      </c>
      <c r="G6" s="1" t="s">
        <v>153</v>
      </c>
    </row>
    <row r="7" spans="1:14" ht="75" customHeight="1" x14ac:dyDescent="0.2">
      <c r="A7" s="1" t="s">
        <v>119</v>
      </c>
      <c r="C7" s="1" t="s">
        <v>120</v>
      </c>
      <c r="D7" s="1" t="s">
        <v>127</v>
      </c>
      <c r="E7" s="1" t="str">
        <f>VLOOKUP($A7,latex,2,FALSE)</f>
        <v>llll</v>
      </c>
      <c r="F7" s="1" t="str">
        <f>VLOOKUP($A7,latex,3,FALSE)</f>
        <v>\multicolumn{2}{c}{Matched pairs}&amp;\multicolumn{2}{c}{Matched pairs}\\\cmidrule(lr){1-2}\cmidrule(lr){3-4}Female&amp;Male&amp;Female&amp;Male</v>
      </c>
      <c r="G7" s="1" t="s">
        <v>124</v>
      </c>
      <c r="M7" s="3">
        <f>VLOOKUP($A7,latex,8,FALSE)</f>
        <v>4</v>
      </c>
      <c r="N7" s="1" t="str">
        <f>VLOOKUP($A7,latex,9,FALSE)</f>
        <v>long</v>
      </c>
    </row>
    <row r="8" spans="1:14" ht="63" customHeight="1" x14ac:dyDescent="0.2">
      <c r="A8" s="1" t="s">
        <v>93</v>
      </c>
      <c r="C8" s="1" t="s">
        <v>90</v>
      </c>
      <c r="D8" s="1" t="s">
        <v>128</v>
      </c>
      <c r="E8" s="1" t="str">
        <f t="shared" ref="E8:E18" si="1">VLOOKUP($A8,latex,2,FALSE)</f>
        <v>p{2.5cm}SSSS</v>
      </c>
      <c r="F8" s="1" t="str">
        <f t="shared" ref="F8:F18" si="2">VLOOKUP($A8,latex,3,FALSE)</f>
        <v>&amp;\multicolumn{2}{c}{{Women}}&amp;\multicolumn{2}{c}{{Men}}\\\cmidrule(lr){2-3}\cmidrule(lr){4-5}&amp;{{\(t=1\)}}&amp;{{\(t=3\)}}&amp;{{\(t=1\)}}&amp;{{\(t=3\)}}</v>
      </c>
      <c r="G8" s="1" t="s">
        <v>93</v>
      </c>
      <c r="H8" s="1" t="s">
        <v>126</v>
      </c>
      <c r="I8" s="1" t="str">
        <f t="shared" ref="I8:I18" si="3">VLOOKUP($A8,latex,6,FALSE)</f>
        <v>all</v>
      </c>
      <c r="K8" s="1" t="str">
        <f t="shared" ref="K8:K18" si="4">VLOOKUP($A8,latex,4,FALSE)</f>
        <v>group-separator={}</v>
      </c>
    </row>
    <row r="9" spans="1:14" ht="68" x14ac:dyDescent="0.2">
      <c r="A9" s="1" t="s">
        <v>97</v>
      </c>
      <c r="C9" s="1" t="s">
        <v>98</v>
      </c>
      <c r="D9" s="1" t="s">
        <v>99</v>
      </c>
      <c r="E9" s="1" t="str">
        <f t="shared" si="1"/>
        <v>p{1.5cm}SSSSS</v>
      </c>
      <c r="F9" s="1" t="str">
        <f t="shared" si="2"/>
        <v>{Decade}&amp;{\textit{AER}}&amp;{\textit{ECA}}&amp;{\textit{JPE}}&amp;{\textit{QJE}}&amp;{Total}</v>
      </c>
      <c r="G9" s="1" t="s">
        <v>97</v>
      </c>
      <c r="H9" s="1" t="s">
        <v>126</v>
      </c>
      <c r="K9" s="1" t="str">
        <f t="shared" si="4"/>
        <v>table-figures-decimal=0</v>
      </c>
    </row>
    <row r="10" spans="1:14" ht="85" x14ac:dyDescent="0.2">
      <c r="A10" s="1" t="s">
        <v>44</v>
      </c>
      <c r="B10" s="1" t="s">
        <v>20</v>
      </c>
      <c r="C10" s="1" t="s">
        <v>45</v>
      </c>
      <c r="D10" s="1" t="s">
        <v>223</v>
      </c>
      <c r="E10" s="1" t="str">
        <f t="shared" si="1"/>
        <v>p{2.64cm}SSSSSSS</v>
      </c>
      <c r="F10" s="1" t="str">
        <f t="shared" si="2"/>
        <v>&amp;\multicolumn{5}{c}{1970--2015}&amp;\multicolumn{2}{c}{1990--2015}\\\cmidrule(lr){2-6}\cmidrule(lr){7-8}&amp;{(1)}&amp;{(2)}&amp;{(3)}&amp;{(4)}&amp;{(5)}&amp;{(6)}&amp;{(7)}</v>
      </c>
      <c r="G10" s="1" t="s">
        <v>161</v>
      </c>
      <c r="I10" s="1" t="str">
        <f t="shared" si="3"/>
        <v>all</v>
      </c>
      <c r="J10" s="1" t="str">
        <f t="shared" ref="J10:J18" si="5">VLOOKUP($A10,latex,5,FALSE)</f>
        <v>-0.085cm</v>
      </c>
      <c r="K10" s="1" t="str">
        <f t="shared" si="4"/>
        <v>round-precision=3,table-format=3.4</v>
      </c>
    </row>
    <row r="11" spans="1:14" ht="68" x14ac:dyDescent="0.2">
      <c r="A11" s="1" t="s">
        <v>44</v>
      </c>
      <c r="B11" s="1" t="s">
        <v>8</v>
      </c>
      <c r="C11" s="1" t="str">
        <f t="shared" ref="C11:C17" si="6">CONCATENATE("\autoref{",$A11,"_FemRatio}, ",VLOOKUP($B11,titles_notes,2,FALSE))</f>
        <v>\autoref{table10_FemRatio}, 100\% female-authored</v>
      </c>
      <c r="D11" s="1" t="str">
        <f t="shared" ref="D11:D18" si="7">CONCATENATE("Estimates are identical to those in \autoref{",A11,"_FemRatio}, ",VLOOKUP($B11,titles_notes,3,FALSE))</f>
        <v>Estimates are identical to those in \autoref{table10_FemRatio}, except that female ratio has been replaced with a dummy variable equal to 1 if all authors on a paper are female. (Papers written by authors of both genders are excluded.)</v>
      </c>
      <c r="E11" s="1" t="str">
        <f t="shared" si="1"/>
        <v>p{2.64cm}SSSSSSS</v>
      </c>
      <c r="F11" s="1" t="str">
        <f t="shared" si="2"/>
        <v>&amp;\multicolumn{5}{c}{1970--2015}&amp;\multicolumn{2}{c}{1990--2015}\\\cmidrule(lr){2-6}\cmidrule(lr){7-8}&amp;{(1)}&amp;{(2)}&amp;{(3)}&amp;{(4)}&amp;{(5)}&amp;{(6)}&amp;{(7)}</v>
      </c>
      <c r="G11" s="1" t="s">
        <v>162</v>
      </c>
      <c r="I11" s="1" t="str">
        <f t="shared" si="3"/>
        <v>all</v>
      </c>
      <c r="J11" s="1" t="str">
        <f t="shared" si="5"/>
        <v>-0.085cm</v>
      </c>
      <c r="K11" s="1" t="str">
        <f t="shared" si="4"/>
        <v>round-precision=3,table-format=3.4</v>
      </c>
    </row>
    <row r="12" spans="1:14" ht="68" x14ac:dyDescent="0.2">
      <c r="A12" s="1" t="s">
        <v>44</v>
      </c>
      <c r="B12" s="1" t="s">
        <v>5</v>
      </c>
      <c r="C12" s="1" t="str">
        <f t="shared" si="6"/>
        <v>\autoref{table10_FemRatio}, solo-authored papers</v>
      </c>
      <c r="D12" s="1" t="str">
        <f t="shared" si="7"/>
        <v>Estimates are identical to those in \autoref{table10_FemRatio}, except that female ratio has been replaced with a dummy variable equal to 1 if the paper is solo-authored by a woman and 0 if it is solo-authored by a man. (Co-authored papers are excluded.)</v>
      </c>
      <c r="E12" s="1" t="str">
        <f t="shared" si="1"/>
        <v>p{2.64cm}SSSSSSS</v>
      </c>
      <c r="F12" s="1" t="str">
        <f t="shared" si="2"/>
        <v>&amp;\multicolumn{5}{c}{1970--2015}&amp;\multicolumn{2}{c}{1990--2015}\\\cmidrule(lr){2-6}\cmidrule(lr){7-8}&amp;{(1)}&amp;{(2)}&amp;{(3)}&amp;{(4)}&amp;{(5)}&amp;{(6)}&amp;{(7)}</v>
      </c>
      <c r="G12" s="1" t="s">
        <v>163</v>
      </c>
      <c r="I12" s="1" t="str">
        <f t="shared" si="3"/>
        <v>all</v>
      </c>
      <c r="J12" s="1" t="str">
        <f t="shared" si="5"/>
        <v>-0.085cm</v>
      </c>
      <c r="K12" s="1" t="str">
        <f t="shared" si="4"/>
        <v>round-precision=3,table-format=3.4</v>
      </c>
    </row>
    <row r="13" spans="1:14" ht="68" x14ac:dyDescent="0.2">
      <c r="A13" s="1" t="s">
        <v>44</v>
      </c>
      <c r="B13" s="1" t="s">
        <v>7</v>
      </c>
      <c r="C13" s="1" t="str">
        <f t="shared" si="6"/>
        <v>\autoref{table10_FemRatio}, at least one female author</v>
      </c>
      <c r="D13" s="1" t="str">
        <f t="shared" si="7"/>
        <v>Estimates are identical to those in \autoref{table10_FemRatio}, except that female ratio has been replaced with a dummy variable equal to 1 if at least one author on a paper is female.</v>
      </c>
      <c r="E13" s="1" t="str">
        <f t="shared" si="1"/>
        <v>p{2.64cm}SSSSSSS</v>
      </c>
      <c r="F13" s="1" t="str">
        <f t="shared" si="2"/>
        <v>&amp;\multicolumn{5}{c}{1970--2015}&amp;\multicolumn{2}{c}{1990--2015}\\\cmidrule(lr){2-6}\cmidrule(lr){7-8}&amp;{(1)}&amp;{(2)}&amp;{(3)}&amp;{(4)}&amp;{(5)}&amp;{(6)}&amp;{(7)}</v>
      </c>
      <c r="G13" s="1" t="s">
        <v>164</v>
      </c>
      <c r="I13" s="1" t="str">
        <f t="shared" si="3"/>
        <v>all</v>
      </c>
      <c r="J13" s="1" t="str">
        <f t="shared" si="5"/>
        <v>-0.085cm</v>
      </c>
      <c r="K13" s="1" t="str">
        <f t="shared" si="4"/>
        <v>round-precision=3,table-format=3.4</v>
      </c>
    </row>
    <row r="14" spans="1:14" ht="68" x14ac:dyDescent="0.2">
      <c r="A14" s="1" t="s">
        <v>44</v>
      </c>
      <c r="B14" s="1" t="s">
        <v>6</v>
      </c>
      <c r="C14" s="1" t="str">
        <f t="shared" si="6"/>
        <v>\autoref{table10_FemRatio}, majority female-authored</v>
      </c>
      <c r="D14" s="1" t="str">
        <f t="shared" si="7"/>
        <v>Estimates are identical to those in \autoref{table10_FemRatio}, except that female ratio has been replaced with a dummy variable equal to 1 if a weak majority (50\% or more) of authors are female. (Papers with a minority---but positive---number of female authors are excluded.)</v>
      </c>
      <c r="E14" s="1" t="str">
        <f t="shared" si="1"/>
        <v>p{2.64cm}SSSSSSS</v>
      </c>
      <c r="F14" s="1" t="str">
        <f t="shared" si="2"/>
        <v>&amp;\multicolumn{5}{c}{1970--2015}&amp;\multicolumn{2}{c}{1990--2015}\\\cmidrule(lr){2-6}\cmidrule(lr){7-8}&amp;{(1)}&amp;{(2)}&amp;{(3)}&amp;{(4)}&amp;{(5)}&amp;{(6)}&amp;{(7)}</v>
      </c>
      <c r="G14" s="1" t="s">
        <v>165</v>
      </c>
      <c r="I14" s="1" t="str">
        <f t="shared" si="3"/>
        <v>all</v>
      </c>
      <c r="J14" s="1" t="str">
        <f t="shared" si="5"/>
        <v>-0.085cm</v>
      </c>
      <c r="K14" s="1" t="str">
        <f t="shared" si="4"/>
        <v>round-precision=3,table-format=3.4</v>
      </c>
    </row>
    <row r="15" spans="1:14" ht="68" x14ac:dyDescent="0.2">
      <c r="A15" s="1" t="s">
        <v>44</v>
      </c>
      <c r="B15" s="1" t="s">
        <v>9</v>
      </c>
      <c r="C15" s="1" t="str">
        <f t="shared" si="6"/>
        <v>\autoref{table10_FemRatio}, senior female author</v>
      </c>
      <c r="D15" s="1" t="str">
        <f t="shared" si="7"/>
        <v>Estimates are identical to those in \autoref{table10_FemRatio}, except that female ratio has been replaced with the interaction between female ratio and a dummy variable equal to 1 if a female author had strictly more top-five papers as her co-authors at the time the paper was published. (Mixed-gendered papers with a senior male co-author are excluded.)</v>
      </c>
      <c r="E15" s="1" t="str">
        <f t="shared" si="1"/>
        <v>p{2.64cm}SSSSSSS</v>
      </c>
      <c r="F15" s="1" t="str">
        <f t="shared" si="2"/>
        <v>&amp;\multicolumn{5}{c}{1970--2015}&amp;\multicolumn{2}{c}{1990--2015}\\\cmidrule(lr){2-6}\cmidrule(lr){7-8}&amp;{(1)}&amp;{(2)}&amp;{(3)}&amp;{(4)}&amp;{(5)}&amp;{(6)}&amp;{(7)}</v>
      </c>
      <c r="G15" s="1" t="s">
        <v>166</v>
      </c>
      <c r="I15" s="1" t="str">
        <f t="shared" si="3"/>
        <v>all</v>
      </c>
      <c r="J15" s="1" t="str">
        <f t="shared" si="5"/>
        <v>-0.085cm</v>
      </c>
      <c r="K15" s="1" t="str">
        <f t="shared" si="4"/>
        <v>round-precision=3,table-format=3.4</v>
      </c>
    </row>
    <row r="16" spans="1:14" ht="45" customHeight="1" x14ac:dyDescent="0.2">
      <c r="A16" s="1" t="s">
        <v>44</v>
      </c>
      <c r="B16" s="1" t="s">
        <v>10</v>
      </c>
      <c r="C16" s="1" t="str">
        <f t="shared" si="6"/>
        <v>\autoref{table10_FemRatio}, senior female author (\(t\le3\))</v>
      </c>
      <c r="D16" s="1" t="str">
        <f t="shared" si="7"/>
        <v>Estimates are identical to those in \autoref{table10_FemRatio}, except that only papers by less experienced authors (defined as having three or fewer previous top-five articles) are included in the sample and female ratio has been replaced with the interaction between female ratio and a dummy variable equal to 1 if a female author had strictly more top-five papers as her co-authors at the time the paper was published. (Mixed-gendered papers with a senior male co-author are excluded.)</v>
      </c>
      <c r="E16" s="1" t="str">
        <f t="shared" si="1"/>
        <v>p{2.64cm}SSSSSSS</v>
      </c>
      <c r="F16" s="1" t="str">
        <f t="shared" si="2"/>
        <v>&amp;\multicolumn{5}{c}{1970--2015}&amp;\multicolumn{2}{c}{1990--2015}\\\cmidrule(lr){2-6}\cmidrule(lr){7-8}&amp;{(1)}&amp;{(2)}&amp;{(3)}&amp;{(4)}&amp;{(5)}&amp;{(6)}&amp;{(7)}</v>
      </c>
      <c r="G16" s="1" t="s">
        <v>167</v>
      </c>
      <c r="I16" s="1" t="str">
        <f t="shared" si="3"/>
        <v>all</v>
      </c>
      <c r="J16" s="1" t="str">
        <f t="shared" si="5"/>
        <v>-0.085cm</v>
      </c>
      <c r="K16" s="1" t="str">
        <f t="shared" si="4"/>
        <v>round-precision=3,table-format=3.4</v>
      </c>
    </row>
    <row r="17" spans="1:11" ht="68" x14ac:dyDescent="0.2">
      <c r="A17" s="1" t="s">
        <v>44</v>
      </c>
      <c r="B17" s="1" t="s">
        <v>46</v>
      </c>
      <c r="C17" s="1" t="str">
        <f t="shared" si="6"/>
        <v>\autoref{table10_FemRatio}, publication year effects</v>
      </c>
      <c r="D17" s="1" t="str">
        <f t="shared" si="7"/>
        <v>Estimates are identical to those in \autoref{table10_FemRatio}, except that publication year effects are used instead of acceptance year effects.</v>
      </c>
      <c r="E17" s="1" t="str">
        <f t="shared" si="1"/>
        <v>p{2.64cm}SSSSSSS</v>
      </c>
      <c r="F17" s="1" t="str">
        <f t="shared" si="2"/>
        <v>&amp;\multicolumn{5}{c}{1970--2015}&amp;\multicolumn{2}{c}{1990--2015}\\\cmidrule(lr){2-6}\cmidrule(lr){7-8}&amp;{(1)}&amp;{(2)}&amp;{(3)}&amp;{(4)}&amp;{(5)}&amp;{(6)}&amp;{(7)}</v>
      </c>
      <c r="G17" s="1" t="s">
        <v>168</v>
      </c>
      <c r="I17" s="1" t="str">
        <f t="shared" si="3"/>
        <v>all</v>
      </c>
      <c r="J17" s="1" t="str">
        <f t="shared" si="5"/>
        <v>-0.085cm</v>
      </c>
      <c r="K17" s="1" t="str">
        <f t="shared" si="4"/>
        <v>round-precision=3,table-format=3.4</v>
      </c>
    </row>
    <row r="18" spans="1:11" ht="68" x14ac:dyDescent="0.2">
      <c r="A18" s="1" t="s">
        <v>44</v>
      </c>
      <c r="B18" s="1" t="s">
        <v>47</v>
      </c>
      <c r="C18" s="1" t="str">
        <f>CONCATENATE("\autoref{",A18,"_FemRatio}, ",VLOOKUP($B18,titles_notes,2,FALSE))</f>
        <v>\autoref{table10_FemRatio}, submission year effects</v>
      </c>
      <c r="D18" s="1" t="str">
        <f t="shared" si="7"/>
        <v>Estimates are identical to those in \autoref{table10_FemRatio}, except that submission year effects are used instead of acceptance year effects.</v>
      </c>
      <c r="E18" s="1" t="str">
        <f t="shared" si="1"/>
        <v>p{2.64cm}SSSSSSS</v>
      </c>
      <c r="F18" s="1" t="str">
        <f t="shared" si="2"/>
        <v>&amp;\multicolumn{5}{c}{1970--2015}&amp;\multicolumn{2}{c}{1990--2015}\\\cmidrule(lr){2-6}\cmidrule(lr){7-8}&amp;{(1)}&amp;{(2)}&amp;{(3)}&amp;{(4)}&amp;{(5)}&amp;{(6)}&amp;{(7)}</v>
      </c>
      <c r="G18" s="1" t="s">
        <v>169</v>
      </c>
      <c r="H18" s="1" t="s">
        <v>126</v>
      </c>
      <c r="I18" s="1" t="str">
        <f t="shared" si="3"/>
        <v>all</v>
      </c>
      <c r="J18" s="1" t="str">
        <f t="shared" si="5"/>
        <v>-0.085cm</v>
      </c>
      <c r="K18" s="1" t="str">
        <f t="shared" si="4"/>
        <v>round-precision=3,table-format=3.4</v>
      </c>
    </row>
    <row r="19" spans="1:11" ht="51" x14ac:dyDescent="0.2">
      <c r="A19" s="1" t="s">
        <v>44</v>
      </c>
      <c r="B19" s="1" t="s">
        <v>50</v>
      </c>
      <c r="C19" s="1" t="str">
        <f>_xlfn.CONCAT("\autoref{",A19,"_FemRatio} column (5), alternative thresholds for \(\text{mother}_j\)")</f>
        <v>\autoref{table10_FemRatio} column (5), alternative thresholds for \(\text{mother}_j\)</v>
      </c>
      <c r="D19" s="1" t="str">
        <f>CONCATENATE("Coefficients from OLS estimation of~\autoref{equation16} at different age thresholds for \(\text{mother}_j\). Column three corresponds to results presented in column (5) of~\autoref{",$A19,"_FemRatio}. Standard errors clustered by submission year in parentheses.")</f>
        <v>Coefficients from OLS estimation of~\autoref{equation16} at different age thresholds for \(\text{mother}_j\). Column three corresponds to results presented in column (5) of~\autoref{table10_FemRatio}. Standard errors clustered by submission year in parentheses.</v>
      </c>
      <c r="E19" s="1" t="s">
        <v>109</v>
      </c>
      <c r="F19" s="1" t="s">
        <v>110</v>
      </c>
      <c r="G19" s="1" t="s">
        <v>170</v>
      </c>
      <c r="H19" s="1" t="s">
        <v>126</v>
      </c>
      <c r="I19" s="1" t="s">
        <v>138</v>
      </c>
      <c r="K19" s="1" t="s">
        <v>143</v>
      </c>
    </row>
    <row r="20" spans="1:11" ht="51" x14ac:dyDescent="0.2">
      <c r="A20" s="1" t="s">
        <v>44</v>
      </c>
      <c r="B20" s="1" t="s">
        <v>111</v>
      </c>
      <c r="C20" s="1" t="s">
        <v>112</v>
      </c>
      <c r="D20" s="1" t="str">
        <f>CONCATENATE("First panel replicates results shown in~\autoref{",$A20,"_FemRatio}, column (5) across different percentiles of the distribution using quantile regressions; second panel similarly replicates results shown in the third column of~\autoref{",A20,"_FemRatio}. Robust standard errors in parentheses.")</f>
        <v>First panel replicates results shown in~\autoref{table10_FemRatio}, column (5) across different percentiles of the distribution using quantile regressions; second panel similarly replicates results shown in the third column of~\autoref{table10_FemRatio}. Robust standard errors in parentheses.</v>
      </c>
      <c r="E20" s="1" t="s">
        <v>84</v>
      </c>
      <c r="F20" s="1" t="s">
        <v>113</v>
      </c>
      <c r="G20" s="1" t="s">
        <v>171</v>
      </c>
      <c r="H20" s="1" t="s">
        <v>126</v>
      </c>
      <c r="I20" s="1" t="s">
        <v>138</v>
      </c>
    </row>
    <row r="21" spans="1:11" ht="85" x14ac:dyDescent="0.2">
      <c r="A21" s="1" t="s">
        <v>48</v>
      </c>
      <c r="B21" s="1" t="s">
        <v>20</v>
      </c>
      <c r="C21" s="1" t="s">
        <v>49</v>
      </c>
      <c r="D21" s="1" t="s">
        <v>224</v>
      </c>
      <c r="E21" s="1" t="str">
        <f t="shared" ref="E21:E36" si="8">VLOOKUP($A21,latex,2,FALSE)</f>
        <v>p{3.78cm}S@{}S@{}S@{}S@{}S@{}S@{}</v>
      </c>
      <c r="F21" s="1" t="str">
        <f t="shared" ref="F21:F36" si="9">VLOOKUP($A21,latex,3,FALSE)</f>
        <v>&amp;\multicolumn{3}{c}{1970--2015}&amp;\multicolumn{3}{c}{1990--2015}\\\cmidrule(lr){2-4}\cmidrule(lr){5-7}&amp;{\textit{Econometrica}}&amp;{\textit{REStud}}&amp;{\crcell[b]{\textit{Econometrica}\\[-0.1cm]+ \textit{REStud}}}&amp;{\textit{Econometrica}}&amp;{\textit{REStud}}&amp;{\crcell[b]{\textit{Econometrica}\\[-0.1cm]+ \textit{REStud}}}</v>
      </c>
      <c r="G21" s="1" t="s">
        <v>172</v>
      </c>
      <c r="I21" s="1" t="str">
        <f t="shared" ref="I21:I44" si="10">VLOOKUP($A21,latex,6,FALSE)</f>
        <v>all</v>
      </c>
    </row>
    <row r="22" spans="1:11" ht="68" x14ac:dyDescent="0.2">
      <c r="A22" s="1" t="s">
        <v>48</v>
      </c>
      <c r="B22" s="1" t="s">
        <v>8</v>
      </c>
      <c r="C22" s="1" t="str">
        <f t="shared" ref="C22:C27" si="11">CONCATENATE("\autoref{",A22,"_FemRatio}, ",VLOOKUP($B22,titles_notes,2,FALSE))</f>
        <v>\autoref{table11_FemRatio}, 100\% female-authored</v>
      </c>
      <c r="D22" s="1" t="str">
        <f t="shared" ref="D22:D27" si="12">CONCATENATE("Estimates are identical to those in \autoref{",A22,"_FemRatio}, ",VLOOKUP($B22,titles_notes,3,FALSE))</f>
        <v>Estimates are identical to those in \autoref{table11_FemRatio}, except that female ratio has been replaced with a dummy variable equal to 1 if all authors on a paper are female. (Papers written by authors of both genders are excluded.)</v>
      </c>
      <c r="E22" s="1" t="str">
        <f t="shared" si="8"/>
        <v>p{3.78cm}S@{}S@{}S@{}S@{}S@{}S@{}</v>
      </c>
      <c r="F22" s="1" t="str">
        <f t="shared" si="9"/>
        <v>&amp;\multicolumn{3}{c}{1970--2015}&amp;\multicolumn{3}{c}{1990--2015}\\\cmidrule(lr){2-4}\cmidrule(lr){5-7}&amp;{\textit{Econometrica}}&amp;{\textit{REStud}}&amp;{\crcell[b]{\textit{Econometrica}\\[-0.1cm]+ \textit{REStud}}}&amp;{\textit{Econometrica}}&amp;{\textit{REStud}}&amp;{\crcell[b]{\textit{Econometrica}\\[-0.1cm]+ \textit{REStud}}}</v>
      </c>
      <c r="G22" s="1" t="s">
        <v>173</v>
      </c>
      <c r="I22" s="1" t="str">
        <f t="shared" si="10"/>
        <v>all</v>
      </c>
    </row>
    <row r="23" spans="1:11" ht="68" x14ac:dyDescent="0.2">
      <c r="A23" s="1" t="s">
        <v>48</v>
      </c>
      <c r="B23" s="1" t="s">
        <v>5</v>
      </c>
      <c r="C23" s="1" t="str">
        <f t="shared" si="11"/>
        <v>\autoref{table11_FemRatio}, solo-authored papers</v>
      </c>
      <c r="D23" s="1" t="str">
        <f t="shared" si="12"/>
        <v>Estimates are identical to those in \autoref{table11_FemRatio}, except that female ratio has been replaced with a dummy variable equal to 1 if the paper is solo-authored by a woman and 0 if it is solo-authored by a man. (Co-authored papers are excluded.)</v>
      </c>
      <c r="E23" s="1" t="str">
        <f t="shared" si="8"/>
        <v>p{3.78cm}S@{}S@{}S@{}S@{}S@{}S@{}</v>
      </c>
      <c r="F23" s="1" t="str">
        <f t="shared" si="9"/>
        <v>&amp;\multicolumn{3}{c}{1970--2015}&amp;\multicolumn{3}{c}{1990--2015}\\\cmidrule(lr){2-4}\cmidrule(lr){5-7}&amp;{\textit{Econometrica}}&amp;{\textit{REStud}}&amp;{\crcell[b]{\textit{Econometrica}\\[-0.1cm]+ \textit{REStud}}}&amp;{\textit{Econometrica}}&amp;{\textit{REStud}}&amp;{\crcell[b]{\textit{Econometrica}\\[-0.1cm]+ \textit{REStud}}}</v>
      </c>
      <c r="G23" s="1" t="s">
        <v>174</v>
      </c>
      <c r="I23" s="1" t="str">
        <f t="shared" si="10"/>
        <v>all</v>
      </c>
    </row>
    <row r="24" spans="1:11" ht="68" x14ac:dyDescent="0.2">
      <c r="A24" s="1" t="s">
        <v>48</v>
      </c>
      <c r="B24" s="1" t="s">
        <v>7</v>
      </c>
      <c r="C24" s="1" t="str">
        <f t="shared" si="11"/>
        <v>\autoref{table11_FemRatio}, at least one female author</v>
      </c>
      <c r="D24" s="1" t="str">
        <f t="shared" si="12"/>
        <v>Estimates are identical to those in \autoref{table11_FemRatio}, except that female ratio has been replaced with a dummy variable equal to 1 if at least one author on a paper is female.</v>
      </c>
      <c r="E24" s="1" t="str">
        <f t="shared" si="8"/>
        <v>p{3.78cm}S@{}S@{}S@{}S@{}S@{}S@{}</v>
      </c>
      <c r="F24" s="1" t="str">
        <f t="shared" si="9"/>
        <v>&amp;\multicolumn{3}{c}{1970--2015}&amp;\multicolumn{3}{c}{1990--2015}\\\cmidrule(lr){2-4}\cmidrule(lr){5-7}&amp;{\textit{Econometrica}}&amp;{\textit{REStud}}&amp;{\crcell[b]{\textit{Econometrica}\\[-0.1cm]+ \textit{REStud}}}&amp;{\textit{Econometrica}}&amp;{\textit{REStud}}&amp;{\crcell[b]{\textit{Econometrica}\\[-0.1cm]+ \textit{REStud}}}</v>
      </c>
      <c r="G24" s="1" t="s">
        <v>175</v>
      </c>
      <c r="I24" s="1" t="str">
        <f t="shared" si="10"/>
        <v>all</v>
      </c>
    </row>
    <row r="25" spans="1:11" ht="68" x14ac:dyDescent="0.2">
      <c r="A25" s="1" t="s">
        <v>48</v>
      </c>
      <c r="B25" s="1" t="s">
        <v>6</v>
      </c>
      <c r="C25" s="1" t="str">
        <f t="shared" si="11"/>
        <v>\autoref{table11_FemRatio}, majority female-authored</v>
      </c>
      <c r="D25" s="1" t="str">
        <f t="shared" si="12"/>
        <v>Estimates are identical to those in \autoref{table11_FemRatio}, except that female ratio has been replaced with a dummy variable equal to 1 if a weak majority (50\% or more) of authors are female. (Papers with a minority---but positive---number of female authors are excluded.)</v>
      </c>
      <c r="E25" s="1" t="str">
        <f t="shared" si="8"/>
        <v>p{3.78cm}S@{}S@{}S@{}S@{}S@{}S@{}</v>
      </c>
      <c r="F25" s="1" t="str">
        <f t="shared" si="9"/>
        <v>&amp;\multicolumn{3}{c}{1970--2015}&amp;\multicolumn{3}{c}{1990--2015}\\\cmidrule(lr){2-4}\cmidrule(lr){5-7}&amp;{\textit{Econometrica}}&amp;{\textit{REStud}}&amp;{\crcell[b]{\textit{Econometrica}\\[-0.1cm]+ \textit{REStud}}}&amp;{\textit{Econometrica}}&amp;{\textit{REStud}}&amp;{\crcell[b]{\textit{Econometrica}\\[-0.1cm]+ \textit{REStud}}}</v>
      </c>
      <c r="G25" s="1" t="s">
        <v>176</v>
      </c>
      <c r="I25" s="1" t="str">
        <f t="shared" si="10"/>
        <v>all</v>
      </c>
    </row>
    <row r="26" spans="1:11" ht="68" x14ac:dyDescent="0.2">
      <c r="A26" s="1" t="s">
        <v>48</v>
      </c>
      <c r="B26" s="1" t="s">
        <v>9</v>
      </c>
      <c r="C26" s="1" t="str">
        <f t="shared" si="11"/>
        <v>\autoref{table11_FemRatio}, senior female author</v>
      </c>
      <c r="D26" s="1" t="str">
        <f t="shared" si="12"/>
        <v>Estimates are identical to those in \autoref{table11_FemRatio}, except that female ratio has been replaced with the interaction between female ratio and a dummy variable equal to 1 if a female author had strictly more top-five papers as her co-authors at the time the paper was published. (Mixed-gendered papers with a senior male co-author are excluded.)</v>
      </c>
      <c r="E26" s="1" t="str">
        <f t="shared" si="8"/>
        <v>p{3.78cm}S@{}S@{}S@{}S@{}S@{}S@{}</v>
      </c>
      <c r="F26" s="1" t="str">
        <f t="shared" si="9"/>
        <v>&amp;\multicolumn{3}{c}{1970--2015}&amp;\multicolumn{3}{c}{1990--2015}\\\cmidrule(lr){2-4}\cmidrule(lr){5-7}&amp;{\textit{Econometrica}}&amp;{\textit{REStud}}&amp;{\crcell[b]{\textit{Econometrica}\\[-0.1cm]+ \textit{REStud}}}&amp;{\textit{Econometrica}}&amp;{\textit{REStud}}&amp;{\crcell[b]{\textit{Econometrica}\\[-0.1cm]+ \textit{REStud}}}</v>
      </c>
      <c r="G26" s="1" t="s">
        <v>177</v>
      </c>
      <c r="I26" s="1" t="str">
        <f t="shared" si="10"/>
        <v>all</v>
      </c>
    </row>
    <row r="27" spans="1:11" ht="68" x14ac:dyDescent="0.2">
      <c r="A27" s="1" t="s">
        <v>48</v>
      </c>
      <c r="B27" s="1" t="s">
        <v>10</v>
      </c>
      <c r="C27" s="1" t="str">
        <f t="shared" si="11"/>
        <v>\autoref{table11_FemRatio}, senior female author (\(t\le3\))</v>
      </c>
      <c r="D27" s="1" t="str">
        <f t="shared" si="12"/>
        <v>Estimates are identical to those in \autoref{table11_FemRatio}, except that only papers by less experienced authors (defined as having three or fewer previous top-five articles) are included in the sample and female ratio has been replaced with the interaction between female ratio and a dummy variable equal to 1 if a female author had strictly more top-five papers as her co-authors at the time the paper was published. (Mixed-gendered papers with a senior male co-author are excluded.)</v>
      </c>
      <c r="E27" s="1" t="str">
        <f t="shared" si="8"/>
        <v>p{3.78cm}S@{}S@{}S@{}S@{}S@{}S@{}</v>
      </c>
      <c r="F27" s="1" t="str">
        <f t="shared" si="9"/>
        <v>&amp;\multicolumn{3}{c}{1970--2015}&amp;\multicolumn{3}{c}{1990--2015}\\\cmidrule(lr){2-4}\cmidrule(lr){5-7}&amp;{\textit{Econometrica}}&amp;{\textit{REStud}}&amp;{\crcell[b]{\textit{Econometrica}\\[-0.1cm]+ \textit{REStud}}}&amp;{\textit{Econometrica}}&amp;{\textit{REStud}}&amp;{\crcell[b]{\textit{Econometrica}\\[-0.1cm]+ \textit{REStud}}}</v>
      </c>
      <c r="G27" s="1" t="s">
        <v>178</v>
      </c>
      <c r="I27" s="1" t="str">
        <f t="shared" si="10"/>
        <v>all</v>
      </c>
    </row>
    <row r="28" spans="1:11" ht="51" x14ac:dyDescent="0.2">
      <c r="A28" s="1" t="s">
        <v>26</v>
      </c>
      <c r="C28" s="1" t="s">
        <v>27</v>
      </c>
      <c r="D28" s="1" t="s">
        <v>28</v>
      </c>
      <c r="E28" s="1" t="str">
        <f t="shared" si="8"/>
        <v>p{4cm}S@{}S@{}S@{}</v>
      </c>
      <c r="F28" s="1" t="str">
        <f t="shared" si="9"/>
        <v>&amp;{Men}&amp;{Women}&amp;{Difference}</v>
      </c>
      <c r="G28" s="1" t="s">
        <v>26</v>
      </c>
      <c r="I28" s="1" t="str">
        <f t="shared" si="10"/>
        <v>difference</v>
      </c>
    </row>
    <row r="29" spans="1:11" ht="102" x14ac:dyDescent="0.2">
      <c r="A29" s="1" t="s">
        <v>0</v>
      </c>
      <c r="B29" s="1" t="s">
        <v>20</v>
      </c>
      <c r="C29" s="1" t="s">
        <v>1</v>
      </c>
      <c r="D29" s="1" t="s">
        <v>226</v>
      </c>
      <c r="E29" s="1" t="str">
        <f t="shared" si="8"/>
        <v>p{2cm}S@{}S@{}S@{}S@{}S@{}S@{}S@{}S@{}S@{}</v>
      </c>
      <c r="F29" s="1" t="str">
        <f t="shared" si="9"/>
        <v>&amp;\multicolumn{5}{c}{1950--2015}&amp;\multicolumn{4}{c}{1990--2015}\\\cmidrule(lr){2-6}\cmidrule(lr){7-10}&amp;{(1)}&amp;{(2)}&amp;{(3)}&amp;{(4)}&amp;{(5)}&amp;{(6)}&amp;{(7)}&amp;{(8)}&amp;{(9)}</v>
      </c>
      <c r="G29" s="1" t="s">
        <v>179</v>
      </c>
      <c r="I29" s="1" t="str">
        <f t="shared" si="10"/>
        <v>all</v>
      </c>
    </row>
    <row r="30" spans="1:11" ht="34" x14ac:dyDescent="0.2">
      <c r="A30" s="1" t="s">
        <v>0</v>
      </c>
      <c r="B30" s="1" t="s">
        <v>8</v>
      </c>
      <c r="C30" s="1" t="str">
        <f t="shared" ref="C30:C36" si="13">CONCATENATE("\autoref{",A30,"_FemRatio}, ",VLOOKUP($B30,titles_notes,2,FALSE))</f>
        <v>\autoref{table3_FemRatio}, 100\% female-authored</v>
      </c>
      <c r="D30" s="1" t="str">
        <f t="shared" ref="D30:D36" si="14">CONCATENATE("Estimates are identical to those in \autoref{",A30,"_FemRatio}, ",VLOOKUP($B30,titles_notes,3,FALSE))</f>
        <v>Estimates are identical to those in \autoref{table3_FemRatio}, except that female ratio has been replaced with a dummy variable equal to 1 if all authors on a paper are female. (Papers written by authors of both genders are excluded.)</v>
      </c>
      <c r="E30" s="1" t="str">
        <f t="shared" si="8"/>
        <v>p{2cm}S@{}S@{}S@{}S@{}S@{}S@{}S@{}S@{}S@{}</v>
      </c>
      <c r="F30" s="1" t="str">
        <f t="shared" si="9"/>
        <v>&amp;\multicolumn{5}{c}{1950--2015}&amp;\multicolumn{4}{c}{1990--2015}\\\cmidrule(lr){2-6}\cmidrule(lr){7-10}&amp;{(1)}&amp;{(2)}&amp;{(3)}&amp;{(4)}&amp;{(5)}&amp;{(6)}&amp;{(7)}&amp;{(8)}&amp;{(9)}</v>
      </c>
      <c r="G30" s="1" t="s">
        <v>180</v>
      </c>
      <c r="H30" s="1" t="s">
        <v>126</v>
      </c>
      <c r="I30" s="1" t="str">
        <f t="shared" si="10"/>
        <v>all</v>
      </c>
    </row>
    <row r="31" spans="1:11" ht="51" x14ac:dyDescent="0.2">
      <c r="A31" s="1" t="s">
        <v>0</v>
      </c>
      <c r="B31" s="1" t="s">
        <v>5</v>
      </c>
      <c r="C31" s="1" t="str">
        <f t="shared" si="13"/>
        <v>\autoref{table3_FemRatio}, solo-authored papers</v>
      </c>
      <c r="D31" s="1" t="str">
        <f t="shared" si="14"/>
        <v>Estimates are identical to those in \autoref{table3_FemRatio}, except that female ratio has been replaced with a dummy variable equal to 1 if the paper is solo-authored by a woman and 0 if it is solo-authored by a man. (Co-authored papers are excluded.)</v>
      </c>
      <c r="E31" s="1" t="str">
        <f t="shared" si="8"/>
        <v>p{2cm}S@{}S@{}S@{}S@{}S@{}S@{}S@{}S@{}S@{}</v>
      </c>
      <c r="F31" s="1" t="str">
        <f t="shared" si="9"/>
        <v>&amp;\multicolumn{5}{c}{1950--2015}&amp;\multicolumn{4}{c}{1990--2015}\\\cmidrule(lr){2-6}\cmidrule(lr){7-10}&amp;{(1)}&amp;{(2)}&amp;{(3)}&amp;{(4)}&amp;{(5)}&amp;{(6)}&amp;{(7)}&amp;{(8)}&amp;{(9)}</v>
      </c>
      <c r="G31" s="1" t="s">
        <v>181</v>
      </c>
      <c r="H31" s="1" t="s">
        <v>126</v>
      </c>
      <c r="I31" s="1" t="str">
        <f t="shared" si="10"/>
        <v>all</v>
      </c>
    </row>
    <row r="32" spans="1:11" ht="34" x14ac:dyDescent="0.2">
      <c r="A32" s="1" t="s">
        <v>0</v>
      </c>
      <c r="B32" s="1" t="s">
        <v>7</v>
      </c>
      <c r="C32" s="1" t="str">
        <f t="shared" si="13"/>
        <v>\autoref{table3_FemRatio}, at least one female author</v>
      </c>
      <c r="D32" s="1" t="str">
        <f t="shared" si="14"/>
        <v>Estimates are identical to those in \autoref{table3_FemRatio}, except that female ratio has been replaced with a dummy variable equal to 1 if at least one author on a paper is female.</v>
      </c>
      <c r="E32" s="1" t="str">
        <f t="shared" si="8"/>
        <v>p{2cm}S@{}S@{}S@{}S@{}S@{}S@{}S@{}S@{}S@{}</v>
      </c>
      <c r="F32" s="1" t="str">
        <f t="shared" si="9"/>
        <v>&amp;\multicolumn{5}{c}{1950--2015}&amp;\multicolumn{4}{c}{1990--2015}\\\cmidrule(lr){2-6}\cmidrule(lr){7-10}&amp;{(1)}&amp;{(2)}&amp;{(3)}&amp;{(4)}&amp;{(5)}&amp;{(6)}&amp;{(7)}&amp;{(8)}&amp;{(9)}</v>
      </c>
      <c r="G32" s="1" t="s">
        <v>182</v>
      </c>
      <c r="H32" s="1" t="s">
        <v>126</v>
      </c>
      <c r="I32" s="1" t="str">
        <f t="shared" si="10"/>
        <v>all</v>
      </c>
    </row>
    <row r="33" spans="1:12" ht="51" x14ac:dyDescent="0.2">
      <c r="A33" s="1" t="s">
        <v>0</v>
      </c>
      <c r="B33" s="1" t="s">
        <v>6</v>
      </c>
      <c r="C33" s="1" t="str">
        <f t="shared" si="13"/>
        <v>\autoref{table3_FemRatio}, majority female-authored</v>
      </c>
      <c r="D33" s="1" t="str">
        <f t="shared" si="14"/>
        <v>Estimates are identical to those in \autoref{table3_FemRatio}, except that female ratio has been replaced with a dummy variable equal to 1 if a weak majority (50\% or more) of authors are female. (Papers with a minority---but positive---number of female authors are excluded.)</v>
      </c>
      <c r="E33" s="1" t="str">
        <f t="shared" si="8"/>
        <v>p{2cm}S@{}S@{}S@{}S@{}S@{}S@{}S@{}S@{}S@{}</v>
      </c>
      <c r="F33" s="1" t="str">
        <f t="shared" si="9"/>
        <v>&amp;\multicolumn{5}{c}{1950--2015}&amp;\multicolumn{4}{c}{1990--2015}\\\cmidrule(lr){2-6}\cmidrule(lr){7-10}&amp;{(1)}&amp;{(2)}&amp;{(3)}&amp;{(4)}&amp;{(5)}&amp;{(6)}&amp;{(7)}&amp;{(8)}&amp;{(9)}</v>
      </c>
      <c r="G33" s="1" t="s">
        <v>183</v>
      </c>
      <c r="H33" s="1" t="s">
        <v>126</v>
      </c>
      <c r="I33" s="1" t="str">
        <f t="shared" si="10"/>
        <v>all</v>
      </c>
    </row>
    <row r="34" spans="1:12" ht="51" x14ac:dyDescent="0.2">
      <c r="A34" s="1" t="s">
        <v>0</v>
      </c>
      <c r="B34" s="1" t="s">
        <v>9</v>
      </c>
      <c r="C34" s="1" t="str">
        <f t="shared" si="13"/>
        <v>\autoref{table3_FemRatio}, senior female author</v>
      </c>
      <c r="D34" s="1" t="str">
        <f t="shared" si="14"/>
        <v>Estimates are identical to those in \autoref{table3_FemRatio}, except that female ratio has been replaced with the interaction between female ratio and a dummy variable equal to 1 if a female author had strictly more top-five papers as her co-authors at the time the paper was published. (Mixed-gendered papers with a senior male co-author are excluded.)</v>
      </c>
      <c r="E34" s="1" t="str">
        <f t="shared" si="8"/>
        <v>p{2cm}S@{}S@{}S@{}S@{}S@{}S@{}S@{}S@{}S@{}</v>
      </c>
      <c r="F34" s="1" t="str">
        <f t="shared" si="9"/>
        <v>&amp;\multicolumn{5}{c}{1950--2015}&amp;\multicolumn{4}{c}{1990--2015}\\\cmidrule(lr){2-6}\cmidrule(lr){7-10}&amp;{(1)}&amp;{(2)}&amp;{(3)}&amp;{(4)}&amp;{(5)}&amp;{(6)}&amp;{(7)}&amp;{(8)}&amp;{(9)}</v>
      </c>
      <c r="G34" s="1" t="s">
        <v>184</v>
      </c>
      <c r="H34" s="1" t="s">
        <v>126</v>
      </c>
      <c r="I34" s="1" t="str">
        <f t="shared" si="10"/>
        <v>all</v>
      </c>
    </row>
    <row r="35" spans="1:12" ht="68" x14ac:dyDescent="0.2">
      <c r="A35" s="1" t="s">
        <v>0</v>
      </c>
      <c r="B35" s="1" t="s">
        <v>10</v>
      </c>
      <c r="C35" s="1" t="str">
        <f t="shared" si="13"/>
        <v>\autoref{table3_FemRatio}, senior female author (\(t\le3\))</v>
      </c>
      <c r="D35" s="1" t="str">
        <f t="shared" si="14"/>
        <v>Estimates are identical to those in \autoref{table3_FemRatio}, except that only papers by less experienced authors (defined as having three or fewer previous top-five articles) are included in the sample and female ratio has been replaced with the interaction between female ratio and a dummy variable equal to 1 if a female author had strictly more top-five papers as her co-authors at the time the paper was published. (Mixed-gendered papers with a senior male co-author are excluded.)</v>
      </c>
      <c r="E35" s="1" t="str">
        <f t="shared" si="8"/>
        <v>p{2cm}S@{}S@{}S@{}S@{}S@{}S@{}S@{}S@{}S@{}</v>
      </c>
      <c r="F35" s="1" t="str">
        <f t="shared" si="9"/>
        <v>&amp;\multicolumn{5}{c}{1950--2015}&amp;\multicolumn{4}{c}{1990--2015}\\\cmidrule(lr){2-6}\cmidrule(lr){7-10}&amp;{(1)}&amp;{(2)}&amp;{(3)}&amp;{(4)}&amp;{(5)}&amp;{(6)}&amp;{(7)}&amp;{(8)}&amp;{(9)}</v>
      </c>
      <c r="G35" s="1" t="s">
        <v>185</v>
      </c>
      <c r="H35" s="1" t="s">
        <v>126</v>
      </c>
      <c r="I35" s="1" t="str">
        <f t="shared" si="10"/>
        <v>all</v>
      </c>
    </row>
    <row r="36" spans="1:12" ht="34" x14ac:dyDescent="0.2">
      <c r="A36" s="1" t="s">
        <v>0</v>
      </c>
      <c r="B36" s="1" t="s">
        <v>11</v>
      </c>
      <c r="C36" s="1" t="str">
        <f t="shared" si="13"/>
        <v>\autoref{table3_FemRatio}, alternative program for calculating readability</v>
      </c>
      <c r="D36" s="1" t="str">
        <f t="shared" si="14"/>
        <v>Estimates are identical to those in \autoref{table3_FemRatio}, except readability scores were calculated using the R \texttt{readability} program.</v>
      </c>
      <c r="E36" s="1" t="str">
        <f t="shared" si="8"/>
        <v>p{2cm}S@{}S@{}S@{}S@{}S@{}S@{}S@{}S@{}S@{}</v>
      </c>
      <c r="F36" s="1" t="str">
        <f t="shared" si="9"/>
        <v>&amp;\multicolumn{5}{c}{1950--2015}&amp;\multicolumn{4}{c}{1990--2015}\\\cmidrule(lr){2-6}\cmidrule(lr){7-10}&amp;{(1)}&amp;{(2)}&amp;{(3)}&amp;{(4)}&amp;{(5)}&amp;{(6)}&amp;{(7)}&amp;{(8)}&amp;{(9)}</v>
      </c>
      <c r="G36" s="1" t="s">
        <v>186</v>
      </c>
      <c r="H36" s="1" t="s">
        <v>126</v>
      </c>
      <c r="I36" s="1" t="str">
        <f t="shared" si="10"/>
        <v>all</v>
      </c>
    </row>
    <row r="37" spans="1:12" ht="51" x14ac:dyDescent="0.2">
      <c r="A37" s="1" t="s">
        <v>0</v>
      </c>
      <c r="B37" s="1" t="s">
        <v>29</v>
      </c>
      <c r="C37" s="1" t="s">
        <v>30</v>
      </c>
      <c r="D37" s="1" t="s">
        <v>106</v>
      </c>
      <c r="E37" s="1" t="s">
        <v>102</v>
      </c>
      <c r="F37" s="1" t="s">
        <v>95</v>
      </c>
      <c r="G37" s="1" t="s">
        <v>187</v>
      </c>
      <c r="H37" s="1" t="s">
        <v>126</v>
      </c>
      <c r="I37" s="1" t="str">
        <f t="shared" si="10"/>
        <v>all</v>
      </c>
    </row>
    <row r="38" spans="1:12" ht="153" x14ac:dyDescent="0.2">
      <c r="A38" s="1" t="s">
        <v>63</v>
      </c>
      <c r="B38" s="1" t="s">
        <v>20</v>
      </c>
      <c r="C38" s="1" t="s">
        <v>64</v>
      </c>
      <c r="D38" s="1" t="s">
        <v>229</v>
      </c>
      <c r="E38" s="1" t="str">
        <f t="shared" ref="E38:E43" si="15">VLOOKUP($A38,latex,2,FALSE)</f>
        <v>p{4cm}S@{}S@{}S@{}S@{}S@{}</v>
      </c>
      <c r="F38" s="1" t="str">
        <f t="shared" ref="F38:F43" si="16">VLOOKUP($A38,latex,3,FALSE)</f>
        <v>&amp;{\crcell[b]{Flesch\\[-0.1cm]Reading\\[-0.1cm]Ease}}&amp;{\crcell[b]{Flesch-\\[-0.1cm]Kincaid}}&amp;{\crcell[b]{Gunning\\[-0.1cm]Fog}}&amp;{SMOG}&amp;{\crcell[b]{Dale-\\[-0.1cm]Chall}}</v>
      </c>
      <c r="G38" s="1" t="s">
        <v>188</v>
      </c>
      <c r="I38" s="1" t="str">
        <f t="shared" si="10"/>
        <v>all</v>
      </c>
    </row>
    <row r="39" spans="1:12" ht="51" x14ac:dyDescent="0.2">
      <c r="A39" s="1" t="s">
        <v>63</v>
      </c>
      <c r="B39" s="1" t="s">
        <v>8</v>
      </c>
      <c r="C39" s="1" t="str">
        <f t="shared" ref="C39:C44" si="17">CONCATENATE("\autoref{",A39,"_FemRatio}, ",VLOOKUP($B39,titles_notes,2,FALSE))</f>
        <v>\autoref{table4_FemRatio}, 100\% female-authored</v>
      </c>
      <c r="D39" s="1" t="s">
        <v>150</v>
      </c>
      <c r="E39" s="1" t="str">
        <f t="shared" si="15"/>
        <v>p{4cm}S@{}S@{}S@{}S@{}S@{}</v>
      </c>
      <c r="F39" s="1" t="str">
        <f t="shared" si="16"/>
        <v>&amp;{\crcell[b]{Flesch\\[-0.1cm]Reading\\[-0.1cm]Ease}}&amp;{\crcell[b]{Flesch-\\[-0.1cm]Kincaid}}&amp;{\crcell[b]{Gunning\\[-0.1cm]Fog}}&amp;{SMOG}&amp;{\crcell[b]{Dale-\\[-0.1cm]Chall}}</v>
      </c>
      <c r="G39" s="1" t="s">
        <v>189</v>
      </c>
      <c r="I39" s="1" t="str">
        <f t="shared" si="10"/>
        <v>all</v>
      </c>
    </row>
    <row r="40" spans="1:12" ht="51" x14ac:dyDescent="0.2">
      <c r="A40" s="1" t="s">
        <v>63</v>
      </c>
      <c r="B40" s="1" t="s">
        <v>5</v>
      </c>
      <c r="C40" s="1" t="str">
        <f t="shared" si="17"/>
        <v>\autoref{table4_FemRatio}, solo-authored papers</v>
      </c>
      <c r="D40" s="1" t="s">
        <v>146</v>
      </c>
      <c r="E40" s="1" t="str">
        <f t="shared" si="15"/>
        <v>p{4cm}S@{}S@{}S@{}S@{}S@{}</v>
      </c>
      <c r="F40" s="1" t="str">
        <f t="shared" si="16"/>
        <v>&amp;{\crcell[b]{Flesch\\[-0.1cm]Reading\\[-0.1cm]Ease}}&amp;{\crcell[b]{Flesch-\\[-0.1cm]Kincaid}}&amp;{\crcell[b]{Gunning\\[-0.1cm]Fog}}&amp;{SMOG}&amp;{\crcell[b]{Dale-\\[-0.1cm]Chall}}</v>
      </c>
      <c r="G40" s="1" t="s">
        <v>190</v>
      </c>
      <c r="I40" s="1" t="str">
        <f t="shared" si="10"/>
        <v>all</v>
      </c>
    </row>
    <row r="41" spans="1:12" ht="34" x14ac:dyDescent="0.2">
      <c r="A41" s="1" t="s">
        <v>63</v>
      </c>
      <c r="B41" s="1" t="s">
        <v>7</v>
      </c>
      <c r="C41" s="1" t="str">
        <f t="shared" si="17"/>
        <v>\autoref{table4_FemRatio}, at least one female author</v>
      </c>
      <c r="D41" s="1" t="s">
        <v>144</v>
      </c>
      <c r="E41" s="1" t="str">
        <f t="shared" si="15"/>
        <v>p{4cm}S@{}S@{}S@{}S@{}S@{}</v>
      </c>
      <c r="F41" s="1" t="str">
        <f t="shared" si="16"/>
        <v>&amp;{\crcell[b]{Flesch\\[-0.1cm]Reading\\[-0.1cm]Ease}}&amp;{\crcell[b]{Flesch-\\[-0.1cm]Kincaid}}&amp;{\crcell[b]{Gunning\\[-0.1cm]Fog}}&amp;{SMOG}&amp;{\crcell[b]{Dale-\\[-0.1cm]Chall}}</v>
      </c>
      <c r="G41" s="1" t="s">
        <v>191</v>
      </c>
      <c r="I41" s="1" t="str">
        <f t="shared" si="10"/>
        <v>all</v>
      </c>
    </row>
    <row r="42" spans="1:12" ht="51" x14ac:dyDescent="0.2">
      <c r="A42" s="1" t="s">
        <v>63</v>
      </c>
      <c r="B42" s="1" t="s">
        <v>6</v>
      </c>
      <c r="C42" s="1" t="str">
        <f t="shared" si="17"/>
        <v>\autoref{table4_FemRatio}, majority female-authored</v>
      </c>
      <c r="D42" s="1" t="s">
        <v>148</v>
      </c>
      <c r="E42" s="1" t="str">
        <f t="shared" si="15"/>
        <v>p{4cm}S@{}S@{}S@{}S@{}S@{}</v>
      </c>
      <c r="F42" s="1" t="str">
        <f t="shared" si="16"/>
        <v>&amp;{\crcell[b]{Flesch\\[-0.1cm]Reading\\[-0.1cm]Ease}}&amp;{\crcell[b]{Flesch-\\[-0.1cm]Kincaid}}&amp;{\crcell[b]{Gunning\\[-0.1cm]Fog}}&amp;{SMOG}&amp;{\crcell[b]{Dale-\\[-0.1cm]Chall}}</v>
      </c>
      <c r="G42" s="1" t="s">
        <v>192</v>
      </c>
      <c r="I42" s="1" t="str">
        <f t="shared" si="10"/>
        <v>all</v>
      </c>
    </row>
    <row r="43" spans="1:12" ht="68" x14ac:dyDescent="0.2">
      <c r="A43" s="1" t="s">
        <v>63</v>
      </c>
      <c r="B43" s="1" t="s">
        <v>9</v>
      </c>
      <c r="C43" s="1" t="str">
        <f t="shared" si="17"/>
        <v>\autoref{table4_FemRatio}, senior female author</v>
      </c>
      <c r="D43" s="1" t="s">
        <v>147</v>
      </c>
      <c r="E43" s="1" t="str">
        <f t="shared" si="15"/>
        <v>p{4cm}S@{}S@{}S@{}S@{}S@{}</v>
      </c>
      <c r="F43" s="1" t="str">
        <f t="shared" si="16"/>
        <v>&amp;{\crcell[b]{Flesch\\[-0.1cm]Reading\\[-0.1cm]Ease}}&amp;{\crcell[b]{Flesch-\\[-0.1cm]Kincaid}}&amp;{\crcell[b]{Gunning\\[-0.1cm]Fog}}&amp;{SMOG}&amp;{\crcell[b]{Dale-\\[-0.1cm]Chall}}</v>
      </c>
      <c r="G43" s="1" t="s">
        <v>193</v>
      </c>
      <c r="I43" s="1" t="str">
        <f t="shared" si="10"/>
        <v>all</v>
      </c>
    </row>
    <row r="44" spans="1:12" ht="34" x14ac:dyDescent="0.2">
      <c r="A44" s="1" t="s">
        <v>63</v>
      </c>
      <c r="B44" s="1" t="s">
        <v>11</v>
      </c>
      <c r="C44" s="1" t="str">
        <f t="shared" si="17"/>
        <v>\autoref{table4_FemRatio}, alternative program for calculating readability</v>
      </c>
      <c r="D44" s="1" t="s">
        <v>145</v>
      </c>
      <c r="E44" s="1" t="s">
        <v>73</v>
      </c>
      <c r="F44" s="1" t="s">
        <v>96</v>
      </c>
      <c r="G44" s="1" t="s">
        <v>194</v>
      </c>
      <c r="I44" s="1" t="str">
        <f t="shared" si="10"/>
        <v>all</v>
      </c>
    </row>
    <row r="45" spans="1:12" ht="85" x14ac:dyDescent="0.2">
      <c r="A45" s="1" t="s">
        <v>31</v>
      </c>
      <c r="C45" s="1" t="s">
        <v>32</v>
      </c>
      <c r="D45" s="1" t="s">
        <v>33</v>
      </c>
      <c r="E45" s="1" t="str">
        <f>VLOOKUP($A45,latex,2,FALSE)</f>
        <v>p{4cm}S@{}S@{}S[round-precision=3]S@{}S@{}S[round-precision=3]S[round-precision=3]</v>
      </c>
      <c r="F45" s="1" t="str">
        <f>VLOOKUP($A45,latex,3,FALSE)</f>
        <v>&amp;\multicolumn{3}{c}{{Men}}&amp;\multicolumn{3}{c}{{Women}}&amp;\\\cmidrule(lr){2-4}\cmidrule(lr){5-7}&amp;{\crcell[b]{Working\\[-0.1cm]paper}}&amp;{\crcell[b]{Published\\[-0.1cm]article}}&amp;{Difference}&amp;{\crcell[b]{Working\\[-0.1cm]paper}}&amp;{\crcell[b]{Published\\[-0.1cm]article}}&amp;{Difference}&amp;{\crcell[b]{Diff.-in\\[-0.1cm]diff.}}</v>
      </c>
      <c r="G45" s="1" t="s">
        <v>31</v>
      </c>
      <c r="I45" s="1" t="str">
        <f t="shared" ref="I45:I59" si="18">VLOOKUP($A45,latex,6,FALSE)</f>
        <v>difference</v>
      </c>
      <c r="K45" s="1" t="str">
        <f>VLOOKUP($A45,latex,4,FALSE)</f>
        <v>group-digits=false</v>
      </c>
    </row>
    <row r="46" spans="1:12" ht="153" x14ac:dyDescent="0.2">
      <c r="A46" s="1" t="s">
        <v>34</v>
      </c>
      <c r="B46" s="1" t="s">
        <v>20</v>
      </c>
      <c r="C46" s="1" t="s">
        <v>35</v>
      </c>
      <c r="D46" s="1" t="s">
        <v>222</v>
      </c>
      <c r="E46" s="1" t="str">
        <f>VLOOKUP($A46,latex,2,FALSE)</f>
        <v>p{3cm}S@{}S@{}S@{}S@{}S@{}S@{}S@{}S@{}S@{}S@{}S@{}</v>
      </c>
      <c r="F46" s="1" t="s">
        <v>81</v>
      </c>
      <c r="G46" s="1" t="s">
        <v>195</v>
      </c>
      <c r="I46" s="1" t="str">
        <f t="shared" si="18"/>
        <v>all</v>
      </c>
      <c r="L46" s="1" t="str">
        <f t="shared" ref="L46:L57" si="19">VLOOKUP($A46,latex,7,FALSE)</f>
        <v>landscape</v>
      </c>
    </row>
    <row r="47" spans="1:12" ht="34" x14ac:dyDescent="0.2">
      <c r="A47" s="1" t="s">
        <v>34</v>
      </c>
      <c r="B47" s="1" t="s">
        <v>36</v>
      </c>
      <c r="C47" s="1" t="str">
        <f>CONCATENATE("\autoref{",A47,"_FemRatio} (first panel), full output")</f>
        <v>\autoref{table6_FemRatio} (first panel), full output</v>
      </c>
      <c r="D47" s="1" t="str">
        <f>"Coefficients from OLS regression of \autoref{equation2}. Coefficients in the first three rows correspond to the estimates presented in the first panel of \autoref{"&amp;A47&amp;"_FemRatio}. Standard errors clustered on editor (in parentheses)."</f>
        <v>Coefficients from OLS regression of \autoref{equation2}. Coefficients in the first three rows correspond to the estimates presented in the first panel of \autoref{table6_FemRatio}. Standard errors clustered on editor (in parentheses).</v>
      </c>
      <c r="E47" s="1" t="s">
        <v>102</v>
      </c>
      <c r="F47" s="1" t="s">
        <v>95</v>
      </c>
      <c r="G47" s="1" t="s">
        <v>196</v>
      </c>
      <c r="I47" s="1" t="str">
        <f t="shared" si="18"/>
        <v>all</v>
      </c>
      <c r="K47" s="1" t="s">
        <v>143</v>
      </c>
    </row>
    <row r="48" spans="1:12" ht="34" x14ac:dyDescent="0.2">
      <c r="A48" s="1" t="s">
        <v>34</v>
      </c>
      <c r="B48" s="1" t="s">
        <v>37</v>
      </c>
      <c r="C48" s="1" t="str">
        <f t="shared" ref="C48" si="20">CONCATENATE("\autoref{",A48,"_FemRatio} (second panel), full output")</f>
        <v>\autoref{table6_FemRatio} (second panel), full output</v>
      </c>
      <c r="D48" s="1" t="str">
        <f>_xlfn.CONCAT("Coefficients from OLS regression of \autoref{equation3}. Coefficients in the first two rows correspond to the estimates presented in the second panel of \autoref{",A48,"_FemRatio}. Standard errors clustered on editor (in parentheses).")</f>
        <v>Coefficients from OLS regression of \autoref{equation3}. Coefficients in the first two rows correspond to the estimates presented in the second panel of \autoref{table6_FemRatio}. Standard errors clustered on editor (in parentheses).</v>
      </c>
      <c r="E48" s="1" t="s">
        <v>102</v>
      </c>
      <c r="F48" s="1" t="s">
        <v>95</v>
      </c>
      <c r="G48" s="1" t="s">
        <v>197</v>
      </c>
      <c r="I48" s="1" t="str">
        <f t="shared" si="18"/>
        <v>all</v>
      </c>
      <c r="K48" s="1" t="s">
        <v>143</v>
      </c>
    </row>
    <row r="49" spans="1:12" ht="153" x14ac:dyDescent="0.2">
      <c r="A49" s="1" t="s">
        <v>34</v>
      </c>
      <c r="B49" s="1" t="s">
        <v>7</v>
      </c>
      <c r="C49" s="1" t="str">
        <f t="shared" ref="C49:C55" si="21">CONCATENATE("\autoref{",A49,"_FemRatio}, ",VLOOKUP($B49,titles_notes,2,FALSE))</f>
        <v>\autoref{table6_FemRatio}, at least one female author</v>
      </c>
      <c r="D49" s="1" t="str">
        <f t="shared" ref="D49:D55" si="22">CONCATENATE("Estimates are identical to those in \autoref{",A49,"_FemRatio}, ",VLOOKUP($B49,titles_notes,3,FALSE))</f>
        <v>Estimates are identical to those in \autoref{table6_FemRatio}, except that female ratio has been replaced with a dummy variable equal to 1 if at least one author on a paper is female.</v>
      </c>
      <c r="E49" s="1" t="str">
        <f t="shared" ref="E49:E57" si="23">VLOOKUP($A49,latex,2,FALSE)</f>
        <v>p{3cm}S@{}S@{}S@{}S@{}S@{}S@{}S@{}S@{}S@{}S@{}S@{}</v>
      </c>
      <c r="F49" s="1" t="str">
        <f>VLOOKUP($A49,latex,3,FALSE)</f>
        <v>&amp;\multicolumn{3}{c}{{OLS (score)}}&amp;\multicolumn{2}{c}{{OLS ($\Delta$ in score)}}&amp;\multicolumn{6}{c}{{FGLS (score)}}\\\cmidrule(lr){2-4}\cmidrule(lr){5-6}\cmidrule(lr){7-12}&amp;&amp;&amp;&amp;&amp;&amp;\multicolumn{2}{c}{{Working paper}}&amp;\multicolumn{2}{c}{{Published paper}}&amp;\multicolumn{2}{c}{{Difference}}\\\cmidrule(lr){7-8}\cmidrule(lr){9-10}\cmidrule(lr){11-12}&amp;{\(R_{jW}\)}&amp;{\crcell[b]{Female}}&amp;{\crcell[b]{Blind$\times$\\[-0.1cm]female}}&amp;{\crcell[b]{Female}}&amp;{\crcell[b]{Blind$\times$\\[-0.1cm]female}}&amp;{\crcell[b]{Female}}&amp;{\crcell[b]{Blind$\times$\\[-0.1cm]female}}&amp;{\crcell[b]{Female}}&amp;{\crcell[b]{Blind$\times$\\[-0.1cm]female}}&amp;{\crcell[b]{Female}}&amp;{\crcell[b]{Blind$\times$\\[-0.1cm]female}}</v>
      </c>
      <c r="G49" s="1" t="s">
        <v>198</v>
      </c>
      <c r="I49" s="1" t="str">
        <f t="shared" si="18"/>
        <v>all</v>
      </c>
      <c r="L49" s="1" t="str">
        <f t="shared" si="19"/>
        <v>landscape</v>
      </c>
    </row>
    <row r="50" spans="1:12" ht="153" x14ac:dyDescent="0.2">
      <c r="A50" s="1" t="s">
        <v>34</v>
      </c>
      <c r="B50" s="1" t="s">
        <v>6</v>
      </c>
      <c r="C50" s="1" t="str">
        <f t="shared" si="21"/>
        <v>\autoref{table6_FemRatio}, majority female-authored</v>
      </c>
      <c r="D50" s="1" t="str">
        <f t="shared" si="22"/>
        <v>Estimates are identical to those in \autoref{table6_FemRatio}, except that female ratio has been replaced with a dummy variable equal to 1 if a weak majority (50\% or more) of authors are female. (Papers with a minority---but positive---number of female authors are excluded.)</v>
      </c>
      <c r="E50" s="1" t="str">
        <f t="shared" si="23"/>
        <v>p{3cm}S@{}S@{}S@{}S@{}S@{}S@{}S@{}S@{}S@{}S@{}S@{}</v>
      </c>
      <c r="F50" s="1" t="str">
        <f>VLOOKUP($A50,latex,3,FALSE)</f>
        <v>&amp;\multicolumn{3}{c}{{OLS (score)}}&amp;\multicolumn{2}{c}{{OLS ($\Delta$ in score)}}&amp;\multicolumn{6}{c}{{FGLS (score)}}\\\cmidrule(lr){2-4}\cmidrule(lr){5-6}\cmidrule(lr){7-12}&amp;&amp;&amp;&amp;&amp;&amp;\multicolumn{2}{c}{{Working paper}}&amp;\multicolumn{2}{c}{{Published paper}}&amp;\multicolumn{2}{c}{{Difference}}\\\cmidrule(lr){7-8}\cmidrule(lr){9-10}\cmidrule(lr){11-12}&amp;{\(R_{jW}\)}&amp;{\crcell[b]{Female}}&amp;{\crcell[b]{Blind$\times$\\[-0.1cm]female}}&amp;{\crcell[b]{Female}}&amp;{\crcell[b]{Blind$\times$\\[-0.1cm]female}}&amp;{\crcell[b]{Female}}&amp;{\crcell[b]{Blind$\times$\\[-0.1cm]female}}&amp;{\crcell[b]{Female}}&amp;{\crcell[b]{Blind$\times$\\[-0.1cm]female}}&amp;{\crcell[b]{Female}}&amp;{\crcell[b]{Blind$\times$\\[-0.1cm]female}}</v>
      </c>
      <c r="G50" s="1" t="s">
        <v>199</v>
      </c>
      <c r="I50" s="1" t="str">
        <f t="shared" si="18"/>
        <v>all</v>
      </c>
      <c r="L50" s="1" t="str">
        <f t="shared" si="19"/>
        <v>landscape</v>
      </c>
    </row>
    <row r="51" spans="1:12" ht="153" x14ac:dyDescent="0.2">
      <c r="A51" s="1" t="s">
        <v>34</v>
      </c>
      <c r="B51" s="1" t="s">
        <v>11</v>
      </c>
      <c r="C51" s="1" t="str">
        <f t="shared" si="21"/>
        <v>\autoref{table6_FemRatio}, alternative program for calculating readability</v>
      </c>
      <c r="D51" s="1" t="str">
        <f t="shared" si="22"/>
        <v>Estimates are identical to those in \autoref{table6_FemRatio}, except readability scores were calculated using the R \texttt{readability} program.</v>
      </c>
      <c r="E51" s="1" t="str">
        <f t="shared" si="23"/>
        <v>p{3cm}S@{}S@{}S@{}S@{}S@{}S@{}S@{}S@{}S@{}S@{}S@{}</v>
      </c>
      <c r="F51" s="1" t="s">
        <v>81</v>
      </c>
      <c r="G51" s="1" t="s">
        <v>200</v>
      </c>
      <c r="I51" s="1" t="str">
        <f t="shared" si="18"/>
        <v>all</v>
      </c>
      <c r="L51" s="1" t="str">
        <f t="shared" si="19"/>
        <v>landscape</v>
      </c>
    </row>
    <row r="52" spans="1:12" ht="153" x14ac:dyDescent="0.2">
      <c r="A52" s="1" t="s">
        <v>34</v>
      </c>
      <c r="B52" s="1" t="s">
        <v>8</v>
      </c>
      <c r="C52" s="1" t="str">
        <f t="shared" si="21"/>
        <v>\autoref{table6_FemRatio}, 100\% female-authored</v>
      </c>
      <c r="D52" s="1" t="str">
        <f t="shared" si="22"/>
        <v>Estimates are identical to those in \autoref{table6_FemRatio}, except that female ratio has been replaced with a dummy variable equal to 1 if all authors on a paper are female. (Papers written by authors of both genders are excluded.)</v>
      </c>
      <c r="E52" s="1" t="str">
        <f t="shared" si="23"/>
        <v>p{3cm}S@{}S@{}S@{}S@{}S@{}S@{}S@{}S@{}S@{}S@{}S@{}</v>
      </c>
      <c r="F52" s="1" t="str">
        <f>VLOOKUP($A52,latex,3,FALSE)</f>
        <v>&amp;\multicolumn{3}{c}{{OLS (score)}}&amp;\multicolumn{2}{c}{{OLS ($\Delta$ in score)}}&amp;\multicolumn{6}{c}{{FGLS (score)}}\\\cmidrule(lr){2-4}\cmidrule(lr){5-6}\cmidrule(lr){7-12}&amp;&amp;&amp;&amp;&amp;&amp;\multicolumn{2}{c}{{Working paper}}&amp;\multicolumn{2}{c}{{Published paper}}&amp;\multicolumn{2}{c}{{Difference}}\\\cmidrule(lr){7-8}\cmidrule(lr){9-10}\cmidrule(lr){11-12}&amp;{\(R_{jW}\)}&amp;{\crcell[b]{Female}}&amp;{\crcell[b]{Blind$\times$\\[-0.1cm]female}}&amp;{\crcell[b]{Female}}&amp;{\crcell[b]{Blind$\times$\\[-0.1cm]female}}&amp;{\crcell[b]{Female}}&amp;{\crcell[b]{Blind$\times$\\[-0.1cm]female}}&amp;{\crcell[b]{Female}}&amp;{\crcell[b]{Blind$\times$\\[-0.1cm]female}}&amp;{\crcell[b]{Female}}&amp;{\crcell[b]{Blind$\times$\\[-0.1cm]female}}</v>
      </c>
      <c r="G52" s="1" t="s">
        <v>201</v>
      </c>
      <c r="I52" s="1" t="str">
        <f t="shared" si="18"/>
        <v>all</v>
      </c>
      <c r="L52" s="1" t="str">
        <f t="shared" si="19"/>
        <v>landscape</v>
      </c>
    </row>
    <row r="53" spans="1:12" ht="153" x14ac:dyDescent="0.2">
      <c r="A53" s="1" t="s">
        <v>34</v>
      </c>
      <c r="B53" s="1" t="s">
        <v>9</v>
      </c>
      <c r="C53" s="1" t="str">
        <f t="shared" si="21"/>
        <v>\autoref{table6_FemRatio}, senior female author</v>
      </c>
      <c r="D53" s="1" t="str">
        <f t="shared" si="22"/>
        <v>Estimates are identical to those in \autoref{table6_FemRatio}, except that female ratio has been replaced with the interaction between female ratio and a dummy variable equal to 1 if a female author had strictly more top-five papers as her co-authors at the time the paper was published. (Mixed-gendered papers with a senior male co-author are excluded.)</v>
      </c>
      <c r="E53" s="1" t="str">
        <f t="shared" si="23"/>
        <v>p{3cm}S@{}S@{}S@{}S@{}S@{}S@{}S@{}S@{}S@{}S@{}S@{}</v>
      </c>
      <c r="F53" s="1" t="s">
        <v>81</v>
      </c>
      <c r="G53" s="1" t="s">
        <v>202</v>
      </c>
      <c r="I53" s="1" t="str">
        <f t="shared" si="18"/>
        <v>all</v>
      </c>
      <c r="L53" s="1" t="str">
        <f t="shared" si="19"/>
        <v>landscape</v>
      </c>
    </row>
    <row r="54" spans="1:12" ht="153" x14ac:dyDescent="0.2">
      <c r="A54" s="1" t="s">
        <v>34</v>
      </c>
      <c r="B54" s="1" t="s">
        <v>10</v>
      </c>
      <c r="C54" s="1" t="str">
        <f t="shared" si="21"/>
        <v>\autoref{table6_FemRatio}, senior female author (\(t\le3\))</v>
      </c>
      <c r="D54" s="1" t="str">
        <f t="shared" si="22"/>
        <v>Estimates are identical to those in \autoref{table6_FemRatio}, except that only papers by less experienced authors (defined as having three or fewer previous top-five articles) are included in the sample and female ratio has been replaced with the interaction between female ratio and a dummy variable equal to 1 if a female author had strictly more top-five papers as her co-authors at the time the paper was published. (Mixed-gendered papers with a senior male co-author are excluded.)</v>
      </c>
      <c r="E54" s="1" t="str">
        <f t="shared" si="23"/>
        <v>p{3cm}S@{}S@{}S@{}S@{}S@{}S@{}S@{}S@{}S@{}S@{}S@{}</v>
      </c>
      <c r="F54" s="1" t="str">
        <f>VLOOKUP($A54,latex,3,FALSE)</f>
        <v>&amp;\multicolumn{3}{c}{{OLS (score)}}&amp;\multicolumn{2}{c}{{OLS ($\Delta$ in score)}}&amp;\multicolumn{6}{c}{{FGLS (score)}}\\\cmidrule(lr){2-4}\cmidrule(lr){5-6}\cmidrule(lr){7-12}&amp;&amp;&amp;&amp;&amp;&amp;\multicolumn{2}{c}{{Working paper}}&amp;\multicolumn{2}{c}{{Published paper}}&amp;\multicolumn{2}{c}{{Difference}}\\\cmidrule(lr){7-8}\cmidrule(lr){9-10}\cmidrule(lr){11-12}&amp;{\(R_{jW}\)}&amp;{\crcell[b]{Female}}&amp;{\crcell[b]{Blind$\times$\\[-0.1cm]female}}&amp;{\crcell[b]{Female}}&amp;{\crcell[b]{Blind$\times$\\[-0.1cm]female}}&amp;{\crcell[b]{Female}}&amp;{\crcell[b]{Blind$\times$\\[-0.1cm]female}}&amp;{\crcell[b]{Female}}&amp;{\crcell[b]{Blind$\times$\\[-0.1cm]female}}&amp;{\crcell[b]{Female}}&amp;{\crcell[b]{Blind$\times$\\[-0.1cm]female}}</v>
      </c>
      <c r="G54" s="1" t="s">
        <v>203</v>
      </c>
      <c r="I54" s="1" t="str">
        <f t="shared" si="18"/>
        <v>all</v>
      </c>
      <c r="L54" s="1" t="str">
        <f t="shared" si="19"/>
        <v>landscape</v>
      </c>
    </row>
    <row r="55" spans="1:12" ht="153" x14ac:dyDescent="0.2">
      <c r="A55" s="1" t="s">
        <v>34</v>
      </c>
      <c r="B55" s="1" t="s">
        <v>5</v>
      </c>
      <c r="C55" s="1" t="str">
        <f t="shared" si="21"/>
        <v>\autoref{table6_FemRatio}, solo-authored papers</v>
      </c>
      <c r="D55" s="1" t="str">
        <f t="shared" si="22"/>
        <v>Estimates are identical to those in \autoref{table6_FemRatio}, except that female ratio has been replaced with a dummy variable equal to 1 if the paper is solo-authored by a woman and 0 if it is solo-authored by a man. (Co-authored papers are excluded.)</v>
      </c>
      <c r="E55" s="1" t="str">
        <f t="shared" si="23"/>
        <v>p{3cm}S@{}S@{}S@{}S@{}S@{}S@{}S@{}S@{}S@{}S@{}S@{}</v>
      </c>
      <c r="F55" s="1" t="str">
        <f>VLOOKUP($A55,latex,3,FALSE)</f>
        <v>&amp;\multicolumn{3}{c}{{OLS (score)}}&amp;\multicolumn{2}{c}{{OLS ($\Delta$ in score)}}&amp;\multicolumn{6}{c}{{FGLS (score)}}\\\cmidrule(lr){2-4}\cmidrule(lr){5-6}\cmidrule(lr){7-12}&amp;&amp;&amp;&amp;&amp;&amp;\multicolumn{2}{c}{{Working paper}}&amp;\multicolumn{2}{c}{{Published paper}}&amp;\multicolumn{2}{c}{{Difference}}\\\cmidrule(lr){7-8}\cmidrule(lr){9-10}\cmidrule(lr){11-12}&amp;{\(R_{jW}\)}&amp;{\crcell[b]{Female}}&amp;{\crcell[b]{Blind$\times$\\[-0.1cm]female}}&amp;{\crcell[b]{Female}}&amp;{\crcell[b]{Blind$\times$\\[-0.1cm]female}}&amp;{\crcell[b]{Female}}&amp;{\crcell[b]{Blind$\times$\\[-0.1cm]female}}&amp;{\crcell[b]{Female}}&amp;{\crcell[b]{Blind$\times$\\[-0.1cm]female}}&amp;{\crcell[b]{Female}}&amp;{\crcell[b]{Blind$\times$\\[-0.1cm]female}}</v>
      </c>
      <c r="G55" s="1" t="s">
        <v>204</v>
      </c>
      <c r="I55" s="1" t="str">
        <f t="shared" si="18"/>
        <v>all</v>
      </c>
      <c r="L55" s="1" t="str">
        <f t="shared" si="19"/>
        <v>landscape</v>
      </c>
    </row>
    <row r="56" spans="1:12" ht="79" customHeight="1" x14ac:dyDescent="0.2">
      <c r="A56" s="1" t="s">
        <v>34</v>
      </c>
      <c r="B56" s="1" t="s">
        <v>39</v>
      </c>
      <c r="C56" s="1" t="s">
        <v>40</v>
      </c>
      <c r="D56" s="1" t="str">
        <f>_xlfn.CONCAT("Estimates are identical to those in~\autoref{",A56,"_FemRatio}, except that the sample includes only papers with an NBER abstract below the official minimum word limit of the journal in which it was eventually published.")</f>
        <v>Estimates are identical to those in~\autoref{table6_FemRatio}, except that the sample includes only papers with an NBER abstract below the official minimum word limit of the journal in which it was eventually published.</v>
      </c>
      <c r="E56" s="1" t="str">
        <f t="shared" si="23"/>
        <v>p{3cm}S@{}S@{}S@{}S@{}S@{}S@{}S@{}S@{}S@{}S@{}S@{}</v>
      </c>
      <c r="F56" s="1" t="s">
        <v>81</v>
      </c>
      <c r="G56" s="1" t="s">
        <v>205</v>
      </c>
      <c r="I56" s="1" t="str">
        <f t="shared" si="18"/>
        <v>all</v>
      </c>
      <c r="L56" s="1" t="str">
        <f t="shared" si="19"/>
        <v>landscape</v>
      </c>
    </row>
    <row r="57" spans="1:12" ht="153" x14ac:dyDescent="0.2">
      <c r="A57" s="1" t="s">
        <v>34</v>
      </c>
      <c r="B57" s="1" t="s">
        <v>41</v>
      </c>
      <c r="C57" s="1" t="s">
        <v>42</v>
      </c>
      <c r="D57" s="1" t="str">
        <f>_xlfn.CONCAT("Columns display estimates identical to those in~\autoref{",A57,"_FemRatio}, except that fixed effects for primary \textit{JEL} categories are included in all specifications.")</f>
        <v>Columns display estimates identical to those in~\autoref{table6_FemRatio}, except that fixed effects for primary \textit{JEL} categories are included in all specifications.</v>
      </c>
      <c r="E57" s="1" t="str">
        <f t="shared" si="23"/>
        <v>p{3cm}S@{}S@{}S@{}S@{}S@{}S@{}S@{}S@{}S@{}S@{}S@{}</v>
      </c>
      <c r="F57" s="1" t="s">
        <v>81</v>
      </c>
      <c r="G57" s="1" t="s">
        <v>206</v>
      </c>
      <c r="I57" s="1" t="str">
        <f t="shared" si="18"/>
        <v>all</v>
      </c>
      <c r="L57" s="1" t="str">
        <f t="shared" si="19"/>
        <v>landscape</v>
      </c>
    </row>
    <row r="58" spans="1:12" ht="68" x14ac:dyDescent="0.2">
      <c r="A58" s="1" t="s">
        <v>107</v>
      </c>
      <c r="C58" s="1" t="s">
        <v>108</v>
      </c>
      <c r="D58" s="1" t="s">
        <v>227</v>
      </c>
      <c r="E58" s="1" t="str">
        <f>VLOOKUP($A58,latex,2,FALSE)</f>
        <v>p{4cm}S@{}S@{}S@{}S@{}S@{}</v>
      </c>
      <c r="F58" s="1" t="str">
        <f>VLOOKUP($A58,latex,3,FALSE)</f>
        <v>&amp;{\crcell[b]{Flesch\\[-0.1cm]Reading\\[-0.1cm]Ease}}&amp;{\crcell[b]{Flesch-\\[-0.1cm]Kincaid}}&amp;{\crcell[b]{Gunning\\[-0.1cm]Fog}}&amp;{SMOG}&amp;{\crcell[b]{Dale-\\[-0.1cm]Chall}}</v>
      </c>
      <c r="G58" s="1" t="s">
        <v>107</v>
      </c>
      <c r="H58" s="1" t="s">
        <v>126</v>
      </c>
    </row>
    <row r="59" spans="1:12" ht="102" x14ac:dyDescent="0.2">
      <c r="A59" s="1" t="s">
        <v>66</v>
      </c>
      <c r="B59" s="1" t="s">
        <v>69</v>
      </c>
      <c r="C59" s="1" t="s">
        <v>130</v>
      </c>
      <c r="D59" s="1" t="s">
        <v>221</v>
      </c>
      <c r="E59" s="1" t="str">
        <f>VLOOKUP($A59,latex,2,FALSE)</f>
        <v>p{3cm}S[table-format=3.3]@{}S[table-format=3.3]@{}S[table-format=3.2]@{}S[table-format=4.3]@{}S[table-format=3.3]@{}S[table-format=3.1]@{}S@{}</v>
      </c>
      <c r="F59" s="1" t="str">
        <f>VLOOKUP($A59,latex,3,FALSE)</f>
        <v>&amp;\multicolumn{3}{c}{{\crcell[b]{Higher standards for\\[-0.1cm]women (\(D_{ik}&gt;0\))}}}&amp;\multicolumn{3}{c}{{\crcell[b]{Higher standards for\\[-0.1cm]men (\(D_{ik}&lt;0\))}}}&amp;{{Mean \(D_{ik}\)}}\\\cmidrule(lr){2-4}\cmidrule(lr){5-7}\cmidrule(lr){8-8}&amp;{{Mean}}&amp;{{S.D.}}&amp;{{\(N\)}}&amp;{{Mean}}&amp;{{S.D.}}&amp;{{\(N\)}}&amp;{{All obs.}}</v>
      </c>
      <c r="G59" s="1" t="s">
        <v>207</v>
      </c>
      <c r="I59" s="1" t="str">
        <f t="shared" si="18"/>
        <v>all</v>
      </c>
    </row>
    <row r="60" spans="1:12" ht="102" x14ac:dyDescent="0.2">
      <c r="A60" s="1" t="s">
        <v>66</v>
      </c>
      <c r="B60" s="1" t="s">
        <v>11</v>
      </c>
      <c r="C60" s="1" t="s">
        <v>132</v>
      </c>
      <c r="D60" s="1" t="s">
        <v>157</v>
      </c>
      <c r="E60" s="1" t="str">
        <f>VLOOKUP($A60,latex,2,FALSE)</f>
        <v>p{3cm}S[table-format=3.3]@{}S[table-format=3.3]@{}S[table-format=3.2]@{}S[table-format=4.3]@{}S[table-format=3.3]@{}S[table-format=3.1]@{}S@{}</v>
      </c>
      <c r="F60" s="1" t="str">
        <f>VLOOKUP($A60,latex,3,FALSE)</f>
        <v>&amp;\multicolumn{3}{c}{{\crcell[b]{Higher standards for\\[-0.1cm]women (\(D_{ik}&gt;0\))}}}&amp;\multicolumn{3}{c}{{\crcell[b]{Higher standards for\\[-0.1cm]men (\(D_{ik}&lt;0\))}}}&amp;{{Mean \(D_{ik}\)}}\\\cmidrule(lr){2-4}\cmidrule(lr){5-7}\cmidrule(lr){8-8}&amp;{{Mean}}&amp;{{S.D.}}&amp;{{\(N\)}}&amp;{{Mean}}&amp;{{S.D.}}&amp;{{\(N\)}}&amp;{{All obs.}}</v>
      </c>
      <c r="G60" s="1" t="s">
        <v>208</v>
      </c>
      <c r="H60" s="1" t="s">
        <v>126</v>
      </c>
      <c r="I60" s="1" t="str">
        <f t="shared" ref="I60" si="24">VLOOKUP($A60,latex,6,FALSE)</f>
        <v>all</v>
      </c>
    </row>
    <row r="61" spans="1:12" ht="102" x14ac:dyDescent="0.2">
      <c r="A61" s="1" t="s">
        <v>66</v>
      </c>
      <c r="B61" s="1" t="s">
        <v>41</v>
      </c>
      <c r="C61" s="1" t="s">
        <v>131</v>
      </c>
      <c r="D61" s="1" t="s">
        <v>70</v>
      </c>
      <c r="E61" s="1" t="str">
        <f>VLOOKUP($A61,latex,2,FALSE)</f>
        <v>p{3cm}S[table-format=3.3]@{}S[table-format=3.3]@{}S[table-format=3.2]@{}S[table-format=4.3]@{}S[table-format=3.3]@{}S[table-format=3.1]@{}S@{}</v>
      </c>
      <c r="F61" s="1" t="str">
        <f>VLOOKUP($A61,latex,3,FALSE)</f>
        <v>&amp;\multicolumn{3}{c}{{\crcell[b]{Higher standards for\\[-0.1cm]women (\(D_{ik}&gt;0\))}}}&amp;\multicolumn{3}{c}{{\crcell[b]{Higher standards for\\[-0.1cm]men (\(D_{ik}&lt;0\))}}}&amp;{{Mean \(D_{ik}\)}}\\\cmidrule(lr){2-4}\cmidrule(lr){5-7}\cmidrule(lr){8-8}&amp;{{Mean}}&amp;{{S.D.}}&amp;{{\(N\)}}&amp;{{Mean}}&amp;{{S.D.}}&amp;{{\(N\)}}&amp;{{All obs.}}</v>
      </c>
      <c r="G61" s="1" t="s">
        <v>209</v>
      </c>
      <c r="H61" s="1" t="s">
        <v>126</v>
      </c>
      <c r="I61" s="1" t="str">
        <f t="shared" ref="I61" si="25">VLOOKUP($A61,latex,6,FALSE)</f>
        <v>all</v>
      </c>
    </row>
    <row r="62" spans="1:12" ht="136" x14ac:dyDescent="0.2">
      <c r="A62" s="1" t="s">
        <v>43</v>
      </c>
      <c r="C62" s="1" t="s">
        <v>218</v>
      </c>
      <c r="D62" s="1" t="s">
        <v>230</v>
      </c>
      <c r="E62" s="1" t="str">
        <f>VLOOKUP($A62,latex,2,FALSE)</f>
        <v>p{3cm}S@{}S@{}S@{}S@{}S@{}S@{}</v>
      </c>
      <c r="F62" s="1" t="str">
        <f>VLOOKUP($A62,latex,3,FALSE)</f>
        <v>&amp;{\(t=1\)}&amp;{\(t=2\)}&amp;{\(t=3\)}&amp;{\(t=4\text{--}5\)}&amp;{\(t\ge6\)}</v>
      </c>
      <c r="G62" s="1" t="s">
        <v>43</v>
      </c>
      <c r="I62" s="1" t="str">
        <f t="shared" ref="I62:I70" si="26">VLOOKUP($A62,latex,6,FALSE)</f>
        <v>all</v>
      </c>
    </row>
    <row r="63" spans="1:12" ht="34" x14ac:dyDescent="0.2">
      <c r="A63" s="1" t="s">
        <v>114</v>
      </c>
      <c r="C63" s="1" t="s">
        <v>115</v>
      </c>
      <c r="D63" s="1" t="s">
        <v>116</v>
      </c>
      <c r="E63" s="1" t="s">
        <v>102</v>
      </c>
      <c r="F63" s="1" t="s">
        <v>95</v>
      </c>
      <c r="G63" s="1" t="s">
        <v>114</v>
      </c>
      <c r="H63" s="1" t="s">
        <v>126</v>
      </c>
    </row>
    <row r="64" spans="1:12" ht="153" x14ac:dyDescent="0.2">
      <c r="A64" s="1" t="s">
        <v>55</v>
      </c>
      <c r="B64" s="1" t="s">
        <v>20</v>
      </c>
      <c r="C64" s="1" t="s">
        <v>56</v>
      </c>
      <c r="D64" s="1" t="s">
        <v>225</v>
      </c>
      <c r="E64" s="1" t="str">
        <f t="shared" ref="E64:E69" si="27">VLOOKUP($A64,latex,2,FALSE)</f>
        <v>p{3cm}S@{}S@{}S@{}S@{}S@{}S@{}S@{}</v>
      </c>
      <c r="F64" s="1" t="str">
        <f t="shared" ref="F64:F69" si="28">VLOOKUP($A64,latex,3,FALSE)</f>
        <v>&amp;{\(t=1\)}&amp;{\(t=2\)}&amp;{\(t=3\)}&amp;{\(t=4\text{--}5\)}&amp;{\(t\ge6\)}&amp;{All}</v>
      </c>
      <c r="G64" s="1" t="s">
        <v>210</v>
      </c>
      <c r="I64" s="1" t="str">
        <f t="shared" si="26"/>
        <v>all</v>
      </c>
    </row>
    <row r="65" spans="1:9" ht="34" x14ac:dyDescent="0.2">
      <c r="A65" s="1" t="s">
        <v>55</v>
      </c>
      <c r="B65" s="1" t="s">
        <v>8</v>
      </c>
      <c r="C65" s="1" t="str">
        <f t="shared" ref="C65:C70" si="29">CONCATENATE("\autoref{",A65,"_FemRatio}, ",VLOOKUP($B65,titles_notes,2,FALSE))</f>
        <v>\autoref{tableH2_FemRatio}, 100\% female-authored</v>
      </c>
      <c r="D65" s="1" t="str">
        <f t="shared" ref="D65:D69" si="30">CONCATENATE("Estimates are identical to those in \autoref{",A65,"_FemRatio}, ",VLOOKUP($B65,titles_notes,3,FALSE))</f>
        <v>Estimates are identical to those in \autoref{tableH2_FemRatio}, except that female ratio has been replaced with a dummy variable equal to 1 if all authors on a paper are female. (Papers written by authors of both genders are excluded.)</v>
      </c>
      <c r="E65" s="1" t="str">
        <f t="shared" si="27"/>
        <v>p{3cm}S@{}S@{}S@{}S@{}S@{}S@{}S@{}</v>
      </c>
      <c r="F65" s="1" t="str">
        <f t="shared" si="28"/>
        <v>&amp;{\(t=1\)}&amp;{\(t=2\)}&amp;{\(t=3\)}&amp;{\(t=4\text{--}5\)}&amp;{\(t\ge6\)}&amp;{All}</v>
      </c>
      <c r="G65" s="1" t="s">
        <v>211</v>
      </c>
      <c r="I65" s="1" t="str">
        <f t="shared" si="26"/>
        <v>all</v>
      </c>
    </row>
    <row r="66" spans="1:9" ht="34" x14ac:dyDescent="0.2">
      <c r="A66" s="1" t="s">
        <v>55</v>
      </c>
      <c r="B66" s="1" t="s">
        <v>7</v>
      </c>
      <c r="C66" s="1" t="str">
        <f t="shared" si="29"/>
        <v>\autoref{tableH2_FemRatio}, at least one female author</v>
      </c>
      <c r="D66" s="1" t="str">
        <f t="shared" si="30"/>
        <v>Estimates are identical to those in \autoref{tableH2_FemRatio}, except that female ratio has been replaced with a dummy variable equal to 1 if at least one author on a paper is female.</v>
      </c>
      <c r="E66" s="1" t="str">
        <f t="shared" si="27"/>
        <v>p{3cm}S@{}S@{}S@{}S@{}S@{}S@{}S@{}</v>
      </c>
      <c r="F66" s="1" t="str">
        <f t="shared" si="28"/>
        <v>&amp;{\(t=1\)}&amp;{\(t=2\)}&amp;{\(t=3\)}&amp;{\(t=4\text{--}5\)}&amp;{\(t\ge6\)}&amp;{All}</v>
      </c>
      <c r="G66" s="1" t="s">
        <v>212</v>
      </c>
      <c r="I66" s="1" t="str">
        <f t="shared" si="26"/>
        <v>all</v>
      </c>
    </row>
    <row r="67" spans="1:9" ht="51" x14ac:dyDescent="0.2">
      <c r="A67" s="1" t="s">
        <v>55</v>
      </c>
      <c r="B67" s="1" t="s">
        <v>6</v>
      </c>
      <c r="C67" s="1" t="str">
        <f t="shared" si="29"/>
        <v>\autoref{tableH2_FemRatio}, majority female-authored</v>
      </c>
      <c r="D67" s="1" t="str">
        <f t="shared" si="30"/>
        <v>Estimates are identical to those in \autoref{tableH2_FemRatio}, except that female ratio has been replaced with a dummy variable equal to 1 if a weak majority (50\% or more) of authors are female. (Papers with a minority---but positive---number of female authors are excluded.)</v>
      </c>
      <c r="E67" s="1" t="str">
        <f t="shared" si="27"/>
        <v>p{3cm}S@{}S@{}S@{}S@{}S@{}S@{}S@{}</v>
      </c>
      <c r="F67" s="1" t="str">
        <f t="shared" si="28"/>
        <v>&amp;{\(t=1\)}&amp;{\(t=2\)}&amp;{\(t=3\)}&amp;{\(t=4\text{--}5\)}&amp;{\(t\ge6\)}&amp;{All}</v>
      </c>
      <c r="G67" s="1" t="s">
        <v>213</v>
      </c>
      <c r="I67" s="1" t="str">
        <f t="shared" si="26"/>
        <v>all</v>
      </c>
    </row>
    <row r="68" spans="1:9" ht="51" x14ac:dyDescent="0.2">
      <c r="A68" s="1" t="s">
        <v>55</v>
      </c>
      <c r="B68" s="1" t="s">
        <v>9</v>
      </c>
      <c r="C68" s="1" t="str">
        <f t="shared" si="29"/>
        <v>\autoref{tableH2_FemRatio}, senior female author</v>
      </c>
      <c r="D68" s="1" t="str">
        <f t="shared" si="30"/>
        <v>Estimates are identical to those in \autoref{tableH2_FemRatio}, except that female ratio has been replaced with the interaction between female ratio and a dummy variable equal to 1 if a female author had strictly more top-five papers as her co-authors at the time the paper was published. (Mixed-gendered papers with a senior male co-author are excluded.)</v>
      </c>
      <c r="E68" s="1" t="str">
        <f t="shared" si="27"/>
        <v>p{3cm}S@{}S@{}S@{}S@{}S@{}S@{}S@{}</v>
      </c>
      <c r="F68" s="1" t="str">
        <f t="shared" si="28"/>
        <v>&amp;{\(t=1\)}&amp;{\(t=2\)}&amp;{\(t=3\)}&amp;{\(t=4\text{--}5\)}&amp;{\(t\ge6\)}&amp;{All}</v>
      </c>
      <c r="G68" s="1" t="s">
        <v>214</v>
      </c>
      <c r="I68" s="1" t="str">
        <f t="shared" si="26"/>
        <v>all</v>
      </c>
    </row>
    <row r="69" spans="1:9" ht="34" x14ac:dyDescent="0.2">
      <c r="A69" s="1" t="s">
        <v>55</v>
      </c>
      <c r="B69" s="1" t="s">
        <v>11</v>
      </c>
      <c r="C69" s="1" t="str">
        <f t="shared" si="29"/>
        <v>\autoref{tableH2_FemRatio}, alternative program for calculating readability</v>
      </c>
      <c r="D69" s="1" t="str">
        <f t="shared" si="30"/>
        <v>Estimates are identical to those in \autoref{tableH2_FemRatio}, except readability scores were calculated using the R \texttt{readability} program.</v>
      </c>
      <c r="E69" s="1" t="str">
        <f t="shared" si="27"/>
        <v>p{3cm}S@{}S@{}S@{}S@{}S@{}S@{}S@{}</v>
      </c>
      <c r="F69" s="1" t="str">
        <f t="shared" si="28"/>
        <v>&amp;{\(t=1\)}&amp;{\(t=2\)}&amp;{\(t=3\)}&amp;{\(t=4\text{--}5\)}&amp;{\(t\ge6\)}&amp;{All}</v>
      </c>
      <c r="G69" s="1" t="s">
        <v>215</v>
      </c>
      <c r="I69" s="1" t="str">
        <f t="shared" si="26"/>
        <v>all</v>
      </c>
    </row>
    <row r="70" spans="1:9" ht="39" customHeight="1" x14ac:dyDescent="0.2">
      <c r="A70" s="1" t="s">
        <v>55</v>
      </c>
      <c r="B70" s="1" t="s">
        <v>5</v>
      </c>
      <c r="C70" s="1" t="str">
        <f t="shared" si="29"/>
        <v>\autoref{tableH2_FemRatio}, solo-authored papers</v>
      </c>
      <c r="D70" s="1" t="s">
        <v>228</v>
      </c>
      <c r="E70" s="1" t="s">
        <v>61</v>
      </c>
      <c r="F70" s="1" t="s">
        <v>62</v>
      </c>
      <c r="G70" s="1" t="s">
        <v>216</v>
      </c>
      <c r="I70" s="1" t="str">
        <f t="shared" si="26"/>
        <v>all</v>
      </c>
    </row>
    <row r="71" spans="1:9" ht="34" x14ac:dyDescent="0.2">
      <c r="A71" s="1" t="s">
        <v>117</v>
      </c>
      <c r="C71" s="1" t="s">
        <v>217</v>
      </c>
      <c r="D71" s="1" t="s">
        <v>220</v>
      </c>
      <c r="E71" s="1" t="str">
        <f>VLOOKUP($A71,latex,2,FALSE)</f>
        <v>p{3cm}S@{}S@{}S@{}S@{}S@{}S@{}</v>
      </c>
      <c r="F71" s="1" t="str">
        <f>VLOOKUP($A71,latex,3,FALSE)</f>
        <v>&amp;{\(t_4=1\) vs. 2}&amp;{1 vs. 3}&amp;{1 vs. 4--5}&amp;{1 vs. \(\ge6\)}&amp;{2 vs. 3}</v>
      </c>
      <c r="G71" s="1" t="s">
        <v>117</v>
      </c>
      <c r="H71" s="1" t="s">
        <v>126</v>
      </c>
    </row>
  </sheetData>
  <sortState xmlns:xlrd2="http://schemas.microsoft.com/office/spreadsheetml/2017/richdata2" ref="A2:L71">
    <sortCondition ref="A2:A71"/>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409D40-5757-014D-9CB2-3C59D30DEC08}">
  <dimension ref="A1:C11"/>
  <sheetViews>
    <sheetView workbookViewId="0">
      <selection activeCell="C6" sqref="C6"/>
    </sheetView>
  </sheetViews>
  <sheetFormatPr baseColWidth="10" defaultRowHeight="16" x14ac:dyDescent="0.2"/>
  <cols>
    <col min="1" max="1" width="10.83203125" style="1"/>
    <col min="2" max="2" width="38.6640625" style="1" customWidth="1"/>
    <col min="3" max="3" width="116.5" style="1" customWidth="1"/>
    <col min="4" max="16384" width="10.83203125" style="1"/>
  </cols>
  <sheetData>
    <row r="1" spans="1:3" ht="17" x14ac:dyDescent="0.2">
      <c r="A1" s="1" t="s">
        <v>4</v>
      </c>
      <c r="B1" s="1" t="s">
        <v>2</v>
      </c>
      <c r="C1" s="1" t="s">
        <v>3</v>
      </c>
    </row>
    <row r="2" spans="1:3" ht="17" x14ac:dyDescent="0.2">
      <c r="A2" s="1" t="s">
        <v>7</v>
      </c>
      <c r="B2" s="1" t="s">
        <v>13</v>
      </c>
      <c r="C2" s="1" t="s">
        <v>22</v>
      </c>
    </row>
    <row r="3" spans="1:3" ht="34" x14ac:dyDescent="0.2">
      <c r="A3" s="1" t="s">
        <v>8</v>
      </c>
      <c r="B3" s="1" t="s">
        <v>14</v>
      </c>
      <c r="C3" s="1" t="s">
        <v>38</v>
      </c>
    </row>
    <row r="4" spans="1:3" ht="34" x14ac:dyDescent="0.2">
      <c r="A4" s="1" t="s">
        <v>6</v>
      </c>
      <c r="B4" s="1" t="s">
        <v>12</v>
      </c>
      <c r="C4" s="1" t="s">
        <v>21</v>
      </c>
    </row>
    <row r="5" spans="1:3" ht="68" x14ac:dyDescent="0.2">
      <c r="A5" s="1" t="s">
        <v>10</v>
      </c>
      <c r="B5" s="1" t="s">
        <v>17</v>
      </c>
      <c r="C5" s="1" t="s">
        <v>24</v>
      </c>
    </row>
    <row r="6" spans="1:3" ht="51" x14ac:dyDescent="0.2">
      <c r="A6" s="1" t="s">
        <v>9</v>
      </c>
      <c r="B6" s="1" t="s">
        <v>16</v>
      </c>
      <c r="C6" s="1" t="s">
        <v>149</v>
      </c>
    </row>
    <row r="7" spans="1:3" ht="34" x14ac:dyDescent="0.2">
      <c r="A7" s="1" t="s">
        <v>5</v>
      </c>
      <c r="B7" s="1" t="s">
        <v>15</v>
      </c>
      <c r="C7" s="1" t="s">
        <v>23</v>
      </c>
    </row>
    <row r="8" spans="1:3" ht="17" x14ac:dyDescent="0.2">
      <c r="A8" s="1" t="s">
        <v>46</v>
      </c>
      <c r="B8" s="1" t="s">
        <v>53</v>
      </c>
      <c r="C8" s="1" t="s">
        <v>51</v>
      </c>
    </row>
    <row r="9" spans="1:3" ht="34" x14ac:dyDescent="0.2">
      <c r="A9" s="1" t="s">
        <v>11</v>
      </c>
      <c r="B9" s="1" t="s">
        <v>18</v>
      </c>
      <c r="C9" s="1" t="s">
        <v>25</v>
      </c>
    </row>
    <row r="10" spans="1:3" ht="17" x14ac:dyDescent="0.2">
      <c r="A10" s="1" t="s">
        <v>47</v>
      </c>
      <c r="B10" s="1" t="s">
        <v>54</v>
      </c>
      <c r="C10" s="1" t="s">
        <v>52</v>
      </c>
    </row>
    <row r="11" spans="1:3" ht="51" x14ac:dyDescent="0.2">
      <c r="A11" s="1" t="s">
        <v>67</v>
      </c>
      <c r="C11" s="1" t="s">
        <v>68</v>
      </c>
    </row>
  </sheetData>
  <sortState xmlns:xlrd2="http://schemas.microsoft.com/office/spreadsheetml/2017/richdata2" ref="A2:C10">
    <sortCondition ref="A2:A10"/>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6123A5-18D9-6345-8E33-35063D8BE85C}">
  <dimension ref="A1:I17"/>
  <sheetViews>
    <sheetView workbookViewId="0">
      <pane ySplit="1" topLeftCell="A2" activePane="bottomLeft" state="frozen"/>
      <selection pane="bottomLeft" activeCell="C18" sqref="C18"/>
    </sheetView>
  </sheetViews>
  <sheetFormatPr baseColWidth="10" defaultRowHeight="16" x14ac:dyDescent="0.2"/>
  <cols>
    <col min="1" max="1" width="10.83203125" style="1"/>
    <col min="2" max="2" width="36.83203125" style="1" customWidth="1"/>
    <col min="3" max="3" width="90.6640625" style="1" customWidth="1"/>
    <col min="4" max="4" width="43.6640625" style="1" customWidth="1"/>
    <col min="5" max="5" width="37.6640625" style="3" customWidth="1"/>
    <col min="6" max="6" width="39" style="1" customWidth="1"/>
    <col min="7" max="16384" width="10.83203125" style="1"/>
  </cols>
  <sheetData>
    <row r="1" spans="1:9" ht="17" x14ac:dyDescent="0.2">
      <c r="A1" s="1" t="s">
        <v>19</v>
      </c>
      <c r="B1" s="1" t="s">
        <v>58</v>
      </c>
      <c r="C1" s="1" t="s">
        <v>59</v>
      </c>
      <c r="D1" s="1" t="s">
        <v>135</v>
      </c>
      <c r="E1" s="3" t="s">
        <v>134</v>
      </c>
      <c r="F1" s="1" t="s">
        <v>133</v>
      </c>
      <c r="G1" s="1" t="s">
        <v>139</v>
      </c>
      <c r="H1" s="1" t="s">
        <v>154</v>
      </c>
      <c r="I1" s="1" t="s">
        <v>155</v>
      </c>
    </row>
    <row r="2" spans="1:9" ht="68" x14ac:dyDescent="0.2">
      <c r="A2" s="1" t="s">
        <v>86</v>
      </c>
      <c r="B2" s="1" t="s">
        <v>88</v>
      </c>
      <c r="C2" s="1" t="s">
        <v>89</v>
      </c>
      <c r="E2" s="3" t="s">
        <v>137</v>
      </c>
    </row>
    <row r="3" spans="1:9" ht="34" x14ac:dyDescent="0.2">
      <c r="A3" s="1" t="s">
        <v>93</v>
      </c>
      <c r="B3" s="1" t="s">
        <v>91</v>
      </c>
      <c r="C3" s="1" t="s">
        <v>92</v>
      </c>
      <c r="D3" s="1" t="s">
        <v>151</v>
      </c>
      <c r="F3" s="1" t="s">
        <v>138</v>
      </c>
    </row>
    <row r="4" spans="1:9" ht="17" x14ac:dyDescent="0.2">
      <c r="A4" s="1" t="s">
        <v>97</v>
      </c>
      <c r="B4" s="1" t="s">
        <v>100</v>
      </c>
      <c r="C4" s="1" t="s">
        <v>101</v>
      </c>
      <c r="D4" s="1" t="s">
        <v>152</v>
      </c>
    </row>
    <row r="5" spans="1:9" ht="34" x14ac:dyDescent="0.2">
      <c r="A5" s="1" t="s">
        <v>44</v>
      </c>
      <c r="B5" s="1" t="s">
        <v>82</v>
      </c>
      <c r="C5" s="1" t="s">
        <v>83</v>
      </c>
      <c r="D5" s="1" t="s">
        <v>136</v>
      </c>
      <c r="E5" s="3" t="s">
        <v>137</v>
      </c>
      <c r="F5" s="1" t="s">
        <v>138</v>
      </c>
    </row>
    <row r="6" spans="1:9" ht="68" x14ac:dyDescent="0.2">
      <c r="A6" s="1" t="s">
        <v>48</v>
      </c>
      <c r="B6" s="1" t="s">
        <v>84</v>
      </c>
      <c r="C6" s="1" t="s">
        <v>85</v>
      </c>
      <c r="F6" s="1" t="s">
        <v>138</v>
      </c>
    </row>
    <row r="7" spans="1:9" ht="17" x14ac:dyDescent="0.2">
      <c r="A7" s="1" t="s">
        <v>26</v>
      </c>
      <c r="B7" s="1" t="s">
        <v>73</v>
      </c>
      <c r="C7" s="1" t="s">
        <v>74</v>
      </c>
      <c r="F7" s="1" t="s">
        <v>142</v>
      </c>
    </row>
    <row r="8" spans="1:9" ht="34" x14ac:dyDescent="0.2">
      <c r="A8" s="1" t="s">
        <v>0</v>
      </c>
      <c r="B8" s="1" t="s">
        <v>75</v>
      </c>
      <c r="C8" s="1" t="s">
        <v>76</v>
      </c>
      <c r="F8" s="1" t="s">
        <v>138</v>
      </c>
    </row>
    <row r="9" spans="1:9" ht="34" x14ac:dyDescent="0.2">
      <c r="A9" s="1" t="s">
        <v>63</v>
      </c>
      <c r="B9" s="1" t="s">
        <v>65</v>
      </c>
      <c r="C9" s="1" t="s">
        <v>95</v>
      </c>
      <c r="F9" s="1" t="s">
        <v>138</v>
      </c>
    </row>
    <row r="10" spans="1:9" ht="68" x14ac:dyDescent="0.2">
      <c r="A10" s="1" t="s">
        <v>31</v>
      </c>
      <c r="B10" s="1" t="s">
        <v>77</v>
      </c>
      <c r="C10" s="1" t="s">
        <v>78</v>
      </c>
      <c r="D10" s="1" t="s">
        <v>141</v>
      </c>
      <c r="F10" s="1" t="s">
        <v>142</v>
      </c>
    </row>
    <row r="11" spans="1:9" ht="153" x14ac:dyDescent="0.2">
      <c r="A11" s="1" t="s">
        <v>34</v>
      </c>
      <c r="B11" s="1" t="s">
        <v>79</v>
      </c>
      <c r="C11" s="1" t="s">
        <v>80</v>
      </c>
      <c r="F11" s="1" t="s">
        <v>138</v>
      </c>
      <c r="G11" s="1" t="s">
        <v>140</v>
      </c>
    </row>
    <row r="12" spans="1:9" ht="102" x14ac:dyDescent="0.2">
      <c r="A12" s="1" t="s">
        <v>66</v>
      </c>
      <c r="B12" s="1" t="s">
        <v>71</v>
      </c>
      <c r="C12" s="1" t="s">
        <v>72</v>
      </c>
      <c r="F12" s="1" t="s">
        <v>138</v>
      </c>
    </row>
    <row r="13" spans="1:9" ht="17" x14ac:dyDescent="0.2">
      <c r="A13" s="1" t="s">
        <v>43</v>
      </c>
      <c r="B13" s="1" t="s">
        <v>61</v>
      </c>
      <c r="C13" s="1" t="s">
        <v>94</v>
      </c>
      <c r="F13" s="1" t="s">
        <v>138</v>
      </c>
    </row>
    <row r="14" spans="1:9" ht="17" x14ac:dyDescent="0.2">
      <c r="A14" s="1" t="s">
        <v>55</v>
      </c>
      <c r="B14" s="2" t="s">
        <v>57</v>
      </c>
      <c r="C14" s="1" t="s">
        <v>60</v>
      </c>
      <c r="F14" s="1" t="s">
        <v>138</v>
      </c>
    </row>
    <row r="15" spans="1:9" ht="17" x14ac:dyDescent="0.2">
      <c r="A15" s="1" t="s">
        <v>117</v>
      </c>
      <c r="B15" s="1" t="s">
        <v>61</v>
      </c>
      <c r="C15" s="1" t="s">
        <v>118</v>
      </c>
      <c r="D15" s="1" t="s">
        <v>143</v>
      </c>
    </row>
    <row r="16" spans="1:9" ht="34" x14ac:dyDescent="0.2">
      <c r="A16" s="1" t="s">
        <v>107</v>
      </c>
      <c r="B16" s="1" t="s">
        <v>65</v>
      </c>
      <c r="C16" s="1" t="s">
        <v>95</v>
      </c>
    </row>
    <row r="17" spans="1:9" ht="34" x14ac:dyDescent="0.2">
      <c r="A17" s="1" t="s">
        <v>119</v>
      </c>
      <c r="B17" s="1" t="s">
        <v>121</v>
      </c>
      <c r="C17" s="1" t="s">
        <v>122</v>
      </c>
      <c r="H17" s="1">
        <v>4</v>
      </c>
      <c r="I17" s="1" t="s">
        <v>156</v>
      </c>
    </row>
  </sheetData>
  <sortState xmlns:xlrd2="http://schemas.microsoft.com/office/spreadsheetml/2017/richdata2" ref="A2:G14">
    <sortCondition ref="A2:A14"/>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notes</vt:lpstr>
      <vt:lpstr>standard</vt:lpstr>
      <vt:lpstr>tables</vt:lpstr>
      <vt:lpstr>latex</vt:lpstr>
      <vt:lpstr>titles_notes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Hengel, Erin</dc:creator>
  <cp:lastModifiedBy>Hengel, Erin</cp:lastModifiedBy>
  <dcterms:created xsi:type="dcterms:W3CDTF">2021-07-12T17:36:20Z</dcterms:created>
  <dcterms:modified xsi:type="dcterms:W3CDTF">2022-01-15T17:31:54Z</dcterms:modified>
</cp:coreProperties>
</file>