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larkuedu-my.sharepoint.com/personal/ermccullough_clarku_edu/Documents/Weapon damage/Revision/"/>
    </mc:Choice>
  </mc:AlternateContent>
  <xr:revisionPtr revIDLastSave="7" documentId="13_ncr:1_{F997E89A-8128-A84B-B3B3-ABAD14991F16}" xr6:coauthVersionLast="47" xr6:coauthVersionMax="47" xr10:uidLastSave="{92413065-73B9-8642-B425-28A67467429A}"/>
  <bookViews>
    <workbookView xWindow="1440" yWindow="2300" windowWidth="28800" windowHeight="15820" xr2:uid="{00000000-000D-0000-FFFF-FFFF00000000}"/>
  </bookViews>
  <sheets>
    <sheet name="Damage 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7" i="1" l="1"/>
  <c r="O78" i="1"/>
  <c r="P78" i="1" s="1"/>
  <c r="O79" i="1"/>
  <c r="P79" i="1" s="1"/>
  <c r="O80" i="1"/>
  <c r="P80" i="1" s="1"/>
  <c r="P81" i="1"/>
  <c r="P82" i="1"/>
  <c r="P77" i="1"/>
  <c r="O13" i="1"/>
  <c r="P13" i="1" s="1"/>
  <c r="O12" i="1"/>
  <c r="P12" i="1" s="1"/>
  <c r="O39" i="1"/>
  <c r="P39" i="1" s="1"/>
  <c r="O29" i="1"/>
  <c r="P29" i="1" s="1"/>
  <c r="O35" i="1"/>
  <c r="P35" i="1" s="1"/>
  <c r="O26" i="1"/>
  <c r="P26" i="1" s="1"/>
  <c r="O27" i="1"/>
  <c r="P27" i="1" s="1"/>
  <c r="O74" i="1"/>
  <c r="P74" i="1" s="1"/>
  <c r="O4" i="1"/>
  <c r="P4" i="1" s="1"/>
  <c r="O34" i="1"/>
  <c r="P34" i="1" s="1"/>
  <c r="O33" i="1"/>
  <c r="P33" i="1" s="1"/>
  <c r="O32" i="1"/>
  <c r="P32" i="1" s="1"/>
  <c r="O3" i="1"/>
  <c r="P3" i="1" s="1"/>
  <c r="O38" i="1"/>
  <c r="P38" i="1" s="1"/>
  <c r="O16" i="1"/>
  <c r="P16" i="1" s="1"/>
  <c r="O7" i="1"/>
  <c r="P7" i="1" s="1"/>
  <c r="O36" i="1"/>
  <c r="P36" i="1" s="1"/>
  <c r="O76" i="1"/>
  <c r="P76" i="1" s="1"/>
  <c r="O75" i="1"/>
  <c r="P75" i="1" s="1"/>
  <c r="O82" i="1"/>
  <c r="O81" i="1"/>
  <c r="O83" i="1"/>
  <c r="P83" i="1" s="1"/>
  <c r="O44" i="1"/>
  <c r="P44" i="1" s="1"/>
  <c r="O40" i="1"/>
  <c r="P40" i="1" s="1"/>
  <c r="O41" i="1"/>
  <c r="P41" i="1" s="1"/>
  <c r="O42" i="1"/>
  <c r="P42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43" i="1"/>
  <c r="P43" i="1" s="1"/>
  <c r="N10" i="1"/>
  <c r="O10" i="1" s="1"/>
  <c r="P10" i="1" s="1"/>
  <c r="N22" i="1"/>
  <c r="O22" i="1" s="1"/>
  <c r="P22" i="1" s="1"/>
  <c r="O5" i="1"/>
  <c r="P5" i="1" s="1"/>
  <c r="O6" i="1"/>
  <c r="P6" i="1" s="1"/>
  <c r="O8" i="1"/>
  <c r="P8" i="1" s="1"/>
  <c r="O9" i="1"/>
  <c r="P9" i="1" s="1"/>
  <c r="O11" i="1"/>
  <c r="P11" i="1" s="1"/>
  <c r="O14" i="1"/>
  <c r="P14" i="1" s="1"/>
  <c r="O15" i="1"/>
  <c r="P15" i="1" s="1"/>
  <c r="O17" i="1"/>
  <c r="P17" i="1" s="1"/>
  <c r="O18" i="1"/>
  <c r="P18" i="1" s="1"/>
  <c r="O19" i="1"/>
  <c r="P19" i="1" s="1"/>
  <c r="O20" i="1"/>
  <c r="P20" i="1" s="1"/>
  <c r="O21" i="1"/>
  <c r="P21" i="1" s="1"/>
  <c r="O37" i="1"/>
  <c r="P37" i="1" s="1"/>
  <c r="O23" i="1"/>
  <c r="P23" i="1" s="1"/>
  <c r="O2" i="1"/>
  <c r="P2" i="1" s="1"/>
  <c r="N24" i="1"/>
  <c r="O24" i="1" s="1"/>
  <c r="P24" i="1" s="1"/>
  <c r="O30" i="1"/>
  <c r="P30" i="1" s="1"/>
  <c r="O31" i="1"/>
  <c r="P31" i="1" s="1"/>
  <c r="O25" i="1"/>
  <c r="P25" i="1" s="1"/>
  <c r="O28" i="1"/>
  <c r="P28" i="1" s="1"/>
</calcChain>
</file>

<file path=xl/sharedStrings.xml><?xml version="1.0" encoding="utf-8"?>
<sst xmlns="http://schemas.openxmlformats.org/spreadsheetml/2006/main" count="924" uniqueCount="226">
  <si>
    <t>Phylum</t>
  </si>
  <si>
    <t>Family</t>
  </si>
  <si>
    <t>Species</t>
  </si>
  <si>
    <t>rotl_spp</t>
  </si>
  <si>
    <t>Citation</t>
  </si>
  <si>
    <t>Study</t>
  </si>
  <si>
    <t>Injured</t>
  </si>
  <si>
    <t>Total</t>
  </si>
  <si>
    <t>Proportion</t>
  </si>
  <si>
    <t>Size</t>
  </si>
  <si>
    <t>Regenerate</t>
  </si>
  <si>
    <t>Bias_large</t>
  </si>
  <si>
    <t>Observation</t>
  </si>
  <si>
    <t>Notes</t>
  </si>
  <si>
    <t>Arthropoda</t>
  </si>
  <si>
    <t>Y</t>
  </si>
  <si>
    <t>Ocypodidae</t>
  </si>
  <si>
    <t>Uca burgersi</t>
  </si>
  <si>
    <t>Minuca burgersi</t>
  </si>
  <si>
    <t>Jones 1980</t>
  </si>
  <si>
    <t>N</t>
  </si>
  <si>
    <t>Uca lactea</t>
  </si>
  <si>
    <t>Austruca lactea</t>
  </si>
  <si>
    <t>Muramatsu &amp; Koga 2016</t>
  </si>
  <si>
    <t>From 2011 raw data; Noted 5 cases of broken major claw</t>
  </si>
  <si>
    <t>Palaemonidae</t>
  </si>
  <si>
    <t>Cryphiops caementarius</t>
  </si>
  <si>
    <t>Rojas et al 2012</t>
  </si>
  <si>
    <t>Insecta</t>
  </si>
  <si>
    <t>Dicronocephalus wallichii</t>
  </si>
  <si>
    <t>Dicronocephalus wallichi</t>
  </si>
  <si>
    <t>Kojima &amp; Lin 2017</t>
  </si>
  <si>
    <t>Augosoma centaurus</t>
  </si>
  <si>
    <t>McCullough et al 2015</t>
  </si>
  <si>
    <t>Broken horns</t>
  </si>
  <si>
    <t>Chalcosoma atlas</t>
  </si>
  <si>
    <t>Coelosis bicornis</t>
  </si>
  <si>
    <t>Diloboderus abderus</t>
  </si>
  <si>
    <t>Dynastes granti</t>
  </si>
  <si>
    <t>Dynastes hercules</t>
  </si>
  <si>
    <t>Dynastes tityus</t>
  </si>
  <si>
    <t>Enema pan</t>
  </si>
  <si>
    <t>Golofa costaricensis</t>
  </si>
  <si>
    <t>Golofa eacus</t>
  </si>
  <si>
    <t>Golofa imperialis</t>
  </si>
  <si>
    <t>Golofa incas</t>
  </si>
  <si>
    <t>Golofa pelagon</t>
  </si>
  <si>
    <t>Golofa pizarro</t>
  </si>
  <si>
    <t>Golofa tersander</t>
  </si>
  <si>
    <t>Heterogomphus chevrolati</t>
  </si>
  <si>
    <t>Heterogomphus schoenherri</t>
  </si>
  <si>
    <t>Megasoma elephas</t>
  </si>
  <si>
    <t>Megasoma pachecoi</t>
  </si>
  <si>
    <t>Megasoma thersites</t>
  </si>
  <si>
    <t>Oryctes boas</t>
  </si>
  <si>
    <t>Oryctes nasicornis</t>
  </si>
  <si>
    <t>Oryctes rhinoceros</t>
  </si>
  <si>
    <t>Podischnus agenor</t>
  </si>
  <si>
    <t>Trichogomphus bronchus</t>
  </si>
  <si>
    <t>Podischnus oberthueri</t>
  </si>
  <si>
    <t>Trichogomphus vicinus</t>
  </si>
  <si>
    <t>Spodistes mniszechi</t>
  </si>
  <si>
    <t>Trypoxylus dichotomus</t>
  </si>
  <si>
    <t>Siva-Jothy 1987</t>
  </si>
  <si>
    <t>McCullough 2014</t>
  </si>
  <si>
    <t>Xyloryctes ensifer</t>
  </si>
  <si>
    <t>Xyloryctes jamacensis</t>
  </si>
  <si>
    <t>Xyloryctes orientalis</t>
  </si>
  <si>
    <t>Xylotrupes gideon</t>
  </si>
  <si>
    <t>Xylotrupes pubescens</t>
  </si>
  <si>
    <t>Cyclommatus mniszechi</t>
  </si>
  <si>
    <t>Chen et al 2022</t>
  </si>
  <si>
    <t>Chordata</t>
  </si>
  <si>
    <t>Amphibia</t>
  </si>
  <si>
    <t>Hylidae</t>
  </si>
  <si>
    <t>Boana curupi</t>
  </si>
  <si>
    <t>Myersiohyla aromatica</t>
  </si>
  <si>
    <t>Candaten et al 2020</t>
  </si>
  <si>
    <t>Percentage not recorded in paper but contacted authors in December 2023; they never saw individuals with broken spines</t>
  </si>
  <si>
    <t>Mammalia</t>
  </si>
  <si>
    <t>Bovidae</t>
  </si>
  <si>
    <t>Aepyceros melampus</t>
  </si>
  <si>
    <t>Packer 1983</t>
  </si>
  <si>
    <t>Alcelaphus buselaphus</t>
  </si>
  <si>
    <t>Connochaetes taurinus</t>
  </si>
  <si>
    <t>Damaliscus lunatus</t>
  </si>
  <si>
    <t>Gazella granti</t>
  </si>
  <si>
    <t>Nanger granti</t>
  </si>
  <si>
    <t>Estimated number injured from total sample size and percentage</t>
  </si>
  <si>
    <t>Gazella thomsoni</t>
  </si>
  <si>
    <t>Eudorcas thomsonii</t>
  </si>
  <si>
    <t>Kobus ellipsiprymnus</t>
  </si>
  <si>
    <t>Madoqua kirkii</t>
  </si>
  <si>
    <t>Oryx gazella</t>
  </si>
  <si>
    <t>Raphicerus campestris</t>
  </si>
  <si>
    <t>Redunca redunca</t>
  </si>
  <si>
    <t>Syncerus caffer</t>
  </si>
  <si>
    <t>Tragelaphus oryx</t>
  </si>
  <si>
    <t>Tragelaphus scriptus</t>
  </si>
  <si>
    <t>Cercopithecidae</t>
  </si>
  <si>
    <t>Papio cynocephalus</t>
  </si>
  <si>
    <t>Galbany et al 2015</t>
  </si>
  <si>
    <t>Broken or blunt upper canine; Estimated number injured from total sample size and percentage</t>
  </si>
  <si>
    <t>Cervidae</t>
  </si>
  <si>
    <t>Cervus elaphus</t>
  </si>
  <si>
    <t>Johnson et al 2005</t>
  </si>
  <si>
    <t>More common at end of breeding season</t>
  </si>
  <si>
    <t>Cervus nippon</t>
  </si>
  <si>
    <t>Hayden et al 1994</t>
  </si>
  <si>
    <t>Dama dama</t>
  </si>
  <si>
    <t>Jennings et al 2017</t>
  </si>
  <si>
    <t>More common in dominant; data from mating success sheet, y = 1</t>
  </si>
  <si>
    <t>Odocoileus virginianus</t>
  </si>
  <si>
    <t>Monodontidae</t>
  </si>
  <si>
    <t>Monodon monoceros</t>
  </si>
  <si>
    <t>Porsild 1922</t>
  </si>
  <si>
    <t>Silverman &amp; Dunbar 1980</t>
  </si>
  <si>
    <t>Weapon</t>
  </si>
  <si>
    <t>Horn</t>
  </si>
  <si>
    <t>Mandible</t>
  </si>
  <si>
    <t>Claw</t>
  </si>
  <si>
    <t>Thumb spine</t>
  </si>
  <si>
    <t>Canine</t>
  </si>
  <si>
    <t>Antler</t>
  </si>
  <si>
    <t>Tusk</t>
  </si>
  <si>
    <t>Weapon_size</t>
  </si>
  <si>
    <t>Body_size</t>
  </si>
  <si>
    <t>Rel_size</t>
  </si>
  <si>
    <t>Uca beebei</t>
  </si>
  <si>
    <t>Uca terpsichores</t>
  </si>
  <si>
    <t>Dennenmoser and Christy 2013</t>
  </si>
  <si>
    <t>Gryllus pennsylvanicus</t>
  </si>
  <si>
    <t>Judge and Bonanno 2008</t>
  </si>
  <si>
    <t>Maxilla</t>
  </si>
  <si>
    <t>Gryllidae</t>
  </si>
  <si>
    <t>puncture wounds</t>
  </si>
  <si>
    <t>Papio anubis</t>
  </si>
  <si>
    <t>Packer 1979</t>
  </si>
  <si>
    <t>Large section chipped off after intense fight; paper did not report sample size of other types of wear</t>
  </si>
  <si>
    <t>Capra ibex</t>
  </si>
  <si>
    <t>Bergeron et al 2010</t>
  </si>
  <si>
    <t>Oreamnos americanus</t>
  </si>
  <si>
    <t>Cote et al 1998</t>
  </si>
  <si>
    <t>Estimated number injured from total sample size and percentage; includes broken horns for both males and females</t>
  </si>
  <si>
    <t>Elephantidae</t>
  </si>
  <si>
    <t>Elephas maximus</t>
  </si>
  <si>
    <t>Chelliah and Sukumar 2013</t>
  </si>
  <si>
    <t>Aves</t>
  </si>
  <si>
    <t>Trochilidae</t>
  </si>
  <si>
    <t>Phaethornis longirostris</t>
  </si>
  <si>
    <t>Bill</t>
  </si>
  <si>
    <t>Rico-Guevara and Araya-Salas 2015</t>
  </si>
  <si>
    <t>Class</t>
  </si>
  <si>
    <t>Malacostraca</t>
  </si>
  <si>
    <t>Gerson and Hickie 1985</t>
  </si>
  <si>
    <t>Nweeia et al 2014</t>
  </si>
  <si>
    <t>Rhinocerotidae</t>
  </si>
  <si>
    <t>Rhinoceros unicornis</t>
  </si>
  <si>
    <t>Dinerstein 1991</t>
  </si>
  <si>
    <t>Horn broken off</t>
  </si>
  <si>
    <t>Badyaev et al 1998</t>
  </si>
  <si>
    <t>Tarsal spur</t>
  </si>
  <si>
    <t>Phasianidae</t>
  </si>
  <si>
    <t>Spurs visibly damaged, recently broken, or heavily worn</t>
  </si>
  <si>
    <t>Synagris cornuta</t>
  </si>
  <si>
    <t>Vespidae</t>
  </si>
  <si>
    <t>Mandibular tusk</t>
  </si>
  <si>
    <t>Longair 2004</t>
  </si>
  <si>
    <t>Muntiacus reevesi</t>
  </si>
  <si>
    <t>Chapman 1996</t>
  </si>
  <si>
    <t>Pei 1996</t>
  </si>
  <si>
    <t>Damage to tusk</t>
  </si>
  <si>
    <t>Macaca mulatta</t>
  </si>
  <si>
    <t>Kimock et al. 2022</t>
  </si>
  <si>
    <t>Broken canine</t>
  </si>
  <si>
    <t>Contacted author 30 April 2024; only remembers 1 male with broken tips out of 50</t>
  </si>
  <si>
    <t>Broken tusk; even higher rates in older males; only 49.4% of 83 males (3-5 years old) had intact tusks</t>
  </si>
  <si>
    <t>Combined data for adult and juvenile males; Higher in adult than juvenile males</t>
  </si>
  <si>
    <t>Jin and Shipman 2010</t>
  </si>
  <si>
    <t>antlers broken transversely on main beam</t>
  </si>
  <si>
    <t>Hemitragus jemlahicus</t>
  </si>
  <si>
    <t>Lovari et al 2009</t>
  </si>
  <si>
    <t>Scarabaeidae</t>
  </si>
  <si>
    <t>Lasiorhynchus barbicornis</t>
  </si>
  <si>
    <t>Rostrum</t>
  </si>
  <si>
    <t>Brentidae</t>
  </si>
  <si>
    <t>Painting and Holwell 2013</t>
  </si>
  <si>
    <t>Contacted author 8 May 2024; never seen a male with broken/injured rostrum</t>
  </si>
  <si>
    <t>Leptuca beebei</t>
  </si>
  <si>
    <t>Meleagris gallopavo</t>
  </si>
  <si>
    <t>Leptuca terpsichores</t>
  </si>
  <si>
    <t>Rhinoceros sondaicus</t>
  </si>
  <si>
    <t>Order</t>
  </si>
  <si>
    <t>Coleoptera</t>
  </si>
  <si>
    <t>Orthoptera</t>
  </si>
  <si>
    <t>Hymenoptera</t>
  </si>
  <si>
    <t>Decapoda</t>
  </si>
  <si>
    <t>Anura</t>
  </si>
  <si>
    <t>Galliformes</t>
  </si>
  <si>
    <t>Apodiformes</t>
  </si>
  <si>
    <t>Artiodactyla</t>
  </si>
  <si>
    <t>Primates</t>
  </si>
  <si>
    <t>Proboscidea</t>
  </si>
  <si>
    <t>Cetacea</t>
  </si>
  <si>
    <t>Perissodactyla</t>
  </si>
  <si>
    <t>Ram</t>
  </si>
  <si>
    <t>Broken horns; more common among larger males</t>
  </si>
  <si>
    <t>Severely damaged horns; injury status = "3"; more common among larger males</t>
  </si>
  <si>
    <t>34 of 130 showed signs of chela damage (should be 26.2% not 25.2% as reported in paper); larger animals more likely to be damaged</t>
  </si>
  <si>
    <t>Karns &amp; Ditchkoff 2012</t>
  </si>
  <si>
    <t>Rupicapra pyrenaica</t>
  </si>
  <si>
    <t>Phasmatodea</t>
  </si>
  <si>
    <t>Lonchodidae</t>
  </si>
  <si>
    <t>Eurycantha calcarata</t>
  </si>
  <si>
    <t>Hind leg</t>
  </si>
  <si>
    <t>Boisseau et al 2020</t>
  </si>
  <si>
    <t>Punctured leg cuticle; author sent unpublished data 9/6/24</t>
  </si>
  <si>
    <t>Eurycantha horrida</t>
  </si>
  <si>
    <t>Allometry</t>
  </si>
  <si>
    <t>Allometric slope of tusked males; b = 1.753 ± 0.125</t>
  </si>
  <si>
    <t>Percentage not recorded in paper but contacted authors in August 2023; they never saw individuals with broken mandibles; allometric slope from Chen et al. 2020 is 2.89 ± 0.10</t>
  </si>
  <si>
    <t>no damage; Allometric slope (major axis) of mandible length on pronotum length (body size) from Table S1: 1.37 (1.27-1.47)</t>
  </si>
  <si>
    <t>blunted or snapped off; ; Allometric slope (major axis) of maxilla length on pronotum length (body size) from Table S1: 1.33 (1.24-1.43)</t>
  </si>
  <si>
    <t>Broken dactylus/propodus in table 5; added total from groups 1 and 2; larger morph more likely to be damaged; Allometry from exponent in Figure 4c for group 1</t>
  </si>
  <si>
    <t>Combined data for adult and juvenile males; Higher in adult than juvenile males; Allometric slope from Table 1, log tusk length vs log body length</t>
  </si>
  <si>
    <t>Broken maxillary tip; grew back the next year; allometric slope from using WebPlotDigitizer on Supplemental Figure 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</si>
</sst>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topLeftCell="B1" workbookViewId="0">
      <pane ySplit="1" topLeftCell="A58" activePane="bottomLeft" state="frozen"/>
      <selection pane="bottomLeft" activeCell="O83" sqref="O83"/>
    </sheetView>
  </sheetViews>
  <sheetFormatPr baseColWidth="10" defaultRowHeight="16" x14ac:dyDescent="0.2"/>
  <sheetData>
    <row r="1" spans="1:22" x14ac:dyDescent="0.2">
      <c r="A1" t="s">
        <v>0</v>
      </c>
      <c r="B1" t="s">
        <v>152</v>
      </c>
      <c r="C1" t="s">
        <v>192</v>
      </c>
      <c r="D1" t="s">
        <v>1</v>
      </c>
      <c r="E1" t="s">
        <v>2</v>
      </c>
      <c r="F1" t="s">
        <v>3</v>
      </c>
      <c r="G1" t="s">
        <v>117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125</v>
      </c>
      <c r="N1" t="s">
        <v>126</v>
      </c>
      <c r="O1" t="s">
        <v>127</v>
      </c>
      <c r="P1" t="s">
        <v>9</v>
      </c>
      <c r="Q1" t="s">
        <v>218</v>
      </c>
      <c r="R1" t="s">
        <v>10</v>
      </c>
      <c r="S1" t="s">
        <v>205</v>
      </c>
      <c r="T1" t="s">
        <v>11</v>
      </c>
      <c r="U1" t="s">
        <v>12</v>
      </c>
      <c r="V1" t="s">
        <v>13</v>
      </c>
    </row>
    <row r="2" spans="1:22" x14ac:dyDescent="0.2">
      <c r="A2" t="s">
        <v>72</v>
      </c>
      <c r="B2" t="s">
        <v>73</v>
      </c>
      <c r="C2" t="s">
        <v>197</v>
      </c>
      <c r="D2" t="s">
        <v>74</v>
      </c>
      <c r="E2" t="s">
        <v>75</v>
      </c>
      <c r="F2" t="s">
        <v>76</v>
      </c>
      <c r="G2" t="s">
        <v>121</v>
      </c>
      <c r="H2" t="s">
        <v>77</v>
      </c>
      <c r="I2">
        <v>1</v>
      </c>
      <c r="J2">
        <v>0</v>
      </c>
      <c r="K2">
        <v>32</v>
      </c>
      <c r="L2">
        <v>0</v>
      </c>
      <c r="M2">
        <v>2.5</v>
      </c>
      <c r="N2">
        <v>83.6</v>
      </c>
      <c r="O2">
        <f t="shared" ref="O2:O34" si="0">M2/N2</f>
        <v>2.9904306220095697E-2</v>
      </c>
      <c r="P2" t="str">
        <f t="shared" ref="P2:P34" si="1">IF(O2&gt;0.33,"large","small")</f>
        <v>small</v>
      </c>
      <c r="R2" t="s">
        <v>20</v>
      </c>
      <c r="T2" t="s">
        <v>20</v>
      </c>
      <c r="U2">
        <v>1</v>
      </c>
      <c r="V2" t="s">
        <v>78</v>
      </c>
    </row>
    <row r="3" spans="1:22" x14ac:dyDescent="0.2">
      <c r="A3" t="s">
        <v>72</v>
      </c>
      <c r="B3" t="s">
        <v>147</v>
      </c>
      <c r="C3" t="s">
        <v>199</v>
      </c>
      <c r="D3" t="s">
        <v>148</v>
      </c>
      <c r="E3" t="s">
        <v>149</v>
      </c>
      <c r="F3" t="s">
        <v>149</v>
      </c>
      <c r="G3" t="s">
        <v>150</v>
      </c>
      <c r="H3" t="s">
        <v>151</v>
      </c>
      <c r="I3">
        <v>2</v>
      </c>
      <c r="J3">
        <v>1</v>
      </c>
      <c r="K3">
        <v>144</v>
      </c>
      <c r="L3">
        <v>0.7</v>
      </c>
      <c r="M3">
        <v>1.5</v>
      </c>
      <c r="N3">
        <v>4.5</v>
      </c>
      <c r="O3">
        <f t="shared" si="0"/>
        <v>0.33333333333333331</v>
      </c>
      <c r="P3" t="str">
        <f t="shared" si="1"/>
        <v>large</v>
      </c>
      <c r="Q3">
        <v>1.26</v>
      </c>
      <c r="R3" t="s">
        <v>15</v>
      </c>
      <c r="T3" t="s">
        <v>20</v>
      </c>
      <c r="U3">
        <v>2</v>
      </c>
      <c r="V3" t="s">
        <v>225</v>
      </c>
    </row>
    <row r="4" spans="1:22" x14ac:dyDescent="0.2">
      <c r="A4" t="s">
        <v>72</v>
      </c>
      <c r="B4" t="s">
        <v>147</v>
      </c>
      <c r="C4" t="s">
        <v>198</v>
      </c>
      <c r="D4" t="s">
        <v>162</v>
      </c>
      <c r="E4" t="s">
        <v>189</v>
      </c>
      <c r="F4" t="s">
        <v>189</v>
      </c>
      <c r="G4" t="s">
        <v>161</v>
      </c>
      <c r="H4" t="s">
        <v>160</v>
      </c>
      <c r="I4">
        <v>3</v>
      </c>
      <c r="J4">
        <v>41</v>
      </c>
      <c r="K4">
        <v>209</v>
      </c>
      <c r="L4">
        <v>19.600000000000001</v>
      </c>
      <c r="M4">
        <v>1.5</v>
      </c>
      <c r="N4">
        <v>49</v>
      </c>
      <c r="O4">
        <f t="shared" si="0"/>
        <v>3.0612244897959183E-2</v>
      </c>
      <c r="P4" t="str">
        <f t="shared" si="1"/>
        <v>small</v>
      </c>
      <c r="R4" t="s">
        <v>15</v>
      </c>
      <c r="T4" t="s">
        <v>20</v>
      </c>
      <c r="U4">
        <v>3</v>
      </c>
      <c r="V4" t="s">
        <v>163</v>
      </c>
    </row>
    <row r="5" spans="1:22" x14ac:dyDescent="0.2">
      <c r="A5" t="s">
        <v>72</v>
      </c>
      <c r="B5" t="s">
        <v>79</v>
      </c>
      <c r="C5" t="s">
        <v>200</v>
      </c>
      <c r="D5" t="s">
        <v>80</v>
      </c>
      <c r="E5" t="s">
        <v>81</v>
      </c>
      <c r="F5" t="s">
        <v>81</v>
      </c>
      <c r="G5" t="s">
        <v>118</v>
      </c>
      <c r="H5" t="s">
        <v>82</v>
      </c>
      <c r="I5">
        <v>4</v>
      </c>
      <c r="J5">
        <v>7</v>
      </c>
      <c r="K5">
        <v>125</v>
      </c>
      <c r="L5">
        <v>5.6</v>
      </c>
      <c r="M5">
        <v>40</v>
      </c>
      <c r="N5">
        <v>51</v>
      </c>
      <c r="O5">
        <f t="shared" si="0"/>
        <v>0.78431372549019607</v>
      </c>
      <c r="P5" t="str">
        <f t="shared" si="1"/>
        <v>large</v>
      </c>
      <c r="R5" t="s">
        <v>20</v>
      </c>
      <c r="S5" t="s">
        <v>15</v>
      </c>
      <c r="T5" t="s">
        <v>20</v>
      </c>
      <c r="U5">
        <v>4</v>
      </c>
    </row>
    <row r="6" spans="1:22" x14ac:dyDescent="0.2">
      <c r="A6" t="s">
        <v>72</v>
      </c>
      <c r="B6" t="s">
        <v>79</v>
      </c>
      <c r="C6" t="s">
        <v>200</v>
      </c>
      <c r="D6" t="s">
        <v>80</v>
      </c>
      <c r="E6" t="s">
        <v>83</v>
      </c>
      <c r="F6" t="s">
        <v>83</v>
      </c>
      <c r="G6" t="s">
        <v>118</v>
      </c>
      <c r="H6" t="s">
        <v>82</v>
      </c>
      <c r="I6">
        <v>4</v>
      </c>
      <c r="J6">
        <v>1</v>
      </c>
      <c r="K6">
        <v>33</v>
      </c>
      <c r="L6">
        <v>3</v>
      </c>
      <c r="M6">
        <v>28</v>
      </c>
      <c r="N6">
        <v>98</v>
      </c>
      <c r="O6">
        <f t="shared" si="0"/>
        <v>0.2857142857142857</v>
      </c>
      <c r="P6" t="str">
        <f t="shared" si="1"/>
        <v>small</v>
      </c>
      <c r="R6" t="s">
        <v>20</v>
      </c>
      <c r="S6" t="s">
        <v>15</v>
      </c>
      <c r="T6" t="s">
        <v>20</v>
      </c>
      <c r="U6">
        <v>5</v>
      </c>
    </row>
    <row r="7" spans="1:22" x14ac:dyDescent="0.2">
      <c r="A7" t="s">
        <v>72</v>
      </c>
      <c r="B7" t="s">
        <v>79</v>
      </c>
      <c r="C7" t="s">
        <v>200</v>
      </c>
      <c r="D7" t="s">
        <v>80</v>
      </c>
      <c r="E7" t="s">
        <v>139</v>
      </c>
      <c r="F7" t="s">
        <v>139</v>
      </c>
      <c r="G7" t="s">
        <v>118</v>
      </c>
      <c r="H7" t="s">
        <v>140</v>
      </c>
      <c r="I7">
        <v>5</v>
      </c>
      <c r="J7">
        <v>1</v>
      </c>
      <c r="K7">
        <v>50</v>
      </c>
      <c r="L7">
        <v>2</v>
      </c>
      <c r="M7">
        <v>90</v>
      </c>
      <c r="N7">
        <v>150</v>
      </c>
      <c r="O7">
        <f t="shared" si="0"/>
        <v>0.6</v>
      </c>
      <c r="P7" t="str">
        <f t="shared" si="1"/>
        <v>large</v>
      </c>
      <c r="Q7">
        <v>0.84</v>
      </c>
      <c r="R7" t="s">
        <v>20</v>
      </c>
      <c r="S7" t="s">
        <v>15</v>
      </c>
      <c r="T7" t="s">
        <v>20</v>
      </c>
      <c r="U7">
        <v>6</v>
      </c>
      <c r="V7" t="s">
        <v>175</v>
      </c>
    </row>
    <row r="8" spans="1:22" x14ac:dyDescent="0.2">
      <c r="A8" t="s">
        <v>72</v>
      </c>
      <c r="B8" t="s">
        <v>79</v>
      </c>
      <c r="C8" t="s">
        <v>200</v>
      </c>
      <c r="D8" t="s">
        <v>80</v>
      </c>
      <c r="E8" t="s">
        <v>84</v>
      </c>
      <c r="F8" t="s">
        <v>84</v>
      </c>
      <c r="G8" t="s">
        <v>118</v>
      </c>
      <c r="H8" t="s">
        <v>82</v>
      </c>
      <c r="I8">
        <v>4</v>
      </c>
      <c r="J8">
        <v>95</v>
      </c>
      <c r="K8">
        <v>3371</v>
      </c>
      <c r="L8">
        <v>2.8</v>
      </c>
      <c r="M8">
        <v>33</v>
      </c>
      <c r="N8">
        <v>94</v>
      </c>
      <c r="O8">
        <f t="shared" si="0"/>
        <v>0.35106382978723405</v>
      </c>
      <c r="P8" t="str">
        <f t="shared" si="1"/>
        <v>large</v>
      </c>
      <c r="R8" t="s">
        <v>20</v>
      </c>
      <c r="S8" t="s">
        <v>15</v>
      </c>
      <c r="T8" t="s">
        <v>20</v>
      </c>
      <c r="U8">
        <v>7</v>
      </c>
    </row>
    <row r="9" spans="1:22" x14ac:dyDescent="0.2">
      <c r="A9" t="s">
        <v>72</v>
      </c>
      <c r="B9" t="s">
        <v>79</v>
      </c>
      <c r="C9" t="s">
        <v>200</v>
      </c>
      <c r="D9" t="s">
        <v>80</v>
      </c>
      <c r="E9" t="s">
        <v>85</v>
      </c>
      <c r="F9" t="s">
        <v>85</v>
      </c>
      <c r="G9" t="s">
        <v>118</v>
      </c>
      <c r="H9" t="s">
        <v>82</v>
      </c>
      <c r="I9">
        <v>4</v>
      </c>
      <c r="J9">
        <v>2</v>
      </c>
      <c r="K9">
        <v>38</v>
      </c>
      <c r="L9">
        <v>5.3</v>
      </c>
      <c r="M9">
        <v>40</v>
      </c>
      <c r="N9">
        <v>230</v>
      </c>
      <c r="O9">
        <f t="shared" si="0"/>
        <v>0.17391304347826086</v>
      </c>
      <c r="P9" t="str">
        <f t="shared" si="1"/>
        <v>small</v>
      </c>
      <c r="R9" t="s">
        <v>20</v>
      </c>
      <c r="S9" t="s">
        <v>15</v>
      </c>
      <c r="T9" t="s">
        <v>20</v>
      </c>
      <c r="U9">
        <v>8</v>
      </c>
    </row>
    <row r="10" spans="1:22" x14ac:dyDescent="0.2">
      <c r="A10" t="s">
        <v>72</v>
      </c>
      <c r="B10" t="s">
        <v>79</v>
      </c>
      <c r="C10" t="s">
        <v>200</v>
      </c>
      <c r="D10" t="s">
        <v>80</v>
      </c>
      <c r="E10" t="s">
        <v>86</v>
      </c>
      <c r="F10" t="s">
        <v>87</v>
      </c>
      <c r="G10" t="s">
        <v>118</v>
      </c>
      <c r="H10" t="s">
        <v>82</v>
      </c>
      <c r="I10">
        <v>4</v>
      </c>
      <c r="J10">
        <v>1</v>
      </c>
      <c r="K10">
        <v>287</v>
      </c>
      <c r="L10">
        <v>0.3</v>
      </c>
      <c r="M10">
        <v>31</v>
      </c>
      <c r="N10">
        <f>5.5*12</f>
        <v>66</v>
      </c>
      <c r="O10">
        <f t="shared" si="0"/>
        <v>0.46969696969696972</v>
      </c>
      <c r="P10" t="str">
        <f t="shared" si="1"/>
        <v>large</v>
      </c>
      <c r="R10" t="s">
        <v>20</v>
      </c>
      <c r="S10" t="s">
        <v>15</v>
      </c>
      <c r="T10" t="s">
        <v>20</v>
      </c>
      <c r="U10">
        <v>9</v>
      </c>
      <c r="V10" t="s">
        <v>88</v>
      </c>
    </row>
    <row r="11" spans="1:22" x14ac:dyDescent="0.2">
      <c r="A11" t="s">
        <v>72</v>
      </c>
      <c r="B11" t="s">
        <v>79</v>
      </c>
      <c r="C11" t="s">
        <v>200</v>
      </c>
      <c r="D11" t="s">
        <v>80</v>
      </c>
      <c r="E11" t="s">
        <v>89</v>
      </c>
      <c r="F11" t="s">
        <v>90</v>
      </c>
      <c r="G11" t="s">
        <v>118</v>
      </c>
      <c r="H11" t="s">
        <v>82</v>
      </c>
      <c r="I11">
        <v>4</v>
      </c>
      <c r="J11">
        <v>8</v>
      </c>
      <c r="K11">
        <v>1000</v>
      </c>
      <c r="L11">
        <v>0.8</v>
      </c>
      <c r="M11">
        <v>16.899999999999999</v>
      </c>
      <c r="N11">
        <v>47</v>
      </c>
      <c r="O11">
        <f t="shared" si="0"/>
        <v>0.35957446808510635</v>
      </c>
      <c r="P11" t="str">
        <f t="shared" si="1"/>
        <v>large</v>
      </c>
      <c r="R11" t="s">
        <v>20</v>
      </c>
      <c r="S11" t="s">
        <v>15</v>
      </c>
      <c r="T11" t="s">
        <v>20</v>
      </c>
      <c r="U11">
        <v>10</v>
      </c>
    </row>
    <row r="12" spans="1:22" x14ac:dyDescent="0.2">
      <c r="A12" t="s">
        <v>72</v>
      </c>
      <c r="B12" t="s">
        <v>79</v>
      </c>
      <c r="C12" t="s">
        <v>200</v>
      </c>
      <c r="D12" t="s">
        <v>80</v>
      </c>
      <c r="E12" t="s">
        <v>210</v>
      </c>
      <c r="F12" t="s">
        <v>210</v>
      </c>
      <c r="G12" t="s">
        <v>118</v>
      </c>
      <c r="H12" t="s">
        <v>181</v>
      </c>
      <c r="I12">
        <v>6</v>
      </c>
      <c r="J12">
        <v>10</v>
      </c>
      <c r="K12">
        <v>150</v>
      </c>
      <c r="L12">
        <v>7</v>
      </c>
      <c r="M12">
        <v>200</v>
      </c>
      <c r="N12">
        <v>1300</v>
      </c>
      <c r="O12">
        <f t="shared" si="0"/>
        <v>0.15384615384615385</v>
      </c>
      <c r="P12" t="str">
        <f t="shared" si="1"/>
        <v>small</v>
      </c>
      <c r="R12" t="s">
        <v>20</v>
      </c>
      <c r="S12" t="s">
        <v>20</v>
      </c>
      <c r="T12" t="s">
        <v>20</v>
      </c>
      <c r="U12">
        <v>11</v>
      </c>
    </row>
    <row r="13" spans="1:22" x14ac:dyDescent="0.2">
      <c r="A13" t="s">
        <v>72</v>
      </c>
      <c r="B13" t="s">
        <v>79</v>
      </c>
      <c r="C13" t="s">
        <v>200</v>
      </c>
      <c r="D13" t="s">
        <v>80</v>
      </c>
      <c r="E13" t="s">
        <v>180</v>
      </c>
      <c r="F13" t="s">
        <v>180</v>
      </c>
      <c r="G13" t="s">
        <v>118</v>
      </c>
      <c r="H13" t="s">
        <v>181</v>
      </c>
      <c r="I13">
        <v>6</v>
      </c>
      <c r="J13">
        <v>0</v>
      </c>
      <c r="K13">
        <v>250</v>
      </c>
      <c r="L13">
        <v>0</v>
      </c>
      <c r="M13">
        <v>20</v>
      </c>
      <c r="N13">
        <v>150</v>
      </c>
      <c r="O13">
        <f t="shared" ref="O13" si="2">M13/N13</f>
        <v>0.13333333333333333</v>
      </c>
      <c r="P13" t="str">
        <f t="shared" ref="P13" si="3">IF(O13&gt;0.33,"large","small")</f>
        <v>small</v>
      </c>
      <c r="R13" t="s">
        <v>20</v>
      </c>
      <c r="S13" t="s">
        <v>15</v>
      </c>
      <c r="T13" t="s">
        <v>20</v>
      </c>
      <c r="U13">
        <v>12</v>
      </c>
    </row>
    <row r="14" spans="1:22" x14ac:dyDescent="0.2">
      <c r="A14" t="s">
        <v>72</v>
      </c>
      <c r="B14" t="s">
        <v>79</v>
      </c>
      <c r="C14" t="s">
        <v>200</v>
      </c>
      <c r="D14" t="s">
        <v>80</v>
      </c>
      <c r="E14" t="s">
        <v>91</v>
      </c>
      <c r="F14" t="s">
        <v>91</v>
      </c>
      <c r="G14" t="s">
        <v>118</v>
      </c>
      <c r="H14" t="s">
        <v>82</v>
      </c>
      <c r="I14">
        <v>4</v>
      </c>
      <c r="J14">
        <v>1</v>
      </c>
      <c r="K14">
        <v>29</v>
      </c>
      <c r="L14">
        <v>3.4</v>
      </c>
      <c r="M14">
        <v>99</v>
      </c>
      <c r="N14">
        <v>235</v>
      </c>
      <c r="O14">
        <f t="shared" si="0"/>
        <v>0.42127659574468085</v>
      </c>
      <c r="P14" t="str">
        <f t="shared" si="1"/>
        <v>large</v>
      </c>
      <c r="R14" t="s">
        <v>20</v>
      </c>
      <c r="S14" t="s">
        <v>15</v>
      </c>
      <c r="T14" t="s">
        <v>20</v>
      </c>
      <c r="U14">
        <v>13</v>
      </c>
      <c r="V14" t="s">
        <v>88</v>
      </c>
    </row>
    <row r="15" spans="1:22" x14ac:dyDescent="0.2">
      <c r="A15" t="s">
        <v>72</v>
      </c>
      <c r="B15" t="s">
        <v>79</v>
      </c>
      <c r="C15" t="s">
        <v>200</v>
      </c>
      <c r="D15" t="s">
        <v>80</v>
      </c>
      <c r="E15" t="s">
        <v>92</v>
      </c>
      <c r="F15" t="s">
        <v>92</v>
      </c>
      <c r="G15" t="s">
        <v>118</v>
      </c>
      <c r="H15" t="s">
        <v>82</v>
      </c>
      <c r="I15">
        <v>4</v>
      </c>
      <c r="J15">
        <v>2</v>
      </c>
      <c r="K15">
        <v>35</v>
      </c>
      <c r="L15">
        <v>5.7</v>
      </c>
      <c r="M15">
        <v>3</v>
      </c>
      <c r="N15">
        <v>27.5</v>
      </c>
      <c r="O15">
        <f t="shared" si="0"/>
        <v>0.10909090909090909</v>
      </c>
      <c r="P15" t="str">
        <f t="shared" si="1"/>
        <v>small</v>
      </c>
      <c r="R15" t="s">
        <v>20</v>
      </c>
      <c r="S15" t="s">
        <v>20</v>
      </c>
      <c r="T15" t="s">
        <v>20</v>
      </c>
      <c r="U15">
        <v>14</v>
      </c>
    </row>
    <row r="16" spans="1:22" x14ac:dyDescent="0.2">
      <c r="A16" t="s">
        <v>72</v>
      </c>
      <c r="B16" t="s">
        <v>79</v>
      </c>
      <c r="C16" t="s">
        <v>200</v>
      </c>
      <c r="D16" t="s">
        <v>80</v>
      </c>
      <c r="E16" t="s">
        <v>141</v>
      </c>
      <c r="F16" t="s">
        <v>141</v>
      </c>
      <c r="G16" t="s">
        <v>118</v>
      </c>
      <c r="H16" t="s">
        <v>142</v>
      </c>
      <c r="I16">
        <v>7</v>
      </c>
      <c r="J16">
        <v>2</v>
      </c>
      <c r="K16">
        <v>135</v>
      </c>
      <c r="L16">
        <v>1.7</v>
      </c>
      <c r="M16">
        <v>30</v>
      </c>
      <c r="N16">
        <v>180</v>
      </c>
      <c r="O16">
        <f t="shared" si="0"/>
        <v>0.16666666666666666</v>
      </c>
      <c r="P16" t="str">
        <f t="shared" si="1"/>
        <v>small</v>
      </c>
      <c r="R16" t="s">
        <v>20</v>
      </c>
      <c r="S16" t="s">
        <v>20</v>
      </c>
      <c r="T16" t="s">
        <v>20</v>
      </c>
      <c r="U16">
        <v>15</v>
      </c>
      <c r="V16" t="s">
        <v>143</v>
      </c>
    </row>
    <row r="17" spans="1:22" x14ac:dyDescent="0.2">
      <c r="A17" t="s">
        <v>72</v>
      </c>
      <c r="B17" t="s">
        <v>79</v>
      </c>
      <c r="C17" t="s">
        <v>200</v>
      </c>
      <c r="D17" t="s">
        <v>80</v>
      </c>
      <c r="E17" t="s">
        <v>93</v>
      </c>
      <c r="F17" t="s">
        <v>93</v>
      </c>
      <c r="G17" t="s">
        <v>118</v>
      </c>
      <c r="H17" t="s">
        <v>82</v>
      </c>
      <c r="I17">
        <v>4</v>
      </c>
      <c r="J17">
        <v>1</v>
      </c>
      <c r="K17">
        <v>6</v>
      </c>
      <c r="L17">
        <v>16.7</v>
      </c>
      <c r="M17">
        <v>85</v>
      </c>
      <c r="N17">
        <v>240</v>
      </c>
      <c r="O17">
        <f t="shared" si="0"/>
        <v>0.35416666666666669</v>
      </c>
      <c r="P17" t="str">
        <f t="shared" si="1"/>
        <v>large</v>
      </c>
      <c r="R17" t="s">
        <v>20</v>
      </c>
      <c r="S17" t="s">
        <v>20</v>
      </c>
      <c r="T17" t="s">
        <v>20</v>
      </c>
      <c r="U17">
        <v>16</v>
      </c>
    </row>
    <row r="18" spans="1:22" x14ac:dyDescent="0.2">
      <c r="A18" t="s">
        <v>72</v>
      </c>
      <c r="B18" t="s">
        <v>79</v>
      </c>
      <c r="C18" t="s">
        <v>200</v>
      </c>
      <c r="D18" t="s">
        <v>80</v>
      </c>
      <c r="E18" t="s">
        <v>94</v>
      </c>
      <c r="F18" t="s">
        <v>94</v>
      </c>
      <c r="G18" t="s">
        <v>118</v>
      </c>
      <c r="H18" t="s">
        <v>82</v>
      </c>
      <c r="I18">
        <v>4</v>
      </c>
      <c r="J18">
        <v>2</v>
      </c>
      <c r="K18">
        <v>18</v>
      </c>
      <c r="L18">
        <v>11.1</v>
      </c>
      <c r="M18">
        <v>19</v>
      </c>
      <c r="N18">
        <v>95</v>
      </c>
      <c r="O18">
        <f t="shared" si="0"/>
        <v>0.2</v>
      </c>
      <c r="P18" t="str">
        <f t="shared" si="1"/>
        <v>small</v>
      </c>
      <c r="R18" t="s">
        <v>20</v>
      </c>
      <c r="S18" t="s">
        <v>20</v>
      </c>
      <c r="T18" t="s">
        <v>20</v>
      </c>
      <c r="U18">
        <v>17</v>
      </c>
    </row>
    <row r="19" spans="1:22" x14ac:dyDescent="0.2">
      <c r="A19" t="s">
        <v>72</v>
      </c>
      <c r="B19" t="s">
        <v>79</v>
      </c>
      <c r="C19" t="s">
        <v>200</v>
      </c>
      <c r="D19" t="s">
        <v>80</v>
      </c>
      <c r="E19" t="s">
        <v>95</v>
      </c>
      <c r="F19" t="s">
        <v>95</v>
      </c>
      <c r="G19" t="s">
        <v>118</v>
      </c>
      <c r="H19" t="s">
        <v>82</v>
      </c>
      <c r="I19">
        <v>4</v>
      </c>
      <c r="J19">
        <v>0</v>
      </c>
      <c r="K19">
        <v>25</v>
      </c>
      <c r="L19">
        <v>0</v>
      </c>
      <c r="M19">
        <v>35</v>
      </c>
      <c r="N19">
        <v>135</v>
      </c>
      <c r="O19">
        <f t="shared" si="0"/>
        <v>0.25925925925925924</v>
      </c>
      <c r="P19" t="str">
        <f t="shared" si="1"/>
        <v>small</v>
      </c>
      <c r="R19" t="s">
        <v>20</v>
      </c>
      <c r="S19" t="s">
        <v>20</v>
      </c>
      <c r="T19" t="s">
        <v>20</v>
      </c>
      <c r="U19">
        <v>18</v>
      </c>
    </row>
    <row r="20" spans="1:22" x14ac:dyDescent="0.2">
      <c r="A20" t="s">
        <v>72</v>
      </c>
      <c r="B20" t="s">
        <v>79</v>
      </c>
      <c r="C20" t="s">
        <v>200</v>
      </c>
      <c r="D20" t="s">
        <v>80</v>
      </c>
      <c r="E20" t="s">
        <v>96</v>
      </c>
      <c r="F20" t="s">
        <v>96</v>
      </c>
      <c r="G20" t="s">
        <v>118</v>
      </c>
      <c r="H20" t="s">
        <v>82</v>
      </c>
      <c r="I20">
        <v>4</v>
      </c>
      <c r="J20">
        <v>15</v>
      </c>
      <c r="K20">
        <v>400</v>
      </c>
      <c r="L20">
        <v>3.8</v>
      </c>
      <c r="M20">
        <v>160</v>
      </c>
      <c r="N20">
        <v>340</v>
      </c>
      <c r="O20">
        <f t="shared" si="0"/>
        <v>0.47058823529411764</v>
      </c>
      <c r="P20" t="str">
        <f t="shared" si="1"/>
        <v>large</v>
      </c>
      <c r="R20" t="s">
        <v>20</v>
      </c>
      <c r="S20" t="s">
        <v>15</v>
      </c>
      <c r="T20" t="s">
        <v>20</v>
      </c>
      <c r="U20">
        <v>19</v>
      </c>
      <c r="V20" t="s">
        <v>88</v>
      </c>
    </row>
    <row r="21" spans="1:22" x14ac:dyDescent="0.2">
      <c r="A21" t="s">
        <v>72</v>
      </c>
      <c r="B21" t="s">
        <v>79</v>
      </c>
      <c r="C21" t="s">
        <v>200</v>
      </c>
      <c r="D21" t="s">
        <v>80</v>
      </c>
      <c r="E21" t="s">
        <v>97</v>
      </c>
      <c r="F21" t="s">
        <v>97</v>
      </c>
      <c r="G21" t="s">
        <v>118</v>
      </c>
      <c r="H21" t="s">
        <v>82</v>
      </c>
      <c r="I21">
        <v>4</v>
      </c>
      <c r="J21">
        <v>3</v>
      </c>
      <c r="K21">
        <v>50</v>
      </c>
      <c r="L21">
        <v>6</v>
      </c>
      <c r="M21">
        <v>66</v>
      </c>
      <c r="N21">
        <v>280</v>
      </c>
      <c r="O21">
        <f t="shared" si="0"/>
        <v>0.23571428571428571</v>
      </c>
      <c r="P21" t="str">
        <f t="shared" si="1"/>
        <v>small</v>
      </c>
      <c r="R21" t="s">
        <v>20</v>
      </c>
      <c r="S21" t="s">
        <v>15</v>
      </c>
      <c r="T21" t="s">
        <v>20</v>
      </c>
      <c r="U21">
        <v>20</v>
      </c>
    </row>
    <row r="22" spans="1:22" x14ac:dyDescent="0.2">
      <c r="A22" t="s">
        <v>72</v>
      </c>
      <c r="B22" t="s">
        <v>79</v>
      </c>
      <c r="C22" t="s">
        <v>200</v>
      </c>
      <c r="D22" t="s">
        <v>80</v>
      </c>
      <c r="E22" t="s">
        <v>98</v>
      </c>
      <c r="F22" t="s">
        <v>98</v>
      </c>
      <c r="G22" t="s">
        <v>118</v>
      </c>
      <c r="H22" t="s">
        <v>82</v>
      </c>
      <c r="I22">
        <v>4</v>
      </c>
      <c r="J22">
        <v>0</v>
      </c>
      <c r="K22">
        <v>11</v>
      </c>
      <c r="L22">
        <v>0</v>
      </c>
      <c r="M22">
        <v>20</v>
      </c>
      <c r="N22">
        <f>5*12</f>
        <v>60</v>
      </c>
      <c r="O22">
        <f t="shared" si="0"/>
        <v>0.33333333333333331</v>
      </c>
      <c r="P22" t="str">
        <f t="shared" si="1"/>
        <v>large</v>
      </c>
      <c r="R22" t="s">
        <v>20</v>
      </c>
      <c r="S22" t="s">
        <v>20</v>
      </c>
      <c r="T22" t="s">
        <v>20</v>
      </c>
      <c r="U22">
        <v>21</v>
      </c>
    </row>
    <row r="23" spans="1:22" x14ac:dyDescent="0.2">
      <c r="A23" t="s">
        <v>72</v>
      </c>
      <c r="B23" t="s">
        <v>79</v>
      </c>
      <c r="C23" t="s">
        <v>200</v>
      </c>
      <c r="D23" t="s">
        <v>103</v>
      </c>
      <c r="E23" t="s">
        <v>104</v>
      </c>
      <c r="F23" t="s">
        <v>104</v>
      </c>
      <c r="G23" t="s">
        <v>123</v>
      </c>
      <c r="H23" t="s">
        <v>105</v>
      </c>
      <c r="I23">
        <v>8</v>
      </c>
      <c r="J23">
        <v>92</v>
      </c>
      <c r="K23">
        <v>112</v>
      </c>
      <c r="L23">
        <v>82.1</v>
      </c>
      <c r="M23">
        <v>71</v>
      </c>
      <c r="N23">
        <v>137</v>
      </c>
      <c r="O23">
        <f t="shared" si="0"/>
        <v>0.51824817518248179</v>
      </c>
      <c r="P23" t="str">
        <f t="shared" si="1"/>
        <v>large</v>
      </c>
      <c r="R23" t="s">
        <v>15</v>
      </c>
      <c r="S23" t="s">
        <v>15</v>
      </c>
      <c r="T23" t="s">
        <v>20</v>
      </c>
      <c r="U23">
        <v>22</v>
      </c>
      <c r="V23" t="s">
        <v>106</v>
      </c>
    </row>
    <row r="24" spans="1:22" x14ac:dyDescent="0.2">
      <c r="A24" t="s">
        <v>72</v>
      </c>
      <c r="B24" t="s">
        <v>79</v>
      </c>
      <c r="C24" t="s">
        <v>200</v>
      </c>
      <c r="D24" t="s">
        <v>103</v>
      </c>
      <c r="E24" t="s">
        <v>107</v>
      </c>
      <c r="F24" t="s">
        <v>107</v>
      </c>
      <c r="G24" t="s">
        <v>123</v>
      </c>
      <c r="H24" t="s">
        <v>108</v>
      </c>
      <c r="I24">
        <v>9</v>
      </c>
      <c r="J24">
        <v>13</v>
      </c>
      <c r="K24">
        <v>52</v>
      </c>
      <c r="L24">
        <v>25</v>
      </c>
      <c r="M24">
        <v>15</v>
      </c>
      <c r="N24">
        <f>2.5*12</f>
        <v>30</v>
      </c>
      <c r="O24">
        <f t="shared" si="0"/>
        <v>0.5</v>
      </c>
      <c r="P24" t="str">
        <f t="shared" si="1"/>
        <v>large</v>
      </c>
      <c r="R24" t="s">
        <v>15</v>
      </c>
      <c r="S24" t="s">
        <v>20</v>
      </c>
      <c r="T24" t="s">
        <v>20</v>
      </c>
      <c r="U24">
        <v>23</v>
      </c>
      <c r="V24" t="s">
        <v>106</v>
      </c>
    </row>
    <row r="25" spans="1:22" x14ac:dyDescent="0.2">
      <c r="A25" t="s">
        <v>72</v>
      </c>
      <c r="B25" t="s">
        <v>79</v>
      </c>
      <c r="C25" t="s">
        <v>200</v>
      </c>
      <c r="D25" t="s">
        <v>103</v>
      </c>
      <c r="E25" t="s">
        <v>109</v>
      </c>
      <c r="F25" t="s">
        <v>109</v>
      </c>
      <c r="G25" t="s">
        <v>123</v>
      </c>
      <c r="H25" t="s">
        <v>110</v>
      </c>
      <c r="I25">
        <v>10</v>
      </c>
      <c r="J25">
        <v>26</v>
      </c>
      <c r="K25">
        <v>58</v>
      </c>
      <c r="L25">
        <v>44.8</v>
      </c>
      <c r="M25">
        <v>2</v>
      </c>
      <c r="N25">
        <v>3</v>
      </c>
      <c r="O25">
        <f t="shared" si="0"/>
        <v>0.66666666666666663</v>
      </c>
      <c r="P25" t="str">
        <f t="shared" si="1"/>
        <v>large</v>
      </c>
      <c r="R25" t="s">
        <v>15</v>
      </c>
      <c r="S25" t="s">
        <v>15</v>
      </c>
      <c r="T25" t="s">
        <v>20</v>
      </c>
      <c r="U25">
        <v>24</v>
      </c>
      <c r="V25" t="s">
        <v>111</v>
      </c>
    </row>
    <row r="26" spans="1:22" x14ac:dyDescent="0.2">
      <c r="A26" t="s">
        <v>72</v>
      </c>
      <c r="B26" t="s">
        <v>79</v>
      </c>
      <c r="C26" t="s">
        <v>200</v>
      </c>
      <c r="D26" t="s">
        <v>103</v>
      </c>
      <c r="E26" t="s">
        <v>168</v>
      </c>
      <c r="F26" t="s">
        <v>168</v>
      </c>
      <c r="G26" t="s">
        <v>122</v>
      </c>
      <c r="H26" t="s">
        <v>169</v>
      </c>
      <c r="I26">
        <v>11</v>
      </c>
      <c r="J26">
        <v>42</v>
      </c>
      <c r="K26">
        <v>83</v>
      </c>
      <c r="L26">
        <v>50.6</v>
      </c>
      <c r="M26">
        <v>2.9</v>
      </c>
      <c r="N26">
        <v>135</v>
      </c>
      <c r="O26">
        <f t="shared" si="0"/>
        <v>2.148148148148148E-2</v>
      </c>
      <c r="P26" t="str">
        <f t="shared" si="1"/>
        <v>small</v>
      </c>
      <c r="R26" t="s">
        <v>20</v>
      </c>
      <c r="S26" t="s">
        <v>20</v>
      </c>
      <c r="T26" t="s">
        <v>15</v>
      </c>
      <c r="U26">
        <v>25</v>
      </c>
      <c r="V26" t="s">
        <v>176</v>
      </c>
    </row>
    <row r="27" spans="1:22" x14ac:dyDescent="0.2">
      <c r="A27" t="s">
        <v>72</v>
      </c>
      <c r="B27" t="s">
        <v>79</v>
      </c>
      <c r="C27" t="s">
        <v>200</v>
      </c>
      <c r="D27" t="s">
        <v>103</v>
      </c>
      <c r="E27" t="s">
        <v>168</v>
      </c>
      <c r="F27" t="s">
        <v>168</v>
      </c>
      <c r="G27" t="s">
        <v>122</v>
      </c>
      <c r="H27" t="s">
        <v>170</v>
      </c>
      <c r="I27">
        <v>12</v>
      </c>
      <c r="J27">
        <v>12</v>
      </c>
      <c r="K27">
        <v>45</v>
      </c>
      <c r="L27">
        <v>26.7</v>
      </c>
      <c r="M27">
        <v>2.2000000000000002</v>
      </c>
      <c r="N27">
        <v>135</v>
      </c>
      <c r="O27">
        <f t="shared" si="0"/>
        <v>1.6296296296296298E-2</v>
      </c>
      <c r="P27" t="str">
        <f t="shared" si="1"/>
        <v>small</v>
      </c>
      <c r="R27" t="s">
        <v>20</v>
      </c>
      <c r="S27" t="s">
        <v>20</v>
      </c>
      <c r="T27" t="s">
        <v>20</v>
      </c>
      <c r="U27">
        <v>26</v>
      </c>
      <c r="V27" t="s">
        <v>171</v>
      </c>
    </row>
    <row r="28" spans="1:22" x14ac:dyDescent="0.2">
      <c r="A28" t="s">
        <v>72</v>
      </c>
      <c r="B28" t="s">
        <v>79</v>
      </c>
      <c r="C28" t="s">
        <v>200</v>
      </c>
      <c r="D28" t="s">
        <v>103</v>
      </c>
      <c r="E28" t="s">
        <v>112</v>
      </c>
      <c r="F28" t="s">
        <v>112</v>
      </c>
      <c r="G28" t="s">
        <v>123</v>
      </c>
      <c r="H28" t="s">
        <v>209</v>
      </c>
      <c r="I28">
        <v>13</v>
      </c>
      <c r="J28">
        <v>147</v>
      </c>
      <c r="K28">
        <v>487</v>
      </c>
      <c r="L28">
        <v>30.2</v>
      </c>
      <c r="M28">
        <v>15</v>
      </c>
      <c r="N28">
        <v>72</v>
      </c>
      <c r="O28">
        <f t="shared" si="0"/>
        <v>0.20833333333333334</v>
      </c>
      <c r="P28" t="str">
        <f t="shared" si="1"/>
        <v>small</v>
      </c>
      <c r="R28" t="s">
        <v>15</v>
      </c>
      <c r="S28" t="s">
        <v>15</v>
      </c>
      <c r="T28" t="s">
        <v>20</v>
      </c>
      <c r="U28">
        <v>27</v>
      </c>
    </row>
    <row r="29" spans="1:22" x14ac:dyDescent="0.2">
      <c r="A29" t="s">
        <v>72</v>
      </c>
      <c r="B29" t="s">
        <v>79</v>
      </c>
      <c r="C29" t="s">
        <v>200</v>
      </c>
      <c r="D29" t="s">
        <v>103</v>
      </c>
      <c r="E29" t="s">
        <v>112</v>
      </c>
      <c r="F29" t="s">
        <v>112</v>
      </c>
      <c r="G29" t="s">
        <v>123</v>
      </c>
      <c r="H29" t="s">
        <v>178</v>
      </c>
      <c r="I29">
        <v>14</v>
      </c>
      <c r="J29">
        <v>32</v>
      </c>
      <c r="K29">
        <v>93</v>
      </c>
      <c r="L29">
        <v>34.4</v>
      </c>
      <c r="M29">
        <v>15</v>
      </c>
      <c r="N29">
        <v>72</v>
      </c>
      <c r="O29">
        <f t="shared" si="0"/>
        <v>0.20833333333333334</v>
      </c>
      <c r="P29" t="str">
        <f t="shared" si="1"/>
        <v>small</v>
      </c>
      <c r="R29" t="s">
        <v>15</v>
      </c>
      <c r="S29" t="s">
        <v>15</v>
      </c>
      <c r="T29" t="s">
        <v>20</v>
      </c>
      <c r="U29">
        <v>28</v>
      </c>
      <c r="V29" t="s">
        <v>179</v>
      </c>
    </row>
    <row r="30" spans="1:22" x14ac:dyDescent="0.2">
      <c r="A30" t="s">
        <v>72</v>
      </c>
      <c r="B30" t="s">
        <v>79</v>
      </c>
      <c r="C30" t="s">
        <v>203</v>
      </c>
      <c r="D30" t="s">
        <v>113</v>
      </c>
      <c r="E30" t="s">
        <v>114</v>
      </c>
      <c r="F30" t="s">
        <v>114</v>
      </c>
      <c r="G30" t="s">
        <v>124</v>
      </c>
      <c r="H30" t="s">
        <v>115</v>
      </c>
      <c r="I30">
        <v>15</v>
      </c>
      <c r="J30">
        <v>107</v>
      </c>
      <c r="K30">
        <v>314</v>
      </c>
      <c r="L30">
        <v>34.1</v>
      </c>
      <c r="M30">
        <v>200</v>
      </c>
      <c r="N30">
        <v>500</v>
      </c>
      <c r="O30">
        <f t="shared" si="0"/>
        <v>0.4</v>
      </c>
      <c r="P30" t="str">
        <f t="shared" si="1"/>
        <v>large</v>
      </c>
      <c r="R30" t="s">
        <v>20</v>
      </c>
      <c r="T30" t="s">
        <v>20</v>
      </c>
      <c r="U30">
        <v>29</v>
      </c>
    </row>
    <row r="31" spans="1:22" x14ac:dyDescent="0.2">
      <c r="A31" t="s">
        <v>72</v>
      </c>
      <c r="B31" t="s">
        <v>79</v>
      </c>
      <c r="C31" t="s">
        <v>203</v>
      </c>
      <c r="D31" t="s">
        <v>113</v>
      </c>
      <c r="E31" t="s">
        <v>114</v>
      </c>
      <c r="F31" t="s">
        <v>114</v>
      </c>
      <c r="G31" t="s">
        <v>124</v>
      </c>
      <c r="H31" t="s">
        <v>116</v>
      </c>
      <c r="I31">
        <v>16</v>
      </c>
      <c r="J31">
        <v>27</v>
      </c>
      <c r="K31">
        <v>68</v>
      </c>
      <c r="L31">
        <v>39.700000000000003</v>
      </c>
      <c r="M31">
        <v>200</v>
      </c>
      <c r="N31">
        <v>500</v>
      </c>
      <c r="O31">
        <f t="shared" si="0"/>
        <v>0.4</v>
      </c>
      <c r="P31" t="str">
        <f t="shared" si="1"/>
        <v>large</v>
      </c>
      <c r="R31" t="s">
        <v>20</v>
      </c>
      <c r="T31" t="s">
        <v>15</v>
      </c>
      <c r="U31">
        <v>30</v>
      </c>
      <c r="V31" t="s">
        <v>177</v>
      </c>
    </row>
    <row r="32" spans="1:22" x14ac:dyDescent="0.2">
      <c r="A32" t="s">
        <v>72</v>
      </c>
      <c r="B32" t="s">
        <v>79</v>
      </c>
      <c r="C32" t="s">
        <v>203</v>
      </c>
      <c r="D32" t="s">
        <v>113</v>
      </c>
      <c r="E32" t="s">
        <v>114</v>
      </c>
      <c r="F32" t="s">
        <v>114</v>
      </c>
      <c r="G32" t="s">
        <v>124</v>
      </c>
      <c r="H32" t="s">
        <v>154</v>
      </c>
      <c r="I32">
        <v>17</v>
      </c>
      <c r="J32">
        <v>20</v>
      </c>
      <c r="K32">
        <v>42</v>
      </c>
      <c r="L32">
        <v>47.6</v>
      </c>
      <c r="M32">
        <v>200</v>
      </c>
      <c r="N32">
        <v>500</v>
      </c>
      <c r="O32">
        <f t="shared" si="0"/>
        <v>0.4</v>
      </c>
      <c r="P32" t="str">
        <f t="shared" si="1"/>
        <v>large</v>
      </c>
      <c r="Q32">
        <v>5.73</v>
      </c>
      <c r="R32" t="s">
        <v>20</v>
      </c>
      <c r="T32" t="s">
        <v>15</v>
      </c>
      <c r="U32">
        <v>31</v>
      </c>
      <c r="V32" t="s">
        <v>224</v>
      </c>
    </row>
    <row r="33" spans="1:22" x14ac:dyDescent="0.2">
      <c r="A33" t="s">
        <v>72</v>
      </c>
      <c r="B33" t="s">
        <v>79</v>
      </c>
      <c r="C33" t="s">
        <v>203</v>
      </c>
      <c r="D33" t="s">
        <v>113</v>
      </c>
      <c r="E33" t="s">
        <v>114</v>
      </c>
      <c r="F33" t="s">
        <v>114</v>
      </c>
      <c r="G33" t="s">
        <v>124</v>
      </c>
      <c r="H33" t="s">
        <v>155</v>
      </c>
      <c r="I33">
        <v>18</v>
      </c>
      <c r="J33">
        <v>2</v>
      </c>
      <c r="K33">
        <v>6</v>
      </c>
      <c r="L33">
        <v>33.299999999999997</v>
      </c>
      <c r="M33">
        <v>200</v>
      </c>
      <c r="N33">
        <v>500</v>
      </c>
      <c r="O33">
        <f t="shared" si="0"/>
        <v>0.4</v>
      </c>
      <c r="P33" t="str">
        <f t="shared" si="1"/>
        <v>large</v>
      </c>
      <c r="R33" t="s">
        <v>20</v>
      </c>
      <c r="T33" t="s">
        <v>20</v>
      </c>
      <c r="U33">
        <v>32</v>
      </c>
    </row>
    <row r="34" spans="1:22" x14ac:dyDescent="0.2">
      <c r="A34" t="s">
        <v>72</v>
      </c>
      <c r="B34" t="s">
        <v>79</v>
      </c>
      <c r="C34" t="s">
        <v>204</v>
      </c>
      <c r="D34" t="s">
        <v>156</v>
      </c>
      <c r="E34" t="s">
        <v>157</v>
      </c>
      <c r="F34" t="s">
        <v>191</v>
      </c>
      <c r="G34" t="s">
        <v>118</v>
      </c>
      <c r="H34" t="s">
        <v>158</v>
      </c>
      <c r="I34">
        <v>19</v>
      </c>
      <c r="J34">
        <v>11</v>
      </c>
      <c r="K34">
        <v>36</v>
      </c>
      <c r="L34">
        <v>31</v>
      </c>
      <c r="M34">
        <v>30</v>
      </c>
      <c r="N34">
        <v>432.3</v>
      </c>
      <c r="O34">
        <f t="shared" si="0"/>
        <v>6.9396252602359473E-2</v>
      </c>
      <c r="P34" t="str">
        <f t="shared" si="1"/>
        <v>small</v>
      </c>
      <c r="R34" t="s">
        <v>15</v>
      </c>
      <c r="T34" t="s">
        <v>20</v>
      </c>
      <c r="U34">
        <v>33</v>
      </c>
      <c r="V34" t="s">
        <v>159</v>
      </c>
    </row>
    <row r="35" spans="1:22" x14ac:dyDescent="0.2">
      <c r="A35" t="s">
        <v>72</v>
      </c>
      <c r="B35" t="s">
        <v>79</v>
      </c>
      <c r="C35" t="s">
        <v>201</v>
      </c>
      <c r="D35" t="s">
        <v>99</v>
      </c>
      <c r="E35" t="s">
        <v>172</v>
      </c>
      <c r="F35" t="s">
        <v>172</v>
      </c>
      <c r="G35" t="s">
        <v>122</v>
      </c>
      <c r="H35" t="s">
        <v>173</v>
      </c>
      <c r="I35">
        <v>20</v>
      </c>
      <c r="J35">
        <v>4</v>
      </c>
      <c r="K35">
        <v>66</v>
      </c>
      <c r="L35">
        <v>6</v>
      </c>
      <c r="M35">
        <v>27</v>
      </c>
      <c r="N35">
        <v>532</v>
      </c>
      <c r="O35">
        <f t="shared" ref="O35:O66" si="4">M35/N35</f>
        <v>5.0751879699248117E-2</v>
      </c>
      <c r="P35" t="str">
        <f t="shared" ref="P35:P66" si="5">IF(O35&gt;0.33,"large","small")</f>
        <v>small</v>
      </c>
      <c r="R35" t="s">
        <v>20</v>
      </c>
      <c r="T35" t="s">
        <v>20</v>
      </c>
      <c r="U35">
        <v>34</v>
      </c>
      <c r="V35" t="s">
        <v>174</v>
      </c>
    </row>
    <row r="36" spans="1:22" x14ac:dyDescent="0.2">
      <c r="A36" t="s">
        <v>72</v>
      </c>
      <c r="B36" t="s">
        <v>79</v>
      </c>
      <c r="C36" t="s">
        <v>201</v>
      </c>
      <c r="D36" t="s">
        <v>99</v>
      </c>
      <c r="E36" t="s">
        <v>136</v>
      </c>
      <c r="F36" t="s">
        <v>136</v>
      </c>
      <c r="G36" t="s">
        <v>122</v>
      </c>
      <c r="H36" t="s">
        <v>137</v>
      </c>
      <c r="I36">
        <v>21</v>
      </c>
      <c r="J36">
        <v>1</v>
      </c>
      <c r="K36">
        <v>20</v>
      </c>
      <c r="L36">
        <v>5</v>
      </c>
      <c r="M36">
        <v>2</v>
      </c>
      <c r="N36">
        <v>27</v>
      </c>
      <c r="O36">
        <f t="shared" si="4"/>
        <v>7.407407407407407E-2</v>
      </c>
      <c r="P36" t="str">
        <f t="shared" si="5"/>
        <v>small</v>
      </c>
      <c r="R36" t="s">
        <v>20</v>
      </c>
      <c r="T36" t="s">
        <v>20</v>
      </c>
      <c r="U36">
        <v>35</v>
      </c>
      <c r="V36" t="s">
        <v>138</v>
      </c>
    </row>
    <row r="37" spans="1:22" x14ac:dyDescent="0.2">
      <c r="A37" t="s">
        <v>72</v>
      </c>
      <c r="B37" t="s">
        <v>79</v>
      </c>
      <c r="C37" t="s">
        <v>201</v>
      </c>
      <c r="D37" t="s">
        <v>99</v>
      </c>
      <c r="E37" t="s">
        <v>100</v>
      </c>
      <c r="F37" t="s">
        <v>100</v>
      </c>
      <c r="G37" t="s">
        <v>122</v>
      </c>
      <c r="H37" t="s">
        <v>101</v>
      </c>
      <c r="I37">
        <v>22</v>
      </c>
      <c r="J37">
        <v>17</v>
      </c>
      <c r="K37">
        <v>63</v>
      </c>
      <c r="L37">
        <v>27</v>
      </c>
      <c r="M37">
        <v>3.4</v>
      </c>
      <c r="N37">
        <v>84</v>
      </c>
      <c r="O37">
        <f t="shared" si="4"/>
        <v>4.0476190476190478E-2</v>
      </c>
      <c r="P37" t="str">
        <f t="shared" si="5"/>
        <v>small</v>
      </c>
      <c r="R37" t="s">
        <v>20</v>
      </c>
      <c r="T37" t="s">
        <v>20</v>
      </c>
      <c r="U37">
        <v>36</v>
      </c>
      <c r="V37" t="s">
        <v>102</v>
      </c>
    </row>
    <row r="38" spans="1:22" x14ac:dyDescent="0.2">
      <c r="A38" t="s">
        <v>72</v>
      </c>
      <c r="B38" t="s">
        <v>79</v>
      </c>
      <c r="C38" t="s">
        <v>202</v>
      </c>
      <c r="D38" t="s">
        <v>144</v>
      </c>
      <c r="E38" t="s">
        <v>145</v>
      </c>
      <c r="F38" t="s">
        <v>145</v>
      </c>
      <c r="G38" t="s">
        <v>124</v>
      </c>
      <c r="H38" t="s">
        <v>146</v>
      </c>
      <c r="I38">
        <v>23</v>
      </c>
      <c r="J38">
        <v>3</v>
      </c>
      <c r="K38">
        <v>82</v>
      </c>
      <c r="L38">
        <v>3.7</v>
      </c>
      <c r="M38">
        <v>6</v>
      </c>
      <c r="N38">
        <v>21</v>
      </c>
      <c r="O38">
        <f t="shared" si="4"/>
        <v>0.2857142857142857</v>
      </c>
      <c r="P38" t="str">
        <f t="shared" si="5"/>
        <v>small</v>
      </c>
      <c r="R38" t="s">
        <v>20</v>
      </c>
      <c r="T38" t="s">
        <v>20</v>
      </c>
      <c r="U38">
        <v>37</v>
      </c>
    </row>
    <row r="39" spans="1:22" x14ac:dyDescent="0.2">
      <c r="A39" t="s">
        <v>14</v>
      </c>
      <c r="B39" t="s">
        <v>28</v>
      </c>
      <c r="C39" t="s">
        <v>193</v>
      </c>
      <c r="D39" t="s">
        <v>185</v>
      </c>
      <c r="E39" t="s">
        <v>183</v>
      </c>
      <c r="F39" t="s">
        <v>183</v>
      </c>
      <c r="G39" t="s">
        <v>184</v>
      </c>
      <c r="H39" t="s">
        <v>186</v>
      </c>
      <c r="I39">
        <v>24</v>
      </c>
      <c r="J39">
        <v>0</v>
      </c>
      <c r="K39">
        <v>987</v>
      </c>
      <c r="L39">
        <v>0</v>
      </c>
      <c r="M39">
        <v>40</v>
      </c>
      <c r="N39">
        <v>90</v>
      </c>
      <c r="O39">
        <f t="shared" si="4"/>
        <v>0.44444444444444442</v>
      </c>
      <c r="P39" t="str">
        <f t="shared" si="5"/>
        <v>large</v>
      </c>
      <c r="R39" t="s">
        <v>20</v>
      </c>
      <c r="T39" t="s">
        <v>20</v>
      </c>
      <c r="U39">
        <v>38</v>
      </c>
      <c r="V39" t="s">
        <v>187</v>
      </c>
    </row>
    <row r="40" spans="1:22" x14ac:dyDescent="0.2">
      <c r="A40" t="s">
        <v>14</v>
      </c>
      <c r="B40" t="s">
        <v>28</v>
      </c>
      <c r="C40" t="s">
        <v>193</v>
      </c>
      <c r="D40" t="s">
        <v>182</v>
      </c>
      <c r="E40" t="s">
        <v>32</v>
      </c>
      <c r="F40" t="s">
        <v>32</v>
      </c>
      <c r="G40" t="s">
        <v>118</v>
      </c>
      <c r="H40" t="s">
        <v>33</v>
      </c>
      <c r="I40">
        <v>25</v>
      </c>
      <c r="J40">
        <v>6</v>
      </c>
      <c r="K40">
        <v>89</v>
      </c>
      <c r="L40">
        <v>6.7</v>
      </c>
      <c r="M40">
        <v>32.5</v>
      </c>
      <c r="N40">
        <v>62.1</v>
      </c>
      <c r="O40">
        <f t="shared" si="4"/>
        <v>0.52334943639291465</v>
      </c>
      <c r="P40" t="str">
        <f t="shared" si="5"/>
        <v>large</v>
      </c>
      <c r="Q40">
        <v>3.18</v>
      </c>
      <c r="R40" t="s">
        <v>20</v>
      </c>
      <c r="T40" t="s">
        <v>20</v>
      </c>
      <c r="U40">
        <v>39</v>
      </c>
      <c r="V40" t="s">
        <v>34</v>
      </c>
    </row>
    <row r="41" spans="1:22" x14ac:dyDescent="0.2">
      <c r="A41" t="s">
        <v>14</v>
      </c>
      <c r="B41" t="s">
        <v>28</v>
      </c>
      <c r="C41" t="s">
        <v>193</v>
      </c>
      <c r="D41" t="s">
        <v>182</v>
      </c>
      <c r="E41" t="s">
        <v>35</v>
      </c>
      <c r="F41" t="s">
        <v>35</v>
      </c>
      <c r="G41" t="s">
        <v>118</v>
      </c>
      <c r="H41" t="s">
        <v>33</v>
      </c>
      <c r="I41">
        <v>25</v>
      </c>
      <c r="J41">
        <v>3</v>
      </c>
      <c r="K41">
        <v>45</v>
      </c>
      <c r="L41">
        <v>6.7</v>
      </c>
      <c r="M41">
        <v>45.7</v>
      </c>
      <c r="N41">
        <v>71.900000000000006</v>
      </c>
      <c r="O41">
        <f t="shared" si="4"/>
        <v>0.63560500695410294</v>
      </c>
      <c r="P41" t="str">
        <f t="shared" si="5"/>
        <v>large</v>
      </c>
      <c r="Q41">
        <v>1.95</v>
      </c>
      <c r="R41" t="s">
        <v>20</v>
      </c>
      <c r="T41" t="s">
        <v>15</v>
      </c>
      <c r="U41">
        <v>40</v>
      </c>
      <c r="V41" t="s">
        <v>34</v>
      </c>
    </row>
    <row r="42" spans="1:22" x14ac:dyDescent="0.2">
      <c r="A42" t="s">
        <v>14</v>
      </c>
      <c r="B42" t="s">
        <v>28</v>
      </c>
      <c r="C42" t="s">
        <v>193</v>
      </c>
      <c r="D42" t="s">
        <v>182</v>
      </c>
      <c r="E42" t="s">
        <v>36</v>
      </c>
      <c r="F42" t="s">
        <v>36</v>
      </c>
      <c r="G42" t="s">
        <v>118</v>
      </c>
      <c r="H42" t="s">
        <v>33</v>
      </c>
      <c r="I42">
        <v>25</v>
      </c>
      <c r="J42">
        <v>0</v>
      </c>
      <c r="K42">
        <v>47</v>
      </c>
      <c r="L42">
        <v>0</v>
      </c>
      <c r="M42">
        <v>13.5</v>
      </c>
      <c r="N42">
        <v>33.44</v>
      </c>
      <c r="O42">
        <f t="shared" si="4"/>
        <v>0.4037081339712919</v>
      </c>
      <c r="P42" t="str">
        <f t="shared" si="5"/>
        <v>large</v>
      </c>
      <c r="Q42">
        <v>1.5</v>
      </c>
      <c r="R42" t="s">
        <v>20</v>
      </c>
      <c r="T42" t="s">
        <v>20</v>
      </c>
      <c r="U42">
        <v>41</v>
      </c>
    </row>
    <row r="43" spans="1:22" x14ac:dyDescent="0.2">
      <c r="A43" t="s">
        <v>14</v>
      </c>
      <c r="B43" t="s">
        <v>28</v>
      </c>
      <c r="C43" t="s">
        <v>193</v>
      </c>
      <c r="D43" t="s">
        <v>182</v>
      </c>
      <c r="E43" t="s">
        <v>70</v>
      </c>
      <c r="F43" t="s">
        <v>70</v>
      </c>
      <c r="G43" t="s">
        <v>119</v>
      </c>
      <c r="H43" t="s">
        <v>71</v>
      </c>
      <c r="I43">
        <v>26</v>
      </c>
      <c r="J43">
        <v>0</v>
      </c>
      <c r="K43">
        <v>114</v>
      </c>
      <c r="L43">
        <v>0</v>
      </c>
      <c r="M43">
        <v>19.399999999999999</v>
      </c>
      <c r="N43">
        <v>37.200000000000003</v>
      </c>
      <c r="O43">
        <f t="shared" si="4"/>
        <v>0.52150537634408589</v>
      </c>
      <c r="P43" t="str">
        <f t="shared" si="5"/>
        <v>large</v>
      </c>
      <c r="R43" t="s">
        <v>20</v>
      </c>
      <c r="T43" t="s">
        <v>20</v>
      </c>
      <c r="U43">
        <v>42</v>
      </c>
      <c r="V43" t="s">
        <v>220</v>
      </c>
    </row>
    <row r="44" spans="1:22" x14ac:dyDescent="0.2">
      <c r="A44" t="s">
        <v>14</v>
      </c>
      <c r="B44" t="s">
        <v>28</v>
      </c>
      <c r="C44" t="s">
        <v>193</v>
      </c>
      <c r="D44" t="s">
        <v>182</v>
      </c>
      <c r="E44" t="s">
        <v>29</v>
      </c>
      <c r="F44" t="s">
        <v>30</v>
      </c>
      <c r="G44" t="s">
        <v>118</v>
      </c>
      <c r="H44" t="s">
        <v>31</v>
      </c>
      <c r="I44">
        <v>27</v>
      </c>
      <c r="J44">
        <v>0</v>
      </c>
      <c r="K44">
        <v>245</v>
      </c>
      <c r="L44">
        <v>0</v>
      </c>
      <c r="M44">
        <v>14.1</v>
      </c>
      <c r="N44">
        <v>33.799999999999997</v>
      </c>
      <c r="O44">
        <f t="shared" si="4"/>
        <v>0.41715976331360949</v>
      </c>
      <c r="P44" t="str">
        <f t="shared" si="5"/>
        <v>large</v>
      </c>
      <c r="Q44">
        <v>2.4300000000000002</v>
      </c>
      <c r="R44" t="s">
        <v>20</v>
      </c>
      <c r="T44" t="s">
        <v>20</v>
      </c>
      <c r="U44">
        <v>43</v>
      </c>
    </row>
    <row r="45" spans="1:22" x14ac:dyDescent="0.2">
      <c r="A45" t="s">
        <v>14</v>
      </c>
      <c r="B45" t="s">
        <v>28</v>
      </c>
      <c r="C45" t="s">
        <v>193</v>
      </c>
      <c r="D45" t="s">
        <v>182</v>
      </c>
      <c r="E45" t="s">
        <v>37</v>
      </c>
      <c r="F45" t="s">
        <v>37</v>
      </c>
      <c r="G45" t="s">
        <v>118</v>
      </c>
      <c r="H45" t="s">
        <v>33</v>
      </c>
      <c r="I45">
        <v>25</v>
      </c>
      <c r="J45">
        <v>4</v>
      </c>
      <c r="K45">
        <v>114</v>
      </c>
      <c r="L45">
        <v>3.5</v>
      </c>
      <c r="M45">
        <v>15.6</v>
      </c>
      <c r="N45">
        <v>29.07</v>
      </c>
      <c r="O45">
        <f t="shared" si="4"/>
        <v>0.5366357069143447</v>
      </c>
      <c r="P45" t="str">
        <f t="shared" si="5"/>
        <v>large</v>
      </c>
      <c r="Q45">
        <v>2.66</v>
      </c>
      <c r="R45" t="s">
        <v>20</v>
      </c>
      <c r="T45" t="s">
        <v>20</v>
      </c>
      <c r="U45">
        <v>44</v>
      </c>
      <c r="V45" t="s">
        <v>34</v>
      </c>
    </row>
    <row r="46" spans="1:22" x14ac:dyDescent="0.2">
      <c r="A46" t="s">
        <v>14</v>
      </c>
      <c r="B46" t="s">
        <v>28</v>
      </c>
      <c r="C46" t="s">
        <v>193</v>
      </c>
      <c r="D46" t="s">
        <v>182</v>
      </c>
      <c r="E46" t="s">
        <v>38</v>
      </c>
      <c r="F46" t="s">
        <v>38</v>
      </c>
      <c r="G46" t="s">
        <v>118</v>
      </c>
      <c r="H46" t="s">
        <v>33</v>
      </c>
      <c r="I46">
        <v>25</v>
      </c>
      <c r="J46">
        <v>9</v>
      </c>
      <c r="K46">
        <v>164</v>
      </c>
      <c r="L46">
        <v>5.5</v>
      </c>
      <c r="M46">
        <v>19.8</v>
      </c>
      <c r="N46">
        <v>49.04</v>
      </c>
      <c r="O46">
        <f t="shared" si="4"/>
        <v>0.40375203915171293</v>
      </c>
      <c r="P46" t="str">
        <f t="shared" si="5"/>
        <v>large</v>
      </c>
      <c r="Q46">
        <v>1.99</v>
      </c>
      <c r="R46" t="s">
        <v>20</v>
      </c>
      <c r="T46" t="s">
        <v>20</v>
      </c>
      <c r="U46">
        <v>45</v>
      </c>
      <c r="V46" t="s">
        <v>34</v>
      </c>
    </row>
    <row r="47" spans="1:22" x14ac:dyDescent="0.2">
      <c r="A47" t="s">
        <v>14</v>
      </c>
      <c r="B47" t="s">
        <v>28</v>
      </c>
      <c r="C47" t="s">
        <v>193</v>
      </c>
      <c r="D47" t="s">
        <v>182</v>
      </c>
      <c r="E47" t="s">
        <v>39</v>
      </c>
      <c r="F47" t="s">
        <v>39</v>
      </c>
      <c r="G47" t="s">
        <v>118</v>
      </c>
      <c r="H47" t="s">
        <v>33</v>
      </c>
      <c r="I47">
        <v>25</v>
      </c>
      <c r="J47">
        <v>2</v>
      </c>
      <c r="K47">
        <v>74</v>
      </c>
      <c r="L47">
        <v>2.7</v>
      </c>
      <c r="M47">
        <v>54.17</v>
      </c>
      <c r="N47">
        <v>88.88</v>
      </c>
      <c r="O47">
        <f t="shared" si="4"/>
        <v>0.60947344734473452</v>
      </c>
      <c r="P47" t="str">
        <f t="shared" si="5"/>
        <v>large</v>
      </c>
      <c r="Q47">
        <v>3.45</v>
      </c>
      <c r="R47" t="s">
        <v>20</v>
      </c>
      <c r="T47" t="s">
        <v>20</v>
      </c>
      <c r="U47">
        <v>46</v>
      </c>
      <c r="V47" t="s">
        <v>34</v>
      </c>
    </row>
    <row r="48" spans="1:22" x14ac:dyDescent="0.2">
      <c r="A48" t="s">
        <v>14</v>
      </c>
      <c r="B48" t="s">
        <v>28</v>
      </c>
      <c r="C48" t="s">
        <v>193</v>
      </c>
      <c r="D48" t="s">
        <v>182</v>
      </c>
      <c r="E48" t="s">
        <v>40</v>
      </c>
      <c r="F48" t="s">
        <v>40</v>
      </c>
      <c r="G48" t="s">
        <v>118</v>
      </c>
      <c r="H48" t="s">
        <v>33</v>
      </c>
      <c r="I48">
        <v>25</v>
      </c>
      <c r="J48">
        <v>3</v>
      </c>
      <c r="K48">
        <v>181</v>
      </c>
      <c r="L48">
        <v>1.7</v>
      </c>
      <c r="M48">
        <v>17.96</v>
      </c>
      <c r="N48">
        <v>50.4</v>
      </c>
      <c r="O48">
        <f t="shared" si="4"/>
        <v>0.35634920634920636</v>
      </c>
      <c r="P48" t="str">
        <f t="shared" si="5"/>
        <v>large</v>
      </c>
      <c r="Q48">
        <v>1.23</v>
      </c>
      <c r="R48" t="s">
        <v>20</v>
      </c>
      <c r="T48" t="s">
        <v>20</v>
      </c>
      <c r="U48">
        <v>47</v>
      </c>
      <c r="V48" t="s">
        <v>34</v>
      </c>
    </row>
    <row r="49" spans="1:22" x14ac:dyDescent="0.2">
      <c r="A49" t="s">
        <v>14</v>
      </c>
      <c r="B49" t="s">
        <v>28</v>
      </c>
      <c r="C49" t="s">
        <v>193</v>
      </c>
      <c r="D49" t="s">
        <v>182</v>
      </c>
      <c r="E49" t="s">
        <v>41</v>
      </c>
      <c r="F49" t="s">
        <v>41</v>
      </c>
      <c r="G49" t="s">
        <v>118</v>
      </c>
      <c r="H49" t="s">
        <v>33</v>
      </c>
      <c r="I49">
        <v>25</v>
      </c>
      <c r="J49">
        <v>1</v>
      </c>
      <c r="K49">
        <v>100</v>
      </c>
      <c r="L49">
        <v>1</v>
      </c>
      <c r="M49">
        <v>43.72</v>
      </c>
      <c r="N49">
        <v>60.4</v>
      </c>
      <c r="O49">
        <f t="shared" si="4"/>
        <v>0.723841059602649</v>
      </c>
      <c r="P49" t="str">
        <f t="shared" si="5"/>
        <v>large</v>
      </c>
      <c r="Q49">
        <v>0.9</v>
      </c>
      <c r="R49" t="s">
        <v>20</v>
      </c>
      <c r="T49" t="s">
        <v>20</v>
      </c>
      <c r="U49">
        <v>48</v>
      </c>
      <c r="V49" t="s">
        <v>34</v>
      </c>
    </row>
    <row r="50" spans="1:22" x14ac:dyDescent="0.2">
      <c r="A50" t="s">
        <v>14</v>
      </c>
      <c r="B50" t="s">
        <v>28</v>
      </c>
      <c r="C50" t="s">
        <v>193</v>
      </c>
      <c r="D50" t="s">
        <v>182</v>
      </c>
      <c r="E50" t="s">
        <v>42</v>
      </c>
      <c r="F50" t="s">
        <v>42</v>
      </c>
      <c r="G50" t="s">
        <v>118</v>
      </c>
      <c r="H50" t="s">
        <v>33</v>
      </c>
      <c r="I50">
        <v>25</v>
      </c>
      <c r="J50">
        <v>2</v>
      </c>
      <c r="K50">
        <v>66</v>
      </c>
      <c r="L50">
        <v>3</v>
      </c>
      <c r="M50">
        <v>23.16</v>
      </c>
      <c r="N50">
        <v>47.24</v>
      </c>
      <c r="O50">
        <f t="shared" si="4"/>
        <v>0.49026248941574935</v>
      </c>
      <c r="P50" t="str">
        <f t="shared" si="5"/>
        <v>large</v>
      </c>
      <c r="Q50">
        <v>3.56</v>
      </c>
      <c r="R50" t="s">
        <v>20</v>
      </c>
      <c r="T50" t="s">
        <v>20</v>
      </c>
      <c r="U50">
        <v>49</v>
      </c>
      <c r="V50" t="s">
        <v>34</v>
      </c>
    </row>
    <row r="51" spans="1:22" x14ac:dyDescent="0.2">
      <c r="A51" t="s">
        <v>14</v>
      </c>
      <c r="B51" t="s">
        <v>28</v>
      </c>
      <c r="C51" t="s">
        <v>193</v>
      </c>
      <c r="D51" t="s">
        <v>182</v>
      </c>
      <c r="E51" t="s">
        <v>43</v>
      </c>
      <c r="F51" t="s">
        <v>43</v>
      </c>
      <c r="G51" t="s">
        <v>118</v>
      </c>
      <c r="H51" t="s">
        <v>33</v>
      </c>
      <c r="I51">
        <v>25</v>
      </c>
      <c r="J51">
        <v>5</v>
      </c>
      <c r="K51">
        <v>63</v>
      </c>
      <c r="L51">
        <v>7.9</v>
      </c>
      <c r="M51">
        <v>38.4</v>
      </c>
      <c r="N51">
        <v>51.9</v>
      </c>
      <c r="O51">
        <f t="shared" si="4"/>
        <v>0.73988439306358378</v>
      </c>
      <c r="P51" t="str">
        <f t="shared" si="5"/>
        <v>large</v>
      </c>
      <c r="Q51">
        <v>3.07</v>
      </c>
      <c r="R51" t="s">
        <v>20</v>
      </c>
      <c r="T51" t="s">
        <v>15</v>
      </c>
      <c r="U51">
        <v>50</v>
      </c>
      <c r="V51" t="s">
        <v>34</v>
      </c>
    </row>
    <row r="52" spans="1:22" x14ac:dyDescent="0.2">
      <c r="A52" t="s">
        <v>14</v>
      </c>
      <c r="B52" t="s">
        <v>28</v>
      </c>
      <c r="C52" t="s">
        <v>193</v>
      </c>
      <c r="D52" t="s">
        <v>182</v>
      </c>
      <c r="E52" t="s">
        <v>44</v>
      </c>
      <c r="F52" t="s">
        <v>45</v>
      </c>
      <c r="G52" t="s">
        <v>118</v>
      </c>
      <c r="H52" t="s">
        <v>33</v>
      </c>
      <c r="I52">
        <v>25</v>
      </c>
      <c r="J52">
        <v>0</v>
      </c>
      <c r="K52">
        <v>25</v>
      </c>
      <c r="L52">
        <v>0</v>
      </c>
      <c r="M52">
        <v>17.7</v>
      </c>
      <c r="N52">
        <v>41.37</v>
      </c>
      <c r="O52">
        <f t="shared" si="4"/>
        <v>0.42784626540971721</v>
      </c>
      <c r="P52" t="str">
        <f t="shared" si="5"/>
        <v>large</v>
      </c>
      <c r="Q52">
        <v>2.5499999999999998</v>
      </c>
      <c r="R52" t="s">
        <v>20</v>
      </c>
      <c r="T52" t="s">
        <v>20</v>
      </c>
      <c r="U52">
        <v>51</v>
      </c>
    </row>
    <row r="53" spans="1:22" x14ac:dyDescent="0.2">
      <c r="A53" t="s">
        <v>14</v>
      </c>
      <c r="B53" t="s">
        <v>28</v>
      </c>
      <c r="C53" t="s">
        <v>193</v>
      </c>
      <c r="D53" t="s">
        <v>182</v>
      </c>
      <c r="E53" t="s">
        <v>46</v>
      </c>
      <c r="F53" t="s">
        <v>46</v>
      </c>
      <c r="G53" t="s">
        <v>118</v>
      </c>
      <c r="H53" t="s">
        <v>33</v>
      </c>
      <c r="I53">
        <v>25</v>
      </c>
      <c r="J53">
        <v>1</v>
      </c>
      <c r="K53">
        <v>39</v>
      </c>
      <c r="L53">
        <v>2.6</v>
      </c>
      <c r="M53">
        <v>12.1</v>
      </c>
      <c r="N53">
        <v>37.54</v>
      </c>
      <c r="O53">
        <f t="shared" si="4"/>
        <v>0.32232285562067126</v>
      </c>
      <c r="P53" t="str">
        <f t="shared" si="5"/>
        <v>small</v>
      </c>
      <c r="Q53">
        <v>1.74</v>
      </c>
      <c r="R53" t="s">
        <v>20</v>
      </c>
      <c r="T53" t="s">
        <v>20</v>
      </c>
      <c r="U53">
        <v>52</v>
      </c>
      <c r="V53" t="s">
        <v>34</v>
      </c>
    </row>
    <row r="54" spans="1:22" x14ac:dyDescent="0.2">
      <c r="A54" t="s">
        <v>14</v>
      </c>
      <c r="B54" t="s">
        <v>28</v>
      </c>
      <c r="C54" t="s">
        <v>193</v>
      </c>
      <c r="D54" t="s">
        <v>182</v>
      </c>
      <c r="E54" t="s">
        <v>47</v>
      </c>
      <c r="F54" t="s">
        <v>47</v>
      </c>
      <c r="G54" t="s">
        <v>118</v>
      </c>
      <c r="H54" t="s">
        <v>33</v>
      </c>
      <c r="I54">
        <v>25</v>
      </c>
      <c r="J54">
        <v>1</v>
      </c>
      <c r="K54">
        <v>74</v>
      </c>
      <c r="L54">
        <v>1.4</v>
      </c>
      <c r="M54">
        <v>23.51</v>
      </c>
      <c r="N54">
        <v>47.4</v>
      </c>
      <c r="O54">
        <f t="shared" si="4"/>
        <v>0.49599156118143467</v>
      </c>
      <c r="P54" t="str">
        <f t="shared" si="5"/>
        <v>large</v>
      </c>
      <c r="Q54">
        <v>3.38</v>
      </c>
      <c r="R54" t="s">
        <v>20</v>
      </c>
      <c r="T54" t="s">
        <v>20</v>
      </c>
      <c r="U54">
        <v>53</v>
      </c>
      <c r="V54" t="s">
        <v>34</v>
      </c>
    </row>
    <row r="55" spans="1:22" x14ac:dyDescent="0.2">
      <c r="A55" t="s">
        <v>14</v>
      </c>
      <c r="B55" t="s">
        <v>28</v>
      </c>
      <c r="C55" t="s">
        <v>193</v>
      </c>
      <c r="D55" t="s">
        <v>182</v>
      </c>
      <c r="E55" t="s">
        <v>48</v>
      </c>
      <c r="F55" t="s">
        <v>48</v>
      </c>
      <c r="G55" t="s">
        <v>118</v>
      </c>
      <c r="H55" t="s">
        <v>33</v>
      </c>
      <c r="I55">
        <v>25</v>
      </c>
      <c r="J55">
        <v>2</v>
      </c>
      <c r="K55">
        <v>29</v>
      </c>
      <c r="L55">
        <v>6.9</v>
      </c>
      <c r="M55">
        <v>18.899999999999999</v>
      </c>
      <c r="N55">
        <v>37.86</v>
      </c>
      <c r="O55">
        <f t="shared" si="4"/>
        <v>0.4992076069730586</v>
      </c>
      <c r="P55" t="str">
        <f t="shared" si="5"/>
        <v>large</v>
      </c>
      <c r="Q55">
        <v>4.67</v>
      </c>
      <c r="R55" t="s">
        <v>20</v>
      </c>
      <c r="T55" t="s">
        <v>20</v>
      </c>
      <c r="U55">
        <v>54</v>
      </c>
      <c r="V55" t="s">
        <v>34</v>
      </c>
    </row>
    <row r="56" spans="1:22" x14ac:dyDescent="0.2">
      <c r="A56" t="s">
        <v>14</v>
      </c>
      <c r="B56" t="s">
        <v>28</v>
      </c>
      <c r="C56" t="s">
        <v>193</v>
      </c>
      <c r="D56" t="s">
        <v>182</v>
      </c>
      <c r="E56" t="s">
        <v>49</v>
      </c>
      <c r="F56" t="s">
        <v>49</v>
      </c>
      <c r="G56" t="s">
        <v>118</v>
      </c>
      <c r="H56" t="s">
        <v>33</v>
      </c>
      <c r="I56">
        <v>25</v>
      </c>
      <c r="J56">
        <v>0</v>
      </c>
      <c r="K56">
        <v>98</v>
      </c>
      <c r="L56">
        <v>0</v>
      </c>
      <c r="M56">
        <v>17.27</v>
      </c>
      <c r="N56">
        <v>53.75</v>
      </c>
      <c r="O56">
        <f t="shared" si="4"/>
        <v>0.32130232558139532</v>
      </c>
      <c r="P56" t="str">
        <f t="shared" si="5"/>
        <v>small</v>
      </c>
      <c r="Q56">
        <v>2.5</v>
      </c>
      <c r="R56" t="s">
        <v>20</v>
      </c>
      <c r="T56" t="s">
        <v>20</v>
      </c>
      <c r="U56">
        <v>55</v>
      </c>
    </row>
    <row r="57" spans="1:22" x14ac:dyDescent="0.2">
      <c r="A57" t="s">
        <v>14</v>
      </c>
      <c r="B57" t="s">
        <v>28</v>
      </c>
      <c r="C57" t="s">
        <v>193</v>
      </c>
      <c r="D57" t="s">
        <v>182</v>
      </c>
      <c r="E57" t="s">
        <v>50</v>
      </c>
      <c r="F57" t="s">
        <v>50</v>
      </c>
      <c r="G57" t="s">
        <v>118</v>
      </c>
      <c r="H57" t="s">
        <v>33</v>
      </c>
      <c r="I57">
        <v>25</v>
      </c>
      <c r="J57">
        <v>3</v>
      </c>
      <c r="K57">
        <v>76</v>
      </c>
      <c r="L57">
        <v>3.9</v>
      </c>
      <c r="M57">
        <v>20.39</v>
      </c>
      <c r="N57">
        <v>48.74</v>
      </c>
      <c r="O57">
        <f t="shared" si="4"/>
        <v>0.41834222404595817</v>
      </c>
      <c r="P57" t="str">
        <f t="shared" si="5"/>
        <v>large</v>
      </c>
      <c r="Q57">
        <v>1.72</v>
      </c>
      <c r="R57" t="s">
        <v>20</v>
      </c>
      <c r="T57" t="s">
        <v>20</v>
      </c>
      <c r="U57">
        <v>56</v>
      </c>
      <c r="V57" t="s">
        <v>34</v>
      </c>
    </row>
    <row r="58" spans="1:22" x14ac:dyDescent="0.2">
      <c r="A58" t="s">
        <v>14</v>
      </c>
      <c r="B58" t="s">
        <v>28</v>
      </c>
      <c r="C58" t="s">
        <v>193</v>
      </c>
      <c r="D58" t="s">
        <v>182</v>
      </c>
      <c r="E58" t="s">
        <v>51</v>
      </c>
      <c r="F58" t="s">
        <v>51</v>
      </c>
      <c r="G58" t="s">
        <v>118</v>
      </c>
      <c r="H58" t="s">
        <v>33</v>
      </c>
      <c r="I58">
        <v>25</v>
      </c>
      <c r="J58">
        <v>3</v>
      </c>
      <c r="K58">
        <v>38</v>
      </c>
      <c r="L58">
        <v>7.9</v>
      </c>
      <c r="M58">
        <v>47.03</v>
      </c>
      <c r="N58">
        <v>92.4</v>
      </c>
      <c r="O58">
        <f t="shared" si="4"/>
        <v>0.50898268398268398</v>
      </c>
      <c r="P58" t="str">
        <f t="shared" si="5"/>
        <v>large</v>
      </c>
      <c r="Q58">
        <v>1.45</v>
      </c>
      <c r="R58" t="s">
        <v>20</v>
      </c>
      <c r="T58" t="s">
        <v>20</v>
      </c>
      <c r="U58">
        <v>57</v>
      </c>
      <c r="V58" t="s">
        <v>34</v>
      </c>
    </row>
    <row r="59" spans="1:22" x14ac:dyDescent="0.2">
      <c r="A59" t="s">
        <v>14</v>
      </c>
      <c r="B59" t="s">
        <v>28</v>
      </c>
      <c r="C59" t="s">
        <v>193</v>
      </c>
      <c r="D59" t="s">
        <v>182</v>
      </c>
      <c r="E59" t="s">
        <v>52</v>
      </c>
      <c r="F59" t="s">
        <v>52</v>
      </c>
      <c r="G59" t="s">
        <v>118</v>
      </c>
      <c r="H59" t="s">
        <v>33</v>
      </c>
      <c r="I59">
        <v>25</v>
      </c>
      <c r="J59">
        <v>0</v>
      </c>
      <c r="K59">
        <v>147</v>
      </c>
      <c r="L59">
        <v>0</v>
      </c>
      <c r="M59">
        <v>18.13</v>
      </c>
      <c r="N59">
        <v>39.549999999999997</v>
      </c>
      <c r="O59">
        <f t="shared" si="4"/>
        <v>0.45840707964601773</v>
      </c>
      <c r="P59" t="str">
        <f t="shared" si="5"/>
        <v>large</v>
      </c>
      <c r="Q59">
        <v>2.71</v>
      </c>
      <c r="R59" t="s">
        <v>20</v>
      </c>
      <c r="T59" t="s">
        <v>20</v>
      </c>
      <c r="U59">
        <v>58</v>
      </c>
    </row>
    <row r="60" spans="1:22" x14ac:dyDescent="0.2">
      <c r="A60" t="s">
        <v>14</v>
      </c>
      <c r="B60" t="s">
        <v>28</v>
      </c>
      <c r="C60" t="s">
        <v>193</v>
      </c>
      <c r="D60" t="s">
        <v>182</v>
      </c>
      <c r="E60" t="s">
        <v>53</v>
      </c>
      <c r="F60" t="s">
        <v>53</v>
      </c>
      <c r="G60" t="s">
        <v>118</v>
      </c>
      <c r="H60" t="s">
        <v>33</v>
      </c>
      <c r="I60">
        <v>25</v>
      </c>
      <c r="J60">
        <v>0</v>
      </c>
      <c r="K60">
        <v>41</v>
      </c>
      <c r="L60">
        <v>0</v>
      </c>
      <c r="M60">
        <v>12</v>
      </c>
      <c r="N60">
        <v>40.21</v>
      </c>
      <c r="O60">
        <f t="shared" si="4"/>
        <v>0.29843322556577967</v>
      </c>
      <c r="P60" t="str">
        <f t="shared" si="5"/>
        <v>small</v>
      </c>
      <c r="Q60">
        <v>0.95</v>
      </c>
      <c r="R60" t="s">
        <v>20</v>
      </c>
      <c r="T60" t="s">
        <v>20</v>
      </c>
      <c r="U60">
        <v>59</v>
      </c>
    </row>
    <row r="61" spans="1:22" x14ac:dyDescent="0.2">
      <c r="A61" t="s">
        <v>14</v>
      </c>
      <c r="B61" t="s">
        <v>28</v>
      </c>
      <c r="C61" t="s">
        <v>193</v>
      </c>
      <c r="D61" t="s">
        <v>182</v>
      </c>
      <c r="E61" t="s">
        <v>54</v>
      </c>
      <c r="F61" t="s">
        <v>54</v>
      </c>
      <c r="G61" t="s">
        <v>118</v>
      </c>
      <c r="H61" t="s">
        <v>33</v>
      </c>
      <c r="I61">
        <v>25</v>
      </c>
      <c r="J61">
        <v>1</v>
      </c>
      <c r="K61">
        <v>51</v>
      </c>
      <c r="L61">
        <v>2</v>
      </c>
      <c r="M61">
        <v>19.88</v>
      </c>
      <c r="N61">
        <v>42.54</v>
      </c>
      <c r="O61">
        <f t="shared" si="4"/>
        <v>0.46732487070992007</v>
      </c>
      <c r="P61" t="str">
        <f t="shared" si="5"/>
        <v>large</v>
      </c>
      <c r="Q61">
        <v>3.79</v>
      </c>
      <c r="R61" t="s">
        <v>20</v>
      </c>
      <c r="T61" t="s">
        <v>20</v>
      </c>
      <c r="U61">
        <v>60</v>
      </c>
      <c r="V61" t="s">
        <v>34</v>
      </c>
    </row>
    <row r="62" spans="1:22" x14ac:dyDescent="0.2">
      <c r="A62" t="s">
        <v>14</v>
      </c>
      <c r="B62" t="s">
        <v>28</v>
      </c>
      <c r="C62" t="s">
        <v>193</v>
      </c>
      <c r="D62" t="s">
        <v>182</v>
      </c>
      <c r="E62" t="s">
        <v>55</v>
      </c>
      <c r="F62" t="s">
        <v>55</v>
      </c>
      <c r="G62" t="s">
        <v>118</v>
      </c>
      <c r="H62" t="s">
        <v>33</v>
      </c>
      <c r="I62">
        <v>25</v>
      </c>
      <c r="J62">
        <v>1</v>
      </c>
      <c r="K62">
        <v>64</v>
      </c>
      <c r="L62">
        <v>1.6</v>
      </c>
      <c r="M62">
        <v>14.2</v>
      </c>
      <c r="N62">
        <v>38.549999999999997</v>
      </c>
      <c r="O62">
        <f t="shared" si="4"/>
        <v>0.36835278858625164</v>
      </c>
      <c r="P62" t="str">
        <f t="shared" si="5"/>
        <v>large</v>
      </c>
      <c r="Q62">
        <v>3.33</v>
      </c>
      <c r="R62" t="s">
        <v>20</v>
      </c>
      <c r="T62" t="s">
        <v>20</v>
      </c>
      <c r="U62">
        <v>61</v>
      </c>
      <c r="V62" t="s">
        <v>34</v>
      </c>
    </row>
    <row r="63" spans="1:22" x14ac:dyDescent="0.2">
      <c r="A63" t="s">
        <v>14</v>
      </c>
      <c r="B63" t="s">
        <v>28</v>
      </c>
      <c r="C63" t="s">
        <v>193</v>
      </c>
      <c r="D63" t="s">
        <v>182</v>
      </c>
      <c r="E63" t="s">
        <v>56</v>
      </c>
      <c r="F63" t="s">
        <v>56</v>
      </c>
      <c r="G63" t="s">
        <v>118</v>
      </c>
      <c r="H63" t="s">
        <v>33</v>
      </c>
      <c r="I63">
        <v>25</v>
      </c>
      <c r="J63">
        <v>1</v>
      </c>
      <c r="K63">
        <v>75</v>
      </c>
      <c r="L63">
        <v>1.3</v>
      </c>
      <c r="M63">
        <v>13.05</v>
      </c>
      <c r="N63">
        <v>45.71</v>
      </c>
      <c r="O63">
        <f t="shared" si="4"/>
        <v>0.28549551520455041</v>
      </c>
      <c r="P63" t="str">
        <f t="shared" si="5"/>
        <v>small</v>
      </c>
      <c r="Q63">
        <v>2.41</v>
      </c>
      <c r="R63" t="s">
        <v>20</v>
      </c>
      <c r="T63" t="s">
        <v>20</v>
      </c>
      <c r="U63">
        <v>62</v>
      </c>
      <c r="V63" t="s">
        <v>34</v>
      </c>
    </row>
    <row r="64" spans="1:22" x14ac:dyDescent="0.2">
      <c r="A64" t="s">
        <v>14</v>
      </c>
      <c r="B64" t="s">
        <v>28</v>
      </c>
      <c r="C64" t="s">
        <v>193</v>
      </c>
      <c r="D64" t="s">
        <v>182</v>
      </c>
      <c r="E64" t="s">
        <v>57</v>
      </c>
      <c r="F64" t="s">
        <v>58</v>
      </c>
      <c r="G64" t="s">
        <v>118</v>
      </c>
      <c r="H64" t="s">
        <v>33</v>
      </c>
      <c r="I64">
        <v>25</v>
      </c>
      <c r="J64">
        <v>1</v>
      </c>
      <c r="K64">
        <v>72</v>
      </c>
      <c r="L64">
        <v>1.4</v>
      </c>
      <c r="M64">
        <v>14.9</v>
      </c>
      <c r="N64">
        <v>43.04</v>
      </c>
      <c r="O64">
        <f t="shared" si="4"/>
        <v>0.34618959107806691</v>
      </c>
      <c r="P64" t="str">
        <f t="shared" si="5"/>
        <v>large</v>
      </c>
      <c r="Q64">
        <v>3.31</v>
      </c>
      <c r="R64" t="s">
        <v>20</v>
      </c>
      <c r="T64" t="s">
        <v>20</v>
      </c>
      <c r="U64">
        <v>63</v>
      </c>
      <c r="V64" t="s">
        <v>34</v>
      </c>
    </row>
    <row r="65" spans="1:22" x14ac:dyDescent="0.2">
      <c r="A65" t="s">
        <v>14</v>
      </c>
      <c r="B65" t="s">
        <v>28</v>
      </c>
      <c r="C65" t="s">
        <v>193</v>
      </c>
      <c r="D65" t="s">
        <v>182</v>
      </c>
      <c r="E65" t="s">
        <v>59</v>
      </c>
      <c r="F65" t="s">
        <v>60</v>
      </c>
      <c r="G65" t="s">
        <v>118</v>
      </c>
      <c r="H65" t="s">
        <v>33</v>
      </c>
      <c r="I65">
        <v>25</v>
      </c>
      <c r="J65">
        <v>0</v>
      </c>
      <c r="K65">
        <v>32</v>
      </c>
      <c r="L65">
        <v>0</v>
      </c>
      <c r="M65">
        <v>12.56</v>
      </c>
      <c r="N65">
        <v>44.23</v>
      </c>
      <c r="O65">
        <f t="shared" si="4"/>
        <v>0.28397015600271314</v>
      </c>
      <c r="P65" t="str">
        <f t="shared" si="5"/>
        <v>small</v>
      </c>
      <c r="Q65">
        <v>1.78</v>
      </c>
      <c r="R65" t="s">
        <v>20</v>
      </c>
      <c r="T65" t="s">
        <v>20</v>
      </c>
      <c r="U65">
        <v>64</v>
      </c>
    </row>
    <row r="66" spans="1:22" x14ac:dyDescent="0.2">
      <c r="A66" t="s">
        <v>14</v>
      </c>
      <c r="B66" t="s">
        <v>28</v>
      </c>
      <c r="C66" t="s">
        <v>193</v>
      </c>
      <c r="D66" t="s">
        <v>182</v>
      </c>
      <c r="E66" t="s">
        <v>61</v>
      </c>
      <c r="F66" t="s">
        <v>61</v>
      </c>
      <c r="G66" t="s">
        <v>118</v>
      </c>
      <c r="H66" t="s">
        <v>33</v>
      </c>
      <c r="I66">
        <v>25</v>
      </c>
      <c r="J66">
        <v>1</v>
      </c>
      <c r="K66">
        <v>43</v>
      </c>
      <c r="L66">
        <v>2.2999999999999998</v>
      </c>
      <c r="M66">
        <v>13.28</v>
      </c>
      <c r="N66">
        <v>33.299999999999997</v>
      </c>
      <c r="O66">
        <f t="shared" si="4"/>
        <v>0.39879879879879881</v>
      </c>
      <c r="P66" t="str">
        <f t="shared" si="5"/>
        <v>large</v>
      </c>
      <c r="Q66">
        <v>2</v>
      </c>
      <c r="R66" t="s">
        <v>20</v>
      </c>
      <c r="T66" t="s">
        <v>20</v>
      </c>
      <c r="U66">
        <v>65</v>
      </c>
      <c r="V66" t="s">
        <v>34</v>
      </c>
    </row>
    <row r="67" spans="1:22" x14ac:dyDescent="0.2">
      <c r="A67" t="s">
        <v>14</v>
      </c>
      <c r="B67" t="s">
        <v>28</v>
      </c>
      <c r="C67" t="s">
        <v>193</v>
      </c>
      <c r="D67" t="s">
        <v>182</v>
      </c>
      <c r="E67" t="s">
        <v>62</v>
      </c>
      <c r="F67" t="s">
        <v>62</v>
      </c>
      <c r="G67" t="s">
        <v>118</v>
      </c>
      <c r="H67" t="s">
        <v>63</v>
      </c>
      <c r="I67">
        <v>28</v>
      </c>
      <c r="J67">
        <v>4</v>
      </c>
      <c r="K67">
        <v>67</v>
      </c>
      <c r="L67">
        <v>6</v>
      </c>
      <c r="M67">
        <v>29.73</v>
      </c>
      <c r="N67">
        <v>55</v>
      </c>
      <c r="O67">
        <f t="shared" ref="O67:O83" si="6">M67/N67</f>
        <v>0.54054545454545455</v>
      </c>
      <c r="P67" t="str">
        <f t="shared" ref="P67:P83" si="7">IF(O67&gt;0.33,"large","small")</f>
        <v>large</v>
      </c>
      <c r="R67" t="s">
        <v>20</v>
      </c>
      <c r="T67" t="s">
        <v>15</v>
      </c>
      <c r="U67">
        <v>66</v>
      </c>
      <c r="V67" t="s">
        <v>206</v>
      </c>
    </row>
    <row r="68" spans="1:22" x14ac:dyDescent="0.2">
      <c r="A68" t="s">
        <v>14</v>
      </c>
      <c r="B68" t="s">
        <v>28</v>
      </c>
      <c r="C68" t="s">
        <v>193</v>
      </c>
      <c r="D68" t="s">
        <v>182</v>
      </c>
      <c r="E68" t="s">
        <v>62</v>
      </c>
      <c r="F68" t="s">
        <v>62</v>
      </c>
      <c r="G68" t="s">
        <v>118</v>
      </c>
      <c r="H68" t="s">
        <v>64</v>
      </c>
      <c r="I68">
        <v>29</v>
      </c>
      <c r="J68">
        <v>44</v>
      </c>
      <c r="K68">
        <v>1014</v>
      </c>
      <c r="L68">
        <v>4.4000000000000004</v>
      </c>
      <c r="M68">
        <v>29.73</v>
      </c>
      <c r="N68">
        <v>55</v>
      </c>
      <c r="O68">
        <f t="shared" si="6"/>
        <v>0.54054545454545455</v>
      </c>
      <c r="P68" t="str">
        <f t="shared" si="7"/>
        <v>large</v>
      </c>
      <c r="R68" t="s">
        <v>20</v>
      </c>
      <c r="T68" t="s">
        <v>15</v>
      </c>
      <c r="U68">
        <v>67</v>
      </c>
      <c r="V68" t="s">
        <v>207</v>
      </c>
    </row>
    <row r="69" spans="1:22" x14ac:dyDescent="0.2">
      <c r="A69" t="s">
        <v>14</v>
      </c>
      <c r="B69" t="s">
        <v>28</v>
      </c>
      <c r="C69" t="s">
        <v>193</v>
      </c>
      <c r="D69" t="s">
        <v>182</v>
      </c>
      <c r="E69" t="s">
        <v>62</v>
      </c>
      <c r="F69" t="s">
        <v>62</v>
      </c>
      <c r="G69" t="s">
        <v>118</v>
      </c>
      <c r="H69" t="s">
        <v>33</v>
      </c>
      <c r="I69">
        <v>25</v>
      </c>
      <c r="J69">
        <v>1</v>
      </c>
      <c r="K69">
        <v>53</v>
      </c>
      <c r="L69">
        <v>1.9</v>
      </c>
      <c r="M69">
        <v>29.73</v>
      </c>
      <c r="N69">
        <v>55</v>
      </c>
      <c r="O69">
        <f t="shared" si="6"/>
        <v>0.54054545454545455</v>
      </c>
      <c r="P69" t="str">
        <f t="shared" si="7"/>
        <v>large</v>
      </c>
      <c r="Q69">
        <v>1.73</v>
      </c>
      <c r="R69" t="s">
        <v>20</v>
      </c>
      <c r="T69" t="s">
        <v>20</v>
      </c>
      <c r="U69">
        <v>68</v>
      </c>
      <c r="V69" t="s">
        <v>34</v>
      </c>
    </row>
    <row r="70" spans="1:22" x14ac:dyDescent="0.2">
      <c r="A70" t="s">
        <v>14</v>
      </c>
      <c r="B70" t="s">
        <v>28</v>
      </c>
      <c r="C70" t="s">
        <v>193</v>
      </c>
      <c r="D70" t="s">
        <v>182</v>
      </c>
      <c r="E70" t="s">
        <v>65</v>
      </c>
      <c r="F70" t="s">
        <v>65</v>
      </c>
      <c r="G70" t="s">
        <v>118</v>
      </c>
      <c r="H70" t="s">
        <v>33</v>
      </c>
      <c r="I70">
        <v>25</v>
      </c>
      <c r="J70">
        <v>1</v>
      </c>
      <c r="K70">
        <v>30</v>
      </c>
      <c r="L70">
        <v>3.3</v>
      </c>
      <c r="M70">
        <v>13.32</v>
      </c>
      <c r="N70">
        <v>34.69</v>
      </c>
      <c r="O70">
        <f t="shared" si="6"/>
        <v>0.38397232631882389</v>
      </c>
      <c r="P70" t="str">
        <f t="shared" si="7"/>
        <v>large</v>
      </c>
      <c r="Q70">
        <v>0.97</v>
      </c>
      <c r="R70" t="s">
        <v>20</v>
      </c>
      <c r="T70" t="s">
        <v>20</v>
      </c>
      <c r="U70">
        <v>69</v>
      </c>
      <c r="V70" t="s">
        <v>34</v>
      </c>
    </row>
    <row r="71" spans="1:22" x14ac:dyDescent="0.2">
      <c r="A71" t="s">
        <v>14</v>
      </c>
      <c r="B71" t="s">
        <v>28</v>
      </c>
      <c r="C71" t="s">
        <v>193</v>
      </c>
      <c r="D71" t="s">
        <v>182</v>
      </c>
      <c r="E71" t="s">
        <v>66</v>
      </c>
      <c r="F71" t="s">
        <v>67</v>
      </c>
      <c r="G71" t="s">
        <v>118</v>
      </c>
      <c r="H71" t="s">
        <v>33</v>
      </c>
      <c r="I71">
        <v>25</v>
      </c>
      <c r="J71">
        <v>2</v>
      </c>
      <c r="K71">
        <v>78</v>
      </c>
      <c r="L71">
        <v>2.6</v>
      </c>
      <c r="M71">
        <v>9.76</v>
      </c>
      <c r="N71">
        <v>31.2</v>
      </c>
      <c r="O71">
        <f t="shared" si="6"/>
        <v>0.31282051282051282</v>
      </c>
      <c r="P71" t="str">
        <f t="shared" si="7"/>
        <v>small</v>
      </c>
      <c r="Q71">
        <v>0.8</v>
      </c>
      <c r="R71" t="s">
        <v>20</v>
      </c>
      <c r="T71" t="s">
        <v>20</v>
      </c>
      <c r="U71">
        <v>70</v>
      </c>
      <c r="V71" t="s">
        <v>34</v>
      </c>
    </row>
    <row r="72" spans="1:22" x14ac:dyDescent="0.2">
      <c r="A72" t="s">
        <v>14</v>
      </c>
      <c r="B72" t="s">
        <v>28</v>
      </c>
      <c r="C72" t="s">
        <v>193</v>
      </c>
      <c r="D72" t="s">
        <v>182</v>
      </c>
      <c r="E72" t="s">
        <v>68</v>
      </c>
      <c r="F72" t="s">
        <v>68</v>
      </c>
      <c r="G72" t="s">
        <v>118</v>
      </c>
      <c r="H72" t="s">
        <v>33</v>
      </c>
      <c r="I72">
        <v>25</v>
      </c>
      <c r="J72">
        <v>2</v>
      </c>
      <c r="K72">
        <v>485</v>
      </c>
      <c r="L72">
        <v>0.4</v>
      </c>
      <c r="M72">
        <v>29.45</v>
      </c>
      <c r="N72">
        <v>50.7</v>
      </c>
      <c r="O72">
        <f t="shared" si="6"/>
        <v>0.5808678500986193</v>
      </c>
      <c r="P72" t="str">
        <f t="shared" si="7"/>
        <v>large</v>
      </c>
      <c r="Q72">
        <v>1.82</v>
      </c>
      <c r="R72" t="s">
        <v>20</v>
      </c>
      <c r="T72" t="s">
        <v>20</v>
      </c>
      <c r="U72">
        <v>71</v>
      </c>
      <c r="V72" t="s">
        <v>34</v>
      </c>
    </row>
    <row r="73" spans="1:22" x14ac:dyDescent="0.2">
      <c r="A73" t="s">
        <v>14</v>
      </c>
      <c r="B73" t="s">
        <v>28</v>
      </c>
      <c r="C73" t="s">
        <v>193</v>
      </c>
      <c r="D73" t="s">
        <v>182</v>
      </c>
      <c r="E73" t="s">
        <v>69</v>
      </c>
      <c r="F73" t="s">
        <v>69</v>
      </c>
      <c r="G73" t="s">
        <v>118</v>
      </c>
      <c r="H73" t="s">
        <v>33</v>
      </c>
      <c r="I73">
        <v>25</v>
      </c>
      <c r="J73">
        <v>0</v>
      </c>
      <c r="K73">
        <v>39</v>
      </c>
      <c r="L73">
        <v>0</v>
      </c>
      <c r="M73">
        <v>12.85</v>
      </c>
      <c r="N73">
        <v>46.09</v>
      </c>
      <c r="O73">
        <f t="shared" si="6"/>
        <v>0.27880234324148401</v>
      </c>
      <c r="P73" t="str">
        <f t="shared" si="7"/>
        <v>small</v>
      </c>
      <c r="Q73">
        <v>2.39</v>
      </c>
      <c r="R73" t="s">
        <v>20</v>
      </c>
      <c r="T73" t="s">
        <v>20</v>
      </c>
      <c r="U73">
        <v>72</v>
      </c>
    </row>
    <row r="74" spans="1:22" x14ac:dyDescent="0.2">
      <c r="A74" t="s">
        <v>14</v>
      </c>
      <c r="B74" t="s">
        <v>28</v>
      </c>
      <c r="C74" t="s">
        <v>195</v>
      </c>
      <c r="D74" t="s">
        <v>165</v>
      </c>
      <c r="E74" t="s">
        <v>164</v>
      </c>
      <c r="F74" t="s">
        <v>164</v>
      </c>
      <c r="G74" t="s">
        <v>166</v>
      </c>
      <c r="H74" t="s">
        <v>167</v>
      </c>
      <c r="I74">
        <v>30</v>
      </c>
      <c r="J74">
        <v>0</v>
      </c>
      <c r="K74">
        <v>106</v>
      </c>
      <c r="L74">
        <v>0</v>
      </c>
      <c r="M74">
        <v>17</v>
      </c>
      <c r="N74">
        <v>29</v>
      </c>
      <c r="O74">
        <f t="shared" si="6"/>
        <v>0.58620689655172409</v>
      </c>
      <c r="P74" t="str">
        <f t="shared" si="7"/>
        <v>large</v>
      </c>
      <c r="Q74">
        <v>1.7529999999999999</v>
      </c>
      <c r="R74" t="s">
        <v>20</v>
      </c>
      <c r="T74" t="s">
        <v>20</v>
      </c>
      <c r="U74">
        <v>73</v>
      </c>
      <c r="V74" t="s">
        <v>219</v>
      </c>
    </row>
    <row r="75" spans="1:22" x14ac:dyDescent="0.2">
      <c r="A75" t="s">
        <v>14</v>
      </c>
      <c r="B75" t="s">
        <v>28</v>
      </c>
      <c r="C75" t="s">
        <v>194</v>
      </c>
      <c r="D75" t="s">
        <v>134</v>
      </c>
      <c r="E75" t="s">
        <v>131</v>
      </c>
      <c r="F75" t="s">
        <v>131</v>
      </c>
      <c r="G75" t="s">
        <v>119</v>
      </c>
      <c r="H75" t="s">
        <v>132</v>
      </c>
      <c r="I75">
        <v>31</v>
      </c>
      <c r="J75">
        <v>0</v>
      </c>
      <c r="K75">
        <v>151</v>
      </c>
      <c r="L75">
        <v>0</v>
      </c>
      <c r="M75">
        <v>3.9</v>
      </c>
      <c r="N75">
        <v>24</v>
      </c>
      <c r="O75">
        <f t="shared" si="6"/>
        <v>0.16250000000000001</v>
      </c>
      <c r="P75" t="str">
        <f t="shared" si="7"/>
        <v>small</v>
      </c>
      <c r="Q75">
        <v>1.37</v>
      </c>
      <c r="R75" t="s">
        <v>20</v>
      </c>
      <c r="T75" t="s">
        <v>20</v>
      </c>
      <c r="U75">
        <v>74</v>
      </c>
      <c r="V75" t="s">
        <v>221</v>
      </c>
    </row>
    <row r="76" spans="1:22" x14ac:dyDescent="0.2">
      <c r="A76" t="s">
        <v>14</v>
      </c>
      <c r="B76" t="s">
        <v>28</v>
      </c>
      <c r="C76" t="s">
        <v>194</v>
      </c>
      <c r="D76" t="s">
        <v>134</v>
      </c>
      <c r="E76" t="s">
        <v>131</v>
      </c>
      <c r="F76" t="s">
        <v>131</v>
      </c>
      <c r="G76" t="s">
        <v>133</v>
      </c>
      <c r="H76" t="s">
        <v>132</v>
      </c>
      <c r="I76">
        <v>31</v>
      </c>
      <c r="J76">
        <v>14</v>
      </c>
      <c r="K76">
        <v>151</v>
      </c>
      <c r="L76">
        <v>9.3000000000000007</v>
      </c>
      <c r="M76">
        <v>5.42</v>
      </c>
      <c r="N76">
        <v>24</v>
      </c>
      <c r="O76">
        <f t="shared" si="6"/>
        <v>0.22583333333333333</v>
      </c>
      <c r="P76" t="str">
        <f>IF(O76&gt;0.33,"large","small")</f>
        <v>small</v>
      </c>
      <c r="Q76">
        <v>1.33</v>
      </c>
      <c r="R76" t="s">
        <v>20</v>
      </c>
      <c r="T76" t="s">
        <v>20</v>
      </c>
      <c r="U76">
        <v>75</v>
      </c>
      <c r="V76" t="s">
        <v>222</v>
      </c>
    </row>
    <row r="77" spans="1:22" x14ac:dyDescent="0.2">
      <c r="A77" t="s">
        <v>14</v>
      </c>
      <c r="B77" t="s">
        <v>28</v>
      </c>
      <c r="C77" t="s">
        <v>211</v>
      </c>
      <c r="D77" t="s">
        <v>212</v>
      </c>
      <c r="E77" t="s">
        <v>213</v>
      </c>
      <c r="F77" t="s">
        <v>213</v>
      </c>
      <c r="G77" t="s">
        <v>214</v>
      </c>
      <c r="H77" t="s">
        <v>215</v>
      </c>
      <c r="I77">
        <v>32</v>
      </c>
      <c r="J77">
        <v>5</v>
      </c>
      <c r="K77">
        <v>72</v>
      </c>
      <c r="L77">
        <v>6.9</v>
      </c>
      <c r="M77">
        <v>32</v>
      </c>
      <c r="N77">
        <v>118</v>
      </c>
      <c r="O77">
        <f t="shared" si="6"/>
        <v>0.2711864406779661</v>
      </c>
      <c r="P77" t="str">
        <f t="shared" si="7"/>
        <v>small</v>
      </c>
      <c r="Q77">
        <v>0.9</v>
      </c>
      <c r="R77" t="s">
        <v>20</v>
      </c>
      <c r="T77" t="s">
        <v>20</v>
      </c>
      <c r="U77">
        <v>76</v>
      </c>
      <c r="V77" t="s">
        <v>216</v>
      </c>
    </row>
    <row r="78" spans="1:22" x14ac:dyDescent="0.2">
      <c r="A78" t="s">
        <v>14</v>
      </c>
      <c r="B78" t="s">
        <v>28</v>
      </c>
      <c r="C78" t="s">
        <v>211</v>
      </c>
      <c r="D78" t="s">
        <v>212</v>
      </c>
      <c r="E78" t="s">
        <v>217</v>
      </c>
      <c r="F78" t="s">
        <v>217</v>
      </c>
      <c r="G78" t="s">
        <v>214</v>
      </c>
      <c r="H78" t="s">
        <v>215</v>
      </c>
      <c r="I78">
        <v>32</v>
      </c>
      <c r="J78">
        <v>3</v>
      </c>
      <c r="K78">
        <v>8</v>
      </c>
      <c r="L78">
        <v>37.5</v>
      </c>
      <c r="M78">
        <v>39</v>
      </c>
      <c r="N78">
        <v>136</v>
      </c>
      <c r="O78">
        <f t="shared" si="6"/>
        <v>0.28676470588235292</v>
      </c>
      <c r="P78" t="str">
        <f t="shared" si="7"/>
        <v>small</v>
      </c>
      <c r="Q78">
        <v>0.71</v>
      </c>
      <c r="R78" t="s">
        <v>20</v>
      </c>
      <c r="T78" t="s">
        <v>20</v>
      </c>
      <c r="U78">
        <v>77</v>
      </c>
      <c r="V78" t="s">
        <v>216</v>
      </c>
    </row>
    <row r="79" spans="1:22" x14ac:dyDescent="0.2">
      <c r="A79" t="s">
        <v>14</v>
      </c>
      <c r="B79" t="s">
        <v>153</v>
      </c>
      <c r="C79" t="s">
        <v>196</v>
      </c>
      <c r="D79" t="s">
        <v>16</v>
      </c>
      <c r="E79" t="s">
        <v>128</v>
      </c>
      <c r="F79" t="s">
        <v>188</v>
      </c>
      <c r="G79" t="s">
        <v>120</v>
      </c>
      <c r="H79" t="s">
        <v>130</v>
      </c>
      <c r="I79">
        <v>33</v>
      </c>
      <c r="J79">
        <v>20</v>
      </c>
      <c r="K79">
        <v>121</v>
      </c>
      <c r="L79">
        <v>16.5</v>
      </c>
      <c r="M79">
        <v>22.86</v>
      </c>
      <c r="N79">
        <v>12.96</v>
      </c>
      <c r="O79">
        <f t="shared" si="6"/>
        <v>1.7638888888888888</v>
      </c>
      <c r="P79" t="str">
        <f t="shared" si="7"/>
        <v>large</v>
      </c>
      <c r="R79" t="s">
        <v>15</v>
      </c>
      <c r="T79" t="s">
        <v>20</v>
      </c>
      <c r="U79">
        <v>78</v>
      </c>
      <c r="V79" t="s">
        <v>135</v>
      </c>
    </row>
    <row r="80" spans="1:22" x14ac:dyDescent="0.2">
      <c r="A80" t="s">
        <v>14</v>
      </c>
      <c r="B80" t="s">
        <v>153</v>
      </c>
      <c r="C80" t="s">
        <v>196</v>
      </c>
      <c r="D80" t="s">
        <v>16</v>
      </c>
      <c r="E80" t="s">
        <v>17</v>
      </c>
      <c r="F80" t="s">
        <v>18</v>
      </c>
      <c r="G80" t="s">
        <v>120</v>
      </c>
      <c r="H80" t="s">
        <v>19</v>
      </c>
      <c r="I80">
        <v>34</v>
      </c>
      <c r="J80">
        <v>34</v>
      </c>
      <c r="K80">
        <v>130</v>
      </c>
      <c r="L80">
        <v>26.2</v>
      </c>
      <c r="M80">
        <v>16</v>
      </c>
      <c r="N80">
        <v>20</v>
      </c>
      <c r="O80">
        <f t="shared" si="6"/>
        <v>0.8</v>
      </c>
      <c r="P80" t="str">
        <f t="shared" si="7"/>
        <v>large</v>
      </c>
      <c r="R80" t="s">
        <v>15</v>
      </c>
      <c r="T80" t="s">
        <v>15</v>
      </c>
      <c r="U80">
        <v>79</v>
      </c>
      <c r="V80" t="s">
        <v>208</v>
      </c>
    </row>
    <row r="81" spans="1:22" x14ac:dyDescent="0.2">
      <c r="A81" t="s">
        <v>14</v>
      </c>
      <c r="B81" t="s">
        <v>153</v>
      </c>
      <c r="C81" t="s">
        <v>196</v>
      </c>
      <c r="D81" t="s">
        <v>16</v>
      </c>
      <c r="E81" t="s">
        <v>21</v>
      </c>
      <c r="F81" t="s">
        <v>22</v>
      </c>
      <c r="G81" t="s">
        <v>120</v>
      </c>
      <c r="H81" t="s">
        <v>23</v>
      </c>
      <c r="I81">
        <v>35</v>
      </c>
      <c r="J81">
        <v>5</v>
      </c>
      <c r="K81">
        <v>139</v>
      </c>
      <c r="L81">
        <v>3.6</v>
      </c>
      <c r="M81">
        <v>19.11</v>
      </c>
      <c r="N81">
        <v>12.85</v>
      </c>
      <c r="O81">
        <f t="shared" si="6"/>
        <v>1.48715953307393</v>
      </c>
      <c r="P81" t="str">
        <f t="shared" si="7"/>
        <v>large</v>
      </c>
      <c r="R81" t="s">
        <v>15</v>
      </c>
      <c r="T81" t="s">
        <v>20</v>
      </c>
      <c r="U81">
        <v>80</v>
      </c>
      <c r="V81" t="s">
        <v>24</v>
      </c>
    </row>
    <row r="82" spans="1:22" x14ac:dyDescent="0.2">
      <c r="A82" t="s">
        <v>14</v>
      </c>
      <c r="B82" t="s">
        <v>153</v>
      </c>
      <c r="C82" t="s">
        <v>196</v>
      </c>
      <c r="D82" t="s">
        <v>16</v>
      </c>
      <c r="E82" t="s">
        <v>129</v>
      </c>
      <c r="F82" t="s">
        <v>190</v>
      </c>
      <c r="G82" t="s">
        <v>120</v>
      </c>
      <c r="H82" t="s">
        <v>130</v>
      </c>
      <c r="I82">
        <v>33</v>
      </c>
      <c r="J82">
        <v>36</v>
      </c>
      <c r="K82">
        <v>94</v>
      </c>
      <c r="L82">
        <v>38.299999999999997</v>
      </c>
      <c r="M82">
        <v>18.32</v>
      </c>
      <c r="N82">
        <v>11</v>
      </c>
      <c r="O82">
        <f t="shared" si="6"/>
        <v>1.6654545454545455</v>
      </c>
      <c r="P82" t="str">
        <f t="shared" si="7"/>
        <v>large</v>
      </c>
      <c r="R82" t="s">
        <v>15</v>
      </c>
      <c r="T82" t="s">
        <v>20</v>
      </c>
      <c r="U82">
        <v>81</v>
      </c>
      <c r="V82" t="s">
        <v>135</v>
      </c>
    </row>
    <row r="83" spans="1:22" x14ac:dyDescent="0.2">
      <c r="A83" t="s">
        <v>14</v>
      </c>
      <c r="B83" t="s">
        <v>153</v>
      </c>
      <c r="C83" t="s">
        <v>196</v>
      </c>
      <c r="D83" t="s">
        <v>25</v>
      </c>
      <c r="E83" t="s">
        <v>26</v>
      </c>
      <c r="F83" t="s">
        <v>26</v>
      </c>
      <c r="G83" t="s">
        <v>120</v>
      </c>
      <c r="H83" t="s">
        <v>27</v>
      </c>
      <c r="I83">
        <v>36</v>
      </c>
      <c r="J83">
        <v>10</v>
      </c>
      <c r="K83">
        <v>119</v>
      </c>
      <c r="L83">
        <v>8.4</v>
      </c>
      <c r="M83">
        <v>38.200000000000003</v>
      </c>
      <c r="N83">
        <v>57.5</v>
      </c>
      <c r="O83">
        <f t="shared" si="6"/>
        <v>0.66434782608695653</v>
      </c>
      <c r="P83" t="str">
        <f t="shared" si="7"/>
        <v>large</v>
      </c>
      <c r="Q83">
        <v>1.071</v>
      </c>
      <c r="R83" t="s">
        <v>15</v>
      </c>
      <c r="T83" t="s">
        <v>15</v>
      </c>
      <c r="U83">
        <v>82</v>
      </c>
      <c r="V83" t="s">
        <v>223</v>
      </c>
    </row>
  </sheetData>
  <sortState xmlns:xlrd2="http://schemas.microsoft.com/office/spreadsheetml/2017/richdata2" ref="A2:V83">
    <sortCondition descending="1" ref="A2:A83"/>
    <sortCondition ref="B2:B83"/>
    <sortCondition ref="C2:C83"/>
    <sortCondition ref="D2:D83"/>
    <sortCondition ref="E2:E8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Damage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McCullough</cp:lastModifiedBy>
  <dcterms:created xsi:type="dcterms:W3CDTF">2024-04-03T15:45:14Z</dcterms:created>
  <dcterms:modified xsi:type="dcterms:W3CDTF">2024-09-13T16:29:25Z</dcterms:modified>
</cp:coreProperties>
</file>