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herockcreekgroup-my.sharepoint.com/personal/erin_mcdevitt_therockcreekgroup_com/Documents/Research/Market Pricing/"/>
    </mc:Choice>
  </mc:AlternateContent>
  <xr:revisionPtr revIDLastSave="0" documentId="8_{ED230440-23E0-439F-848C-61F81ECEED1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" l="1"/>
  <c r="H16" i="2"/>
  <c r="N8" i="2"/>
  <c r="G11" i="2"/>
  <c r="H10" i="2" l="1"/>
  <c r="H8" i="2"/>
  <c r="I10" i="2" l="1"/>
  <c r="I8" i="2" l="1"/>
  <c r="C10" i="2" l="1"/>
  <c r="C9" i="2"/>
  <c r="C8" i="2"/>
  <c r="D2" i="1"/>
  <c r="H9" i="2" l="1"/>
  <c r="I9" i="2" l="1"/>
  <c r="I11" i="2" s="1"/>
  <c r="H15" i="2" l="1"/>
</calcChain>
</file>

<file path=xl/sharedStrings.xml><?xml version="1.0" encoding="utf-8"?>
<sst xmlns="http://schemas.openxmlformats.org/spreadsheetml/2006/main" count="25" uniqueCount="25">
  <si>
    <t>Date</t>
  </si>
  <si>
    <t>Return</t>
  </si>
  <si>
    <t>Delta</t>
  </si>
  <si>
    <t>Market Price</t>
  </si>
  <si>
    <t>SPY US EQUITY</t>
  </si>
  <si>
    <t>SPY 10/20/23 P370 EQUITY</t>
  </si>
  <si>
    <t>SPY 11/17/23 P325 EQUITY</t>
  </si>
  <si>
    <t>SPY 10/20/23 P390 Equity</t>
  </si>
  <si>
    <t>Layer</t>
  </si>
  <si>
    <t>A</t>
  </si>
  <si>
    <t>B</t>
  </si>
  <si>
    <t>C</t>
  </si>
  <si>
    <t>Option</t>
  </si>
  <si>
    <t>% Moneyness</t>
  </si>
  <si>
    <t>Strike</t>
  </si>
  <si>
    <t>Contracts</t>
  </si>
  <si>
    <t>Exposure</t>
  </si>
  <si>
    <t>Delta Exposure</t>
  </si>
  <si>
    <t>Net Cash</t>
  </si>
  <si>
    <t>Underlying:</t>
  </si>
  <si>
    <t>Price:</t>
  </si>
  <si>
    <t>Margin Requirement</t>
  </si>
  <si>
    <t>NAV</t>
  </si>
  <si>
    <t>Yield</t>
  </si>
  <si>
    <t>Net Short Notional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</si>
</sst>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_);_(* \(#,##0\);_(* &quot;-&quot;?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43" fontId="0" fillId="0" borderId="0" xfId="1" applyFont="1"/>
    <xf numFmtId="165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"/>
  <sheetViews>
    <sheetView workbookViewId="0">
      <selection activeCell="F7" sqref="F7"/>
    </sheetView>
  </sheetViews>
  <sheetFormatPr defaultRowHeight="15.75" x14ac:dyDescent="0.25"/>
  <cols>
    <col min="1" max="1" width="57.875" customWidth="1"/>
    <col min="2" max="2" width="16.875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>
        <v>45169</v>
      </c>
      <c r="B2" s="2">
        <v>1.5337402359597302E-2</v>
      </c>
      <c r="D2" s="3">
        <f>AVERAGE(B2:B89)</f>
        <v>1.4839013267789398E-2</v>
      </c>
    </row>
    <row r="3" spans="1:6" x14ac:dyDescent="0.25">
      <c r="A3" s="1">
        <v>45138</v>
      </c>
      <c r="B3" s="2">
        <v>1.1704868159870001E-2</v>
      </c>
      <c r="F3">
        <v>100</v>
      </c>
    </row>
    <row r="4" spans="1:6" x14ac:dyDescent="0.25">
      <c r="A4" s="1">
        <v>45107</v>
      </c>
      <c r="B4" s="2">
        <v>1.40120253065E-2</v>
      </c>
    </row>
    <row r="5" spans="1:6" x14ac:dyDescent="0.25">
      <c r="A5" s="1">
        <v>45077</v>
      </c>
      <c r="B5" s="2">
        <v>6.4621927040000001E-3</v>
      </c>
    </row>
    <row r="6" spans="1:6" x14ac:dyDescent="0.25">
      <c r="A6" s="1">
        <v>45046</v>
      </c>
      <c r="B6" s="2">
        <v>1.08927746425E-2</v>
      </c>
    </row>
    <row r="7" spans="1:6" x14ac:dyDescent="0.25">
      <c r="A7" s="1">
        <v>45016</v>
      </c>
      <c r="B7" s="2">
        <v>2.7606381518999999E-2</v>
      </c>
    </row>
    <row r="8" spans="1:6" x14ac:dyDescent="0.25">
      <c r="A8" s="1">
        <v>44985</v>
      </c>
      <c r="B8" s="2">
        <v>4.1855569879999995E-3</v>
      </c>
    </row>
    <row r="9" spans="1:6" x14ac:dyDescent="0.25">
      <c r="A9" s="1">
        <v>44957</v>
      </c>
      <c r="B9" s="2">
        <v>2.0701000000000001E-2</v>
      </c>
    </row>
    <row r="10" spans="1:6" x14ac:dyDescent="0.25">
      <c r="A10" s="1">
        <v>44926</v>
      </c>
      <c r="B10" s="2">
        <v>6.8014472989999996E-3</v>
      </c>
    </row>
    <row r="11" spans="1:6" x14ac:dyDescent="0.25">
      <c r="A11" s="1">
        <v>44895</v>
      </c>
      <c r="B11" s="2">
        <v>2.0927301549999999E-2</v>
      </c>
    </row>
    <row r="12" spans="1:6" x14ac:dyDescent="0.25">
      <c r="A12" s="1">
        <v>44865</v>
      </c>
      <c r="B12" s="2">
        <v>0.110386252</v>
      </c>
    </row>
    <row r="13" spans="1:6" x14ac:dyDescent="0.25">
      <c r="A13" s="1">
        <v>44834</v>
      </c>
      <c r="B13" s="2">
        <v>-6.8126014870000001E-2</v>
      </c>
    </row>
    <row r="14" spans="1:6" x14ac:dyDescent="0.25">
      <c r="A14" s="1">
        <v>44804</v>
      </c>
      <c r="B14" s="2">
        <v>-1.3888707403E-2</v>
      </c>
    </row>
    <row r="15" spans="1:6" x14ac:dyDescent="0.25">
      <c r="A15" s="1">
        <v>44773</v>
      </c>
      <c r="B15" s="2">
        <v>2.9065725890000001E-2</v>
      </c>
    </row>
    <row r="16" spans="1:6" x14ac:dyDescent="0.25">
      <c r="A16" s="1">
        <v>44742</v>
      </c>
      <c r="B16" s="2">
        <v>-9.9063729500000006E-4</v>
      </c>
    </row>
    <row r="17" spans="1:2" x14ac:dyDescent="0.25">
      <c r="A17" s="1">
        <v>44712</v>
      </c>
      <c r="B17" s="2">
        <v>5.3164591266999996E-2</v>
      </c>
    </row>
    <row r="18" spans="1:2" x14ac:dyDescent="0.25">
      <c r="A18" s="1">
        <v>44681</v>
      </c>
      <c r="B18" s="2">
        <v>-3.4976822900000003E-2</v>
      </c>
    </row>
    <row r="19" spans="1:2" x14ac:dyDescent="0.25">
      <c r="A19" s="1">
        <v>44651</v>
      </c>
      <c r="B19" s="2">
        <v>3.1275172344999998E-2</v>
      </c>
    </row>
    <row r="20" spans="1:2" x14ac:dyDescent="0.25">
      <c r="A20" s="1">
        <v>44620</v>
      </c>
      <c r="B20" s="2">
        <v>1.5877508170000002E-2</v>
      </c>
    </row>
    <row r="21" spans="1:2" x14ac:dyDescent="0.25">
      <c r="A21" s="1">
        <v>44592</v>
      </c>
      <c r="B21" s="2">
        <v>-1.9841742297E-2</v>
      </c>
    </row>
    <row r="22" spans="1:2" x14ac:dyDescent="0.25">
      <c r="A22" s="1">
        <v>44561</v>
      </c>
      <c r="B22" s="2">
        <v>2.9615242E-2</v>
      </c>
    </row>
    <row r="23" spans="1:2" x14ac:dyDescent="0.25">
      <c r="A23" s="1">
        <v>44530</v>
      </c>
      <c r="B23" s="2">
        <v>-6.6919918800000004E-3</v>
      </c>
    </row>
    <row r="24" spans="1:2" x14ac:dyDescent="0.25">
      <c r="A24" s="1">
        <v>44500</v>
      </c>
      <c r="B24" s="2">
        <v>2.339454077E-2</v>
      </c>
    </row>
    <row r="25" spans="1:2" x14ac:dyDescent="0.25">
      <c r="A25" s="1">
        <v>44469</v>
      </c>
      <c r="B25" s="2">
        <v>3.3641589999999998E-3</v>
      </c>
    </row>
    <row r="26" spans="1:2" x14ac:dyDescent="0.25">
      <c r="A26" s="1">
        <v>44439</v>
      </c>
      <c r="B26" s="2">
        <v>1.46060489E-2</v>
      </c>
    </row>
    <row r="27" spans="1:2" x14ac:dyDescent="0.25">
      <c r="A27" s="1">
        <v>44408</v>
      </c>
      <c r="B27" s="2">
        <v>8.6348933399999998E-3</v>
      </c>
    </row>
    <row r="28" spans="1:2" x14ac:dyDescent="0.25">
      <c r="A28" s="1">
        <v>44377</v>
      </c>
      <c r="B28" s="2">
        <v>1.0584E-2</v>
      </c>
    </row>
    <row r="29" spans="1:2" x14ac:dyDescent="0.25">
      <c r="A29" s="1">
        <v>44347</v>
      </c>
      <c r="B29" s="2">
        <v>1.4611000000000001E-2</v>
      </c>
    </row>
    <row r="30" spans="1:2" x14ac:dyDescent="0.25">
      <c r="A30" s="1">
        <v>44316</v>
      </c>
      <c r="B30" s="2">
        <v>1.0399E-2</v>
      </c>
    </row>
    <row r="31" spans="1:2" x14ac:dyDescent="0.25">
      <c r="A31" s="1">
        <v>44286</v>
      </c>
      <c r="B31" s="2">
        <v>2.9479000000000002E-2</v>
      </c>
    </row>
    <row r="32" spans="1:2" x14ac:dyDescent="0.25">
      <c r="A32" s="1">
        <v>44255</v>
      </c>
      <c r="B32" s="2">
        <v>2.63E-2</v>
      </c>
    </row>
    <row r="33" spans="1:2" x14ac:dyDescent="0.25">
      <c r="A33" s="1">
        <v>44227</v>
      </c>
      <c r="B33" s="2">
        <v>-1.7148E-2</v>
      </c>
    </row>
    <row r="34" spans="1:2" x14ac:dyDescent="0.25">
      <c r="A34" s="1">
        <v>44196</v>
      </c>
      <c r="B34" s="2">
        <v>9.781999999999999E-3</v>
      </c>
    </row>
    <row r="35" spans="1:2" x14ac:dyDescent="0.25">
      <c r="A35" s="1">
        <v>44165</v>
      </c>
      <c r="B35" s="2">
        <v>3.8800000000000001E-2</v>
      </c>
    </row>
    <row r="36" spans="1:2" x14ac:dyDescent="0.25">
      <c r="A36" s="1">
        <v>44135</v>
      </c>
      <c r="B36" s="2">
        <v>-2.0899999999999998E-2</v>
      </c>
    </row>
    <row r="37" spans="1:2" x14ac:dyDescent="0.25">
      <c r="A37" s="1">
        <v>44104</v>
      </c>
      <c r="B37" s="2">
        <v>1.7318E-2</v>
      </c>
    </row>
    <row r="38" spans="1:2" x14ac:dyDescent="0.25">
      <c r="A38" s="1">
        <v>44074</v>
      </c>
      <c r="B38" s="2">
        <v>9.5189999999999997E-3</v>
      </c>
    </row>
    <row r="39" spans="1:2" x14ac:dyDescent="0.25">
      <c r="A39" s="1">
        <v>44043</v>
      </c>
      <c r="B39" s="2">
        <v>2.0838000000000002E-2</v>
      </c>
    </row>
    <row r="40" spans="1:2" x14ac:dyDescent="0.25">
      <c r="A40" s="1">
        <v>44012</v>
      </c>
      <c r="B40" s="2">
        <v>-3.0845999999999998E-2</v>
      </c>
    </row>
    <row r="41" spans="1:2" x14ac:dyDescent="0.25">
      <c r="A41" s="1">
        <v>43982</v>
      </c>
      <c r="B41" s="2">
        <v>2.0648E-2</v>
      </c>
    </row>
    <row r="42" spans="1:2" x14ac:dyDescent="0.25">
      <c r="A42" s="1">
        <v>43951</v>
      </c>
      <c r="B42" s="2">
        <v>1.5520000000000001E-2</v>
      </c>
    </row>
    <row r="43" spans="1:2" x14ac:dyDescent="0.25">
      <c r="A43" s="1">
        <v>43921</v>
      </c>
      <c r="B43" s="2">
        <v>0.50509999999999999</v>
      </c>
    </row>
    <row r="44" spans="1:2" x14ac:dyDescent="0.25">
      <c r="A44" s="1">
        <v>43890</v>
      </c>
      <c r="B44" s="2">
        <v>-0.27729999999999999</v>
      </c>
    </row>
    <row r="45" spans="1:2" x14ac:dyDescent="0.25">
      <c r="A45" s="1">
        <v>43861</v>
      </c>
      <c r="B45" s="2">
        <v>-3.0999999999999999E-3</v>
      </c>
    </row>
    <row r="46" spans="1:2" x14ac:dyDescent="0.25">
      <c r="A46" s="1">
        <v>43830</v>
      </c>
      <c r="B46" s="2">
        <v>1E-3</v>
      </c>
    </row>
    <row r="47" spans="1:2" x14ac:dyDescent="0.25">
      <c r="A47" s="1">
        <v>43799</v>
      </c>
      <c r="B47" s="2">
        <v>1.29E-2</v>
      </c>
    </row>
    <row r="48" spans="1:2" x14ac:dyDescent="0.25">
      <c r="A48" s="1">
        <v>43769</v>
      </c>
      <c r="B48" s="2">
        <v>1.44E-2</v>
      </c>
    </row>
    <row r="49" spans="1:2" x14ac:dyDescent="0.25">
      <c r="A49" s="1">
        <v>43738</v>
      </c>
      <c r="B49" s="2">
        <v>2.3399999999999997E-2</v>
      </c>
    </row>
    <row r="50" spans="1:2" x14ac:dyDescent="0.25">
      <c r="A50" s="1">
        <v>43708</v>
      </c>
      <c r="B50" s="2">
        <v>3.7000000000000002E-3</v>
      </c>
    </row>
    <row r="51" spans="1:2" x14ac:dyDescent="0.25">
      <c r="A51" s="1">
        <v>43677</v>
      </c>
      <c r="B51" s="2">
        <v>8.3000000000000001E-3</v>
      </c>
    </row>
    <row r="52" spans="1:2" x14ac:dyDescent="0.25">
      <c r="A52" s="1">
        <v>43646</v>
      </c>
      <c r="B52" s="2">
        <v>1.72E-2</v>
      </c>
    </row>
    <row r="53" spans="1:2" x14ac:dyDescent="0.25">
      <c r="A53" s="1">
        <v>43616</v>
      </c>
      <c r="B53" s="2">
        <v>1.5800000000000002E-2</v>
      </c>
    </row>
    <row r="54" spans="1:2" x14ac:dyDescent="0.25">
      <c r="A54" s="1">
        <v>43585</v>
      </c>
      <c r="B54" s="2">
        <v>1.0800000000000001E-2</v>
      </c>
    </row>
    <row r="55" spans="1:2" x14ac:dyDescent="0.25">
      <c r="A55" s="1">
        <v>43555</v>
      </c>
      <c r="B55" s="2">
        <v>1.7000000000000001E-2</v>
      </c>
    </row>
    <row r="56" spans="1:2" x14ac:dyDescent="0.25">
      <c r="A56" s="1">
        <v>43524</v>
      </c>
      <c r="B56" s="2">
        <v>1.1200000000000002E-2</v>
      </c>
    </row>
    <row r="57" spans="1:2" x14ac:dyDescent="0.25">
      <c r="A57" s="1">
        <v>43496</v>
      </c>
      <c r="B57" s="2">
        <v>3.39E-2</v>
      </c>
    </row>
    <row r="58" spans="1:2" x14ac:dyDescent="0.25">
      <c r="A58" s="1">
        <v>43465</v>
      </c>
      <c r="B58" s="2">
        <v>-2.8999999999999998E-3</v>
      </c>
    </row>
    <row r="59" spans="1:2" x14ac:dyDescent="0.25">
      <c r="A59" s="1">
        <v>43434</v>
      </c>
      <c r="B59" s="2">
        <v>2.4169999999999997E-2</v>
      </c>
    </row>
    <row r="60" spans="1:2" x14ac:dyDescent="0.25">
      <c r="A60" s="1">
        <v>43404</v>
      </c>
      <c r="B60" s="2">
        <v>-3.9000000000000003E-3</v>
      </c>
    </row>
    <row r="61" spans="1:2" x14ac:dyDescent="0.25">
      <c r="A61" s="1">
        <v>43373</v>
      </c>
      <c r="B61" s="2">
        <v>1.1399999999999999E-2</v>
      </c>
    </row>
    <row r="62" spans="1:2" x14ac:dyDescent="0.25">
      <c r="A62" s="1">
        <v>43343</v>
      </c>
      <c r="B62" s="2">
        <v>1.2159999999999999E-2</v>
      </c>
    </row>
    <row r="63" spans="1:2" x14ac:dyDescent="0.25">
      <c r="A63" s="1">
        <v>43312</v>
      </c>
      <c r="B63" s="2">
        <v>2.0889999999999999E-2</v>
      </c>
    </row>
    <row r="64" spans="1:2" x14ac:dyDescent="0.25">
      <c r="A64" s="1">
        <v>43281</v>
      </c>
      <c r="B64" s="2">
        <v>8.5599999999999999E-3</v>
      </c>
    </row>
    <row r="65" spans="1:2" x14ac:dyDescent="0.25">
      <c r="A65" s="1">
        <v>43251</v>
      </c>
      <c r="B65" s="2">
        <v>1.2199999999999999E-2</v>
      </c>
    </row>
    <row r="66" spans="1:2" x14ac:dyDescent="0.25">
      <c r="A66" s="1">
        <v>43220</v>
      </c>
      <c r="B66" s="2">
        <v>3.1300000000000001E-2</v>
      </c>
    </row>
    <row r="67" spans="1:2" x14ac:dyDescent="0.25">
      <c r="A67" s="1">
        <v>43190</v>
      </c>
      <c r="B67" s="2">
        <v>1.9299999999999998E-2</v>
      </c>
    </row>
    <row r="68" spans="1:2" x14ac:dyDescent="0.25">
      <c r="A68" s="1">
        <v>43159</v>
      </c>
      <c r="B68" s="2">
        <v>-2.2700000000000001E-2</v>
      </c>
    </row>
    <row r="69" spans="1:2" x14ac:dyDescent="0.25">
      <c r="A69" s="1">
        <v>43131</v>
      </c>
      <c r="B69" s="2">
        <v>-7.3000000000000001E-3</v>
      </c>
    </row>
    <row r="70" spans="1:2" x14ac:dyDescent="0.25">
      <c r="A70" s="1">
        <v>43100</v>
      </c>
      <c r="B70" s="2">
        <v>9.1000000000000004E-3</v>
      </c>
    </row>
    <row r="71" spans="1:2" x14ac:dyDescent="0.25">
      <c r="A71" s="1">
        <v>43069</v>
      </c>
      <c r="B71" s="2">
        <v>-1.1899999999999999E-2</v>
      </c>
    </row>
    <row r="72" spans="1:2" x14ac:dyDescent="0.25">
      <c r="A72" s="1">
        <v>43039</v>
      </c>
      <c r="B72" s="2">
        <v>1.6E-2</v>
      </c>
    </row>
    <row r="73" spans="1:2" x14ac:dyDescent="0.25">
      <c r="A73" s="1">
        <v>43008</v>
      </c>
      <c r="B73" s="2">
        <v>0.02</v>
      </c>
    </row>
    <row r="74" spans="1:2" x14ac:dyDescent="0.25">
      <c r="A74" s="1">
        <v>42978</v>
      </c>
      <c r="B74" s="2">
        <v>2.2400000000000003E-2</v>
      </c>
    </row>
    <row r="75" spans="1:2" x14ac:dyDescent="0.25">
      <c r="A75" s="1">
        <v>42947</v>
      </c>
      <c r="B75" s="2">
        <v>2.1949999999999997E-2</v>
      </c>
    </row>
    <row r="76" spans="1:2" x14ac:dyDescent="0.25">
      <c r="A76" s="1">
        <v>42916</v>
      </c>
      <c r="B76" s="2">
        <v>2.4900000000000002E-2</v>
      </c>
    </row>
    <row r="77" spans="1:2" x14ac:dyDescent="0.25">
      <c r="A77" s="1">
        <v>42886</v>
      </c>
      <c r="B77" s="2">
        <v>1.4999999999999999E-2</v>
      </c>
    </row>
    <row r="78" spans="1:2" x14ac:dyDescent="0.25">
      <c r="A78" s="1">
        <v>42855</v>
      </c>
      <c r="B78" s="2">
        <v>2.1099999999999997E-2</v>
      </c>
    </row>
    <row r="79" spans="1:2" x14ac:dyDescent="0.25">
      <c r="A79" s="1">
        <v>42825</v>
      </c>
      <c r="B79" s="2">
        <v>2.4500000000000001E-2</v>
      </c>
    </row>
    <row r="80" spans="1:2" x14ac:dyDescent="0.25">
      <c r="A80" s="1">
        <v>42794</v>
      </c>
      <c r="B80" s="2">
        <v>2.6000000000000002E-2</v>
      </c>
    </row>
    <row r="81" spans="1:2" x14ac:dyDescent="0.25">
      <c r="A81" s="1">
        <v>42766</v>
      </c>
      <c r="B81" s="2">
        <v>2.8900000000000002E-2</v>
      </c>
    </row>
    <row r="82" spans="1:2" x14ac:dyDescent="0.25">
      <c r="A82" s="1">
        <v>42735</v>
      </c>
      <c r="B82" s="2">
        <v>1.52E-2</v>
      </c>
    </row>
    <row r="83" spans="1:2" x14ac:dyDescent="0.25">
      <c r="A83" s="1">
        <v>42704</v>
      </c>
      <c r="B83" s="2">
        <v>1.3899999999999999E-2</v>
      </c>
    </row>
    <row r="84" spans="1:2" x14ac:dyDescent="0.25">
      <c r="A84" s="1">
        <v>42674</v>
      </c>
      <c r="B84" s="2">
        <v>1.1599999999999999E-2</v>
      </c>
    </row>
    <row r="85" spans="1:2" x14ac:dyDescent="0.25">
      <c r="A85" s="1">
        <v>42643</v>
      </c>
      <c r="B85" s="2">
        <v>2.35E-2</v>
      </c>
    </row>
    <row r="86" spans="1:2" x14ac:dyDescent="0.25">
      <c r="A86" s="1">
        <v>42613</v>
      </c>
      <c r="B86" s="2">
        <v>1.6500000000000001E-2</v>
      </c>
    </row>
    <row r="87" spans="1:2" x14ac:dyDescent="0.25">
      <c r="A87" s="1">
        <v>42582</v>
      </c>
      <c r="B87" s="2">
        <v>1.9599999999999999E-2</v>
      </c>
    </row>
    <row r="88" spans="1:2" x14ac:dyDescent="0.25">
      <c r="A88" s="1">
        <v>42551</v>
      </c>
      <c r="B88" s="2">
        <v>9.8999999999999991E-3</v>
      </c>
    </row>
    <row r="89" spans="1:2" x14ac:dyDescent="0.25">
      <c r="A89" s="1">
        <v>42521</v>
      </c>
      <c r="B89" s="2">
        <v>1.18E-2</v>
      </c>
    </row>
  </sheetData>
  <pageMargins left="0.7" right="0.7" top="0.75" bottom="0.75" header="0.3" footer="0.3"/>
  <ignoredErrors>
    <ignoredError sqref="A1:B1 A2:A8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69D90-6B32-4819-8FA9-DB83A58C9F03}">
  <dimension ref="A2:N23"/>
  <sheetViews>
    <sheetView tabSelected="1" workbookViewId="0">
      <selection activeCell="D21" sqref="D21"/>
    </sheetView>
  </sheetViews>
  <sheetFormatPr defaultRowHeight="15.75" x14ac:dyDescent="0.25"/>
  <cols>
    <col min="1" max="1" width="9.625" bestFit="1" customWidth="1"/>
    <col min="2" max="2" width="13.125" bestFit="1" customWidth="1"/>
    <col min="4" max="4" width="16.25" customWidth="1"/>
    <col min="5" max="5" width="11.125" bestFit="1" customWidth="1"/>
    <col min="7" max="7" width="15.875" bestFit="1" customWidth="1"/>
    <col min="8" max="8" width="15.375" bestFit="1" customWidth="1"/>
    <col min="9" max="9" width="13.25" bestFit="1" customWidth="1"/>
    <col min="11" max="11" width="14.375" bestFit="1" customWidth="1"/>
    <col min="14" max="14" width="17.75" bestFit="1" customWidth="1"/>
  </cols>
  <sheetData>
    <row r="2" spans="1:14" x14ac:dyDescent="0.25">
      <c r="B2" s="4" t="s">
        <v>19</v>
      </c>
      <c r="C2" s="4" t="s">
        <v>20</v>
      </c>
    </row>
    <row r="3" spans="1:14" x14ac:dyDescent="0.25">
      <c r="B3" s="4" t="s">
        <v>4</v>
      </c>
      <c r="C3" s="6">
        <v>433.57</v>
      </c>
    </row>
    <row r="4" spans="1:14" x14ac:dyDescent="0.25">
      <c r="C4" s="6"/>
    </row>
    <row r="5" spans="1:14" x14ac:dyDescent="0.25">
      <c r="B5" s="4"/>
      <c r="C5" s="6"/>
    </row>
    <row r="7" spans="1:14" x14ac:dyDescent="0.25">
      <c r="A7" s="4" t="s">
        <v>8</v>
      </c>
      <c r="B7" s="4" t="s">
        <v>13</v>
      </c>
      <c r="C7" s="4" t="s">
        <v>14</v>
      </c>
      <c r="D7" s="4" t="s">
        <v>12</v>
      </c>
      <c r="E7" t="s">
        <v>3</v>
      </c>
      <c r="F7" s="4" t="s">
        <v>2</v>
      </c>
      <c r="G7" s="4" t="s">
        <v>15</v>
      </c>
      <c r="H7" s="4" t="s">
        <v>16</v>
      </c>
      <c r="I7" s="4" t="s">
        <v>17</v>
      </c>
      <c r="N7" t="s">
        <v>21</v>
      </c>
    </row>
    <row r="8" spans="1:14" x14ac:dyDescent="0.25">
      <c r="A8" t="s">
        <v>9</v>
      </c>
      <c r="B8" s="5">
        <v>0.1</v>
      </c>
      <c r="C8" s="7">
        <f>$C$3*(1-B8)</f>
        <v>390.21300000000002</v>
      </c>
      <c r="D8" t="s">
        <v>7</v>
      </c>
      <c r="E8" s="6">
        <v>0.52</v>
      </c>
      <c r="F8" s="6">
        <v>-4.3114840000000001E-2</v>
      </c>
      <c r="G8" s="7">
        <v>685000</v>
      </c>
      <c r="H8" s="8">
        <f>E8*G8*100</f>
        <v>35620000</v>
      </c>
      <c r="I8" s="6">
        <f>H8*F8</f>
        <v>-1535750.6008000001</v>
      </c>
      <c r="N8" s="9">
        <f>(ABS(SUM(G8:G10)*100*E9))+MAX(0.15*(C3-C9)*100,0.1*C9)</f>
        <v>28770975.532499999</v>
      </c>
    </row>
    <row r="9" spans="1:14" x14ac:dyDescent="0.25">
      <c r="A9" t="s">
        <v>10</v>
      </c>
      <c r="B9" s="5">
        <v>0.15</v>
      </c>
      <c r="C9" s="7">
        <f>$C$3*(1-B9)</f>
        <v>368.53449999999998</v>
      </c>
      <c r="D9" t="s">
        <v>5</v>
      </c>
      <c r="E9" s="6">
        <v>0.3</v>
      </c>
      <c r="F9" s="6">
        <v>-2.136122E-2</v>
      </c>
      <c r="G9" s="7">
        <v>-3699000</v>
      </c>
      <c r="H9" s="8">
        <f t="shared" ref="H9:H10" si="0">E9*G9*100</f>
        <v>-110970000</v>
      </c>
      <c r="I9" s="6">
        <f t="shared" ref="I9:I10" si="1">H9*F9</f>
        <v>2370454.5833999999</v>
      </c>
    </row>
    <row r="10" spans="1:14" x14ac:dyDescent="0.25">
      <c r="A10" t="s">
        <v>11</v>
      </c>
      <c r="B10" s="5">
        <v>0.25</v>
      </c>
      <c r="C10" s="7">
        <f>$C$3*(1-B10)</f>
        <v>325.17750000000001</v>
      </c>
      <c r="D10" t="s">
        <v>6</v>
      </c>
      <c r="E10" s="6">
        <v>0.32</v>
      </c>
      <c r="F10" s="6">
        <v>-1.3076040000000001E-2</v>
      </c>
      <c r="G10" s="7">
        <v>2055000</v>
      </c>
      <c r="H10" s="8">
        <f t="shared" si="0"/>
        <v>65760000</v>
      </c>
      <c r="I10" s="6">
        <f t="shared" si="1"/>
        <v>-859880.39040000003</v>
      </c>
    </row>
    <row r="11" spans="1:14" x14ac:dyDescent="0.25">
      <c r="E11" s="8"/>
      <c r="G11" s="7">
        <f>SUM(G8:G10)</f>
        <v>-959000</v>
      </c>
      <c r="I11" s="8">
        <f>SUM(I8:I10)</f>
        <v>-25176.407800000277</v>
      </c>
    </row>
    <row r="13" spans="1:14" x14ac:dyDescent="0.25">
      <c r="G13" t="s">
        <v>18</v>
      </c>
      <c r="H13" s="9">
        <f>-SUM(H8:H10)</f>
        <v>9590000</v>
      </c>
    </row>
    <row r="14" spans="1:14" x14ac:dyDescent="0.25">
      <c r="G14" t="s">
        <v>22</v>
      </c>
      <c r="H14" s="9">
        <v>640000000</v>
      </c>
      <c r="K14" s="10"/>
    </row>
    <row r="15" spans="1:14" x14ac:dyDescent="0.25">
      <c r="G15" t="s">
        <v>23</v>
      </c>
      <c r="H15" s="2">
        <f>H13/H14</f>
        <v>1.4984374999999999E-2</v>
      </c>
    </row>
    <row r="16" spans="1:14" x14ac:dyDescent="0.25">
      <c r="G16" t="s">
        <v>24</v>
      </c>
      <c r="H16" s="9">
        <f>G11*((C9-326)*100)</f>
        <v>-4079058549.9999981</v>
      </c>
    </row>
    <row r="22" spans="11:11" x14ac:dyDescent="0.25">
      <c r="K22" s="7"/>
    </row>
    <row r="23" spans="11:11" x14ac:dyDescent="0.25">
      <c r="K2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 Download</dc:title>
  <dc:subject>Lattice Dynamic Alpha Fund_performance</dc:subject>
  <dc:creator>Sirius</dc:creator>
  <cp:lastModifiedBy>Erin McDevitt</cp:lastModifiedBy>
  <dcterms:created xsi:type="dcterms:W3CDTF">2023-09-22T16:11:34Z</dcterms:created>
  <dcterms:modified xsi:type="dcterms:W3CDTF">2023-09-26T22:13:28Z</dcterms:modified>
</cp:coreProperties>
</file>