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therockcreekgroup-my.sharepoint.com/personal/erin_mcdevitt_therockcreekgroup_com/Documents/Research (Personal)/Macro Factors &amp; Earnings/"/>
    </mc:Choice>
  </mc:AlternateContent>
  <xr:revisionPtr revIDLastSave="22" documentId="8_{1871B500-8BE3-4522-AEFF-B859F9F9207E}" xr6:coauthVersionLast="47" xr6:coauthVersionMax="47" xr10:uidLastSave="{078C50DB-6F9C-4727-BC30-C68CBA4C5C29}"/>
  <bookViews>
    <workbookView xWindow="28680" yWindow="-120" windowWidth="29040" windowHeight="15720" xr2:uid="{AC38B422-D192-46BB-A4F8-3853ED9B073E}"/>
  </bookViews>
  <sheets>
    <sheet name="SP PE Ratio" sheetId="1" r:id="rId1"/>
    <sheet name="ISM and Macro Factors" sheetId="2" r:id="rId2"/>
  </sheets>
  <definedNames>
    <definedName name="StartDataPX1PX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8" i="1" l="1"/>
  <c r="U46" i="1"/>
  <c r="U32" i="1"/>
  <c r="U44" i="1"/>
  <c r="U57" i="1"/>
  <c r="U78" i="1"/>
  <c r="U76" i="1"/>
  <c r="U113" i="1"/>
  <c r="U82" i="1"/>
  <c r="U30" i="1"/>
  <c r="U50" i="1"/>
  <c r="U114" i="1"/>
  <c r="U96" i="1"/>
  <c r="U95" i="1"/>
  <c r="U60" i="1"/>
  <c r="U137" i="1"/>
  <c r="U101" i="1"/>
  <c r="U80" i="1"/>
  <c r="U87" i="1"/>
  <c r="U97" i="1"/>
  <c r="U69" i="1"/>
  <c r="U84" i="1"/>
  <c r="U27" i="1"/>
  <c r="U130" i="1"/>
  <c r="U36" i="1"/>
  <c r="U31" i="1"/>
  <c r="U91" i="1"/>
  <c r="U15" i="1"/>
  <c r="U68" i="1"/>
  <c r="U118" i="1"/>
  <c r="U88" i="1"/>
  <c r="U49" i="1"/>
  <c r="U55" i="1"/>
  <c r="U117" i="1"/>
  <c r="U18" i="1"/>
  <c r="U109" i="1"/>
  <c r="U122" i="1"/>
  <c r="U103" i="1"/>
  <c r="U19" i="1"/>
  <c r="U105" i="1"/>
  <c r="U81" i="1"/>
  <c r="U34" i="1"/>
  <c r="U100" i="1"/>
  <c r="U123" i="1"/>
  <c r="U54" i="1"/>
  <c r="U139" i="1"/>
  <c r="U104" i="1"/>
  <c r="U45" i="1"/>
  <c r="U11" i="1"/>
  <c r="U8" i="1"/>
  <c r="U92" i="1"/>
  <c r="U133" i="1"/>
  <c r="U124" i="1"/>
  <c r="U59" i="1"/>
  <c r="U108" i="1"/>
  <c r="U66" i="1"/>
  <c r="U90" i="1"/>
  <c r="U13" i="1"/>
  <c r="U29" i="1"/>
  <c r="U52" i="1"/>
  <c r="U94" i="1"/>
  <c r="U147" i="1"/>
  <c r="U33" i="1"/>
  <c r="U20" i="1"/>
  <c r="U17" i="1"/>
  <c r="U61" i="1"/>
  <c r="U83" i="1"/>
  <c r="U116" i="1"/>
  <c r="U56" i="1"/>
  <c r="U25" i="1"/>
  <c r="U135" i="1"/>
  <c r="U131" i="1"/>
  <c r="U115" i="1"/>
  <c r="U129" i="1"/>
  <c r="U138" i="1"/>
  <c r="U42" i="1"/>
  <c r="U51" i="1"/>
  <c r="U120" i="1"/>
  <c r="U63" i="1"/>
  <c r="U67" i="1"/>
  <c r="U93" i="1"/>
  <c r="U74" i="1"/>
  <c r="U142" i="1"/>
  <c r="U9" i="1"/>
  <c r="U121" i="1"/>
  <c r="U47" i="1"/>
  <c r="U53" i="1"/>
  <c r="U144" i="1"/>
  <c r="U112" i="1"/>
  <c r="U65" i="1"/>
  <c r="U43" i="1"/>
  <c r="U71" i="1"/>
  <c r="U10" i="1"/>
  <c r="U16" i="1"/>
  <c r="U73" i="1"/>
  <c r="U72" i="1"/>
  <c r="U134" i="1"/>
  <c r="U111" i="1"/>
  <c r="U23" i="1"/>
  <c r="U38" i="1"/>
  <c r="U141" i="1"/>
  <c r="U14" i="1"/>
  <c r="U12" i="1"/>
  <c r="U102" i="1"/>
  <c r="U98" i="1"/>
  <c r="U107" i="1"/>
  <c r="U37" i="1"/>
  <c r="U128" i="1"/>
  <c r="U119" i="1"/>
  <c r="U21" i="1"/>
  <c r="U89" i="1"/>
  <c r="U125" i="1"/>
  <c r="U75" i="1"/>
  <c r="U106" i="1"/>
  <c r="U28" i="1"/>
  <c r="U143" i="1"/>
  <c r="U35" i="1"/>
  <c r="U58" i="1"/>
  <c r="U39" i="1"/>
  <c r="U41" i="1"/>
  <c r="U64" i="1"/>
  <c r="U48" i="1"/>
  <c r="U110" i="1"/>
  <c r="U79" i="1"/>
  <c r="U140" i="1"/>
  <c r="U136" i="1"/>
  <c r="U70" i="1"/>
  <c r="U150" i="1"/>
  <c r="U62" i="1"/>
  <c r="U127" i="1"/>
  <c r="U132" i="1"/>
  <c r="U26" i="1"/>
  <c r="U126" i="1"/>
  <c r="U40" i="1"/>
  <c r="U145" i="1"/>
  <c r="U24" i="1"/>
  <c r="U149" i="1"/>
  <c r="U99" i="1"/>
  <c r="U22" i="1"/>
  <c r="U77" i="1"/>
  <c r="U85" i="1"/>
  <c r="U146" i="1"/>
  <c r="U86" i="1"/>
  <c r="U7" i="1"/>
  <c r="AF246" i="2"/>
  <c r="AB246" i="2"/>
  <c r="F246" i="2"/>
  <c r="AN245" i="2"/>
  <c r="AM245" i="2"/>
  <c r="AF245" i="2"/>
  <c r="AB245" i="2"/>
  <c r="K245" i="2"/>
  <c r="O242" i="2" s="1"/>
  <c r="F245" i="2"/>
  <c r="N233" i="2" s="1"/>
  <c r="AN244" i="2"/>
  <c r="AF244" i="2"/>
  <c r="AB244" i="2"/>
  <c r="AM262" i="2" s="1"/>
  <c r="K244" i="2"/>
  <c r="O241" i="2" s="1"/>
  <c r="F244" i="2"/>
  <c r="N232" i="2" s="1"/>
  <c r="AN243" i="2"/>
  <c r="AF243" i="2"/>
  <c r="AB243" i="2"/>
  <c r="AM261" i="2" s="1"/>
  <c r="K243" i="2"/>
  <c r="F243" i="2"/>
  <c r="AN242" i="2"/>
  <c r="AF242" i="2"/>
  <c r="AB242" i="2"/>
  <c r="K242" i="2"/>
  <c r="O239" i="2" s="1"/>
  <c r="F242" i="2"/>
  <c r="AN241" i="2"/>
  <c r="AF241" i="2"/>
  <c r="AB241" i="2"/>
  <c r="K241" i="2"/>
  <c r="O238" i="2" s="1"/>
  <c r="F241" i="2"/>
  <c r="N229" i="2" s="1"/>
  <c r="AN240" i="2"/>
  <c r="AF240" i="2"/>
  <c r="AB240" i="2"/>
  <c r="AM258" i="2" s="1"/>
  <c r="O240" i="2"/>
  <c r="K240" i="2"/>
  <c r="O237" i="2" s="1"/>
  <c r="F240" i="2"/>
  <c r="N228" i="2" s="1"/>
  <c r="AN239" i="2"/>
  <c r="AF239" i="2"/>
  <c r="AB239" i="2"/>
  <c r="AM257" i="2" s="1"/>
  <c r="K239" i="2"/>
  <c r="F239" i="2"/>
  <c r="AN238" i="2"/>
  <c r="AF238" i="2"/>
  <c r="AB238" i="2"/>
  <c r="AM256" i="2" s="1"/>
  <c r="K238" i="2"/>
  <c r="O235" i="2" s="1"/>
  <c r="F238" i="2"/>
  <c r="N226" i="2" s="1"/>
  <c r="AN237" i="2"/>
  <c r="AL237" i="2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AL250" i="2" s="1"/>
  <c r="AL251" i="2" s="1"/>
  <c r="AL252" i="2" s="1"/>
  <c r="AL253" i="2" s="1"/>
  <c r="AL254" i="2" s="1"/>
  <c r="AL255" i="2" s="1"/>
  <c r="AL256" i="2" s="1"/>
  <c r="AL257" i="2" s="1"/>
  <c r="AL258" i="2" s="1"/>
  <c r="AL259" i="2" s="1"/>
  <c r="AL260" i="2" s="1"/>
  <c r="AL261" i="2" s="1"/>
  <c r="AL262" i="2" s="1"/>
  <c r="AL263" i="2" s="1"/>
  <c r="AL264" i="2" s="1"/>
  <c r="AF237" i="2"/>
  <c r="AB237" i="2"/>
  <c r="K237" i="2"/>
  <c r="F237" i="2"/>
  <c r="AN236" i="2"/>
  <c r="AM236" i="2"/>
  <c r="AF236" i="2"/>
  <c r="AB236" i="2"/>
  <c r="AM254" i="2" s="1"/>
  <c r="O236" i="2"/>
  <c r="K236" i="2"/>
  <c r="O233" i="2" s="1"/>
  <c r="F236" i="2"/>
  <c r="N224" i="2" s="1"/>
  <c r="AN235" i="2"/>
  <c r="AF235" i="2"/>
  <c r="AB235" i="2"/>
  <c r="AM253" i="2" s="1"/>
  <c r="K235" i="2"/>
  <c r="F235" i="2"/>
  <c r="N223" i="2" s="1"/>
  <c r="AN234" i="2"/>
  <c r="AF234" i="2"/>
  <c r="AB234" i="2"/>
  <c r="O234" i="2"/>
  <c r="N234" i="2"/>
  <c r="K234" i="2"/>
  <c r="O231" i="2" s="1"/>
  <c r="F234" i="2"/>
  <c r="N222" i="2" s="1"/>
  <c r="AN233" i="2"/>
  <c r="AL233" i="2"/>
  <c r="AL234" i="2" s="1"/>
  <c r="AL235" i="2" s="1"/>
  <c r="AL236" i="2" s="1"/>
  <c r="AF233" i="2"/>
  <c r="AM251" i="2" s="1"/>
  <c r="AB233" i="2"/>
  <c r="K233" i="2"/>
  <c r="F233" i="2"/>
  <c r="N221" i="2" s="1"/>
  <c r="AN232" i="2"/>
  <c r="AL232" i="2"/>
  <c r="AF232" i="2"/>
  <c r="AB232" i="2"/>
  <c r="AM250" i="2" s="1"/>
  <c r="O232" i="2"/>
  <c r="K232" i="2"/>
  <c r="O229" i="2" s="1"/>
  <c r="F232" i="2"/>
  <c r="AN231" i="2"/>
  <c r="AF231" i="2"/>
  <c r="AB231" i="2"/>
  <c r="N231" i="2"/>
  <c r="K231" i="2"/>
  <c r="O228" i="2" s="1"/>
  <c r="F231" i="2"/>
  <c r="N219" i="2" s="1"/>
  <c r="AN230" i="2"/>
  <c r="AF230" i="2"/>
  <c r="AB230" i="2"/>
  <c r="O230" i="2"/>
  <c r="N230" i="2"/>
  <c r="K230" i="2"/>
  <c r="F230" i="2"/>
  <c r="N218" i="2" s="1"/>
  <c r="AN229" i="2"/>
  <c r="AF229" i="2"/>
  <c r="AB229" i="2"/>
  <c r="AM247" i="2" s="1"/>
  <c r="K229" i="2"/>
  <c r="O226" i="2" s="1"/>
  <c r="F229" i="2"/>
  <c r="N217" i="2" s="1"/>
  <c r="AN228" i="2"/>
  <c r="AF228" i="2"/>
  <c r="AB228" i="2"/>
  <c r="K228" i="2"/>
  <c r="F228" i="2"/>
  <c r="N216" i="2" s="1"/>
  <c r="AN227" i="2"/>
  <c r="AF227" i="2"/>
  <c r="AB227" i="2"/>
  <c r="O227" i="2"/>
  <c r="N227" i="2"/>
  <c r="K227" i="2"/>
  <c r="O224" i="2" s="1"/>
  <c r="F227" i="2"/>
  <c r="N215" i="2" s="1"/>
  <c r="AN226" i="2"/>
  <c r="AF226" i="2"/>
  <c r="AB226" i="2"/>
  <c r="K226" i="2"/>
  <c r="O223" i="2" s="1"/>
  <c r="F226" i="2"/>
  <c r="N214" i="2" s="1"/>
  <c r="AN225" i="2"/>
  <c r="AF225" i="2"/>
  <c r="AB225" i="2"/>
  <c r="AM243" i="2" s="1"/>
  <c r="O225" i="2"/>
  <c r="N225" i="2"/>
  <c r="K225" i="2"/>
  <c r="O222" i="2" s="1"/>
  <c r="F225" i="2"/>
  <c r="AN224" i="2"/>
  <c r="AF224" i="2"/>
  <c r="AB224" i="2"/>
  <c r="K224" i="2"/>
  <c r="O221" i="2" s="1"/>
  <c r="F224" i="2"/>
  <c r="N212" i="2" s="1"/>
  <c r="AN223" i="2"/>
  <c r="AF223" i="2"/>
  <c r="AB223" i="2"/>
  <c r="AM241" i="2" s="1"/>
  <c r="M223" i="2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K223" i="2"/>
  <c r="F223" i="2"/>
  <c r="AN222" i="2"/>
  <c r="AF222" i="2"/>
  <c r="AB222" i="2"/>
  <c r="AM240" i="2" s="1"/>
  <c r="K222" i="2"/>
  <c r="O219" i="2" s="1"/>
  <c r="F222" i="2"/>
  <c r="N210" i="2" s="1"/>
  <c r="AN221" i="2"/>
  <c r="AF221" i="2"/>
  <c r="AB221" i="2"/>
  <c r="AM239" i="2" s="1"/>
  <c r="K221" i="2"/>
  <c r="O218" i="2" s="1"/>
  <c r="F221" i="2"/>
  <c r="N209" i="2" s="1"/>
  <c r="AN220" i="2"/>
  <c r="AM220" i="2"/>
  <c r="AF220" i="2"/>
  <c r="AB220" i="2"/>
  <c r="AM238" i="2" s="1"/>
  <c r="O220" i="2"/>
  <c r="N220" i="2"/>
  <c r="M220" i="2"/>
  <c r="M221" i="2" s="1"/>
  <c r="M222" i="2" s="1"/>
  <c r="K220" i="2"/>
  <c r="F220" i="2"/>
  <c r="AN219" i="2"/>
  <c r="AF219" i="2"/>
  <c r="AB219" i="2"/>
  <c r="M219" i="2"/>
  <c r="K219" i="2"/>
  <c r="O216" i="2" s="1"/>
  <c r="F219" i="2"/>
  <c r="N207" i="2" s="1"/>
  <c r="AN218" i="2"/>
  <c r="AF218" i="2"/>
  <c r="AB218" i="2"/>
  <c r="K218" i="2"/>
  <c r="F218" i="2"/>
  <c r="AN217" i="2"/>
  <c r="AF217" i="2"/>
  <c r="AB217" i="2"/>
  <c r="AM235" i="2" s="1"/>
  <c r="O217" i="2"/>
  <c r="K217" i="2"/>
  <c r="O214" i="2" s="1"/>
  <c r="F217" i="2"/>
  <c r="N205" i="2" s="1"/>
  <c r="AN216" i="2"/>
  <c r="AF216" i="2"/>
  <c r="AM234" i="2" s="1"/>
  <c r="AB216" i="2"/>
  <c r="K216" i="2"/>
  <c r="F216" i="2"/>
  <c r="N204" i="2" s="1"/>
  <c r="AN215" i="2"/>
  <c r="AF215" i="2"/>
  <c r="AM233" i="2" s="1"/>
  <c r="AB215" i="2"/>
  <c r="O215" i="2"/>
  <c r="K215" i="2"/>
  <c r="F215" i="2"/>
  <c r="AN214" i="2"/>
  <c r="AF214" i="2"/>
  <c r="AB214" i="2"/>
  <c r="AM232" i="2" s="1"/>
  <c r="K214" i="2"/>
  <c r="O211" i="2" s="1"/>
  <c r="F214" i="2"/>
  <c r="N202" i="2" s="1"/>
  <c r="AN213" i="2"/>
  <c r="AF213" i="2"/>
  <c r="AM231" i="2" s="1"/>
  <c r="AB213" i="2"/>
  <c r="O213" i="2"/>
  <c r="N213" i="2"/>
  <c r="K213" i="2"/>
  <c r="O210" i="2" s="1"/>
  <c r="F213" i="2"/>
  <c r="AN212" i="2"/>
  <c r="AF212" i="2"/>
  <c r="AB212" i="2"/>
  <c r="AM230" i="2" s="1"/>
  <c r="O212" i="2"/>
  <c r="K212" i="2"/>
  <c r="F212" i="2"/>
  <c r="N200" i="2" s="1"/>
  <c r="AN211" i="2"/>
  <c r="AF211" i="2"/>
  <c r="AB211" i="2"/>
  <c r="N211" i="2"/>
  <c r="K211" i="2"/>
  <c r="F211" i="2"/>
  <c r="AN210" i="2"/>
  <c r="AF210" i="2"/>
  <c r="AB210" i="2"/>
  <c r="AM228" i="2" s="1"/>
  <c r="K210" i="2"/>
  <c r="O207" i="2" s="1"/>
  <c r="F210" i="2"/>
  <c r="N198" i="2" s="1"/>
  <c r="AN209" i="2"/>
  <c r="AF209" i="2"/>
  <c r="AB209" i="2"/>
  <c r="AM227" i="2" s="1"/>
  <c r="O209" i="2"/>
  <c r="K209" i="2"/>
  <c r="O206" i="2" s="1"/>
  <c r="F209" i="2"/>
  <c r="AN208" i="2"/>
  <c r="AF208" i="2"/>
  <c r="AB208" i="2"/>
  <c r="O208" i="2"/>
  <c r="N208" i="2"/>
  <c r="K208" i="2"/>
  <c r="O205" i="2" s="1"/>
  <c r="F208" i="2"/>
  <c r="AN207" i="2"/>
  <c r="AF207" i="2"/>
  <c r="AB207" i="2"/>
  <c r="K207" i="2"/>
  <c r="O204" i="2" s="1"/>
  <c r="F207" i="2"/>
  <c r="N195" i="2" s="1"/>
  <c r="AN206" i="2"/>
  <c r="AF206" i="2"/>
  <c r="AM224" i="2" s="1"/>
  <c r="AB206" i="2"/>
  <c r="N206" i="2"/>
  <c r="K206" i="2"/>
  <c r="O203" i="2" s="1"/>
  <c r="F206" i="2"/>
  <c r="AN205" i="2"/>
  <c r="AF205" i="2"/>
  <c r="AB205" i="2"/>
  <c r="AM223" i="2" s="1"/>
  <c r="K205" i="2"/>
  <c r="O202" i="2" s="1"/>
  <c r="F205" i="2"/>
  <c r="AN204" i="2"/>
  <c r="AF204" i="2"/>
  <c r="AB204" i="2"/>
  <c r="K204" i="2"/>
  <c r="O201" i="2" s="1"/>
  <c r="F204" i="2"/>
  <c r="AN203" i="2"/>
  <c r="AF203" i="2"/>
  <c r="AB203" i="2"/>
  <c r="AM221" i="2" s="1"/>
  <c r="N203" i="2"/>
  <c r="K203" i="2"/>
  <c r="O200" i="2" s="1"/>
  <c r="F203" i="2"/>
  <c r="N191" i="2" s="1"/>
  <c r="AN202" i="2"/>
  <c r="AF202" i="2"/>
  <c r="AB202" i="2"/>
  <c r="K202" i="2"/>
  <c r="F202" i="2"/>
  <c r="N190" i="2" s="1"/>
  <c r="AN201" i="2"/>
  <c r="AF201" i="2"/>
  <c r="AB201" i="2"/>
  <c r="N201" i="2"/>
  <c r="K201" i="2"/>
  <c r="O198" i="2" s="1"/>
  <c r="F201" i="2"/>
  <c r="AN200" i="2"/>
  <c r="AF200" i="2"/>
  <c r="AB200" i="2"/>
  <c r="AM218" i="2" s="1"/>
  <c r="K200" i="2"/>
  <c r="O197" i="2" s="1"/>
  <c r="F200" i="2"/>
  <c r="N188" i="2" s="1"/>
  <c r="AN199" i="2"/>
  <c r="AF199" i="2"/>
  <c r="AB199" i="2"/>
  <c r="AM217" i="2" s="1"/>
  <c r="O199" i="2"/>
  <c r="N199" i="2"/>
  <c r="K199" i="2"/>
  <c r="O196" i="2" s="1"/>
  <c r="F199" i="2"/>
  <c r="AN198" i="2"/>
  <c r="AF198" i="2"/>
  <c r="AB198" i="2"/>
  <c r="AM216" i="2" s="1"/>
  <c r="K198" i="2"/>
  <c r="O195" i="2" s="1"/>
  <c r="F198" i="2"/>
  <c r="N186" i="2" s="1"/>
  <c r="AN197" i="2"/>
  <c r="AF197" i="2"/>
  <c r="AB197" i="2"/>
  <c r="N197" i="2"/>
  <c r="K197" i="2"/>
  <c r="F197" i="2"/>
  <c r="N185" i="2" s="1"/>
  <c r="AN196" i="2"/>
  <c r="AF196" i="2"/>
  <c r="AB196" i="2"/>
  <c r="N196" i="2"/>
  <c r="K196" i="2"/>
  <c r="O193" i="2" s="1"/>
  <c r="F196" i="2"/>
  <c r="N184" i="2" s="1"/>
  <c r="AN195" i="2"/>
  <c r="AF195" i="2"/>
  <c r="AB195" i="2"/>
  <c r="AM213" i="2" s="1"/>
  <c r="K195" i="2"/>
  <c r="F195" i="2"/>
  <c r="N183" i="2" s="1"/>
  <c r="AN194" i="2"/>
  <c r="AF194" i="2"/>
  <c r="AB194" i="2"/>
  <c r="AM212" i="2" s="1"/>
  <c r="O194" i="2"/>
  <c r="N194" i="2"/>
  <c r="K194" i="2"/>
  <c r="O191" i="2" s="1"/>
  <c r="F194" i="2"/>
  <c r="N182" i="2" s="1"/>
  <c r="AN193" i="2"/>
  <c r="AF193" i="2"/>
  <c r="AB193" i="2"/>
  <c r="AM211" i="2" s="1"/>
  <c r="N193" i="2"/>
  <c r="K193" i="2"/>
  <c r="F193" i="2"/>
  <c r="N181" i="2" s="1"/>
  <c r="AN192" i="2"/>
  <c r="AF192" i="2"/>
  <c r="AB192" i="2"/>
  <c r="O192" i="2"/>
  <c r="N192" i="2"/>
  <c r="K192" i="2"/>
  <c r="F192" i="2"/>
  <c r="N180" i="2" s="1"/>
  <c r="AN191" i="2"/>
  <c r="AF191" i="2"/>
  <c r="AB191" i="2"/>
  <c r="K191" i="2"/>
  <c r="O188" i="2" s="1"/>
  <c r="F191" i="2"/>
  <c r="N179" i="2" s="1"/>
  <c r="AN190" i="2"/>
  <c r="AF190" i="2"/>
  <c r="AB190" i="2"/>
  <c r="AM208" i="2" s="1"/>
  <c r="O190" i="2"/>
  <c r="K190" i="2"/>
  <c r="F190" i="2"/>
  <c r="AN189" i="2"/>
  <c r="AF189" i="2"/>
  <c r="AB189" i="2"/>
  <c r="O189" i="2"/>
  <c r="N189" i="2"/>
  <c r="K189" i="2"/>
  <c r="O186" i="2" s="1"/>
  <c r="F189" i="2"/>
  <c r="AN188" i="2"/>
  <c r="AF188" i="2"/>
  <c r="AB188" i="2"/>
  <c r="AM206" i="2" s="1"/>
  <c r="K188" i="2"/>
  <c r="O185" i="2" s="1"/>
  <c r="F188" i="2"/>
  <c r="AN187" i="2"/>
  <c r="AF187" i="2"/>
  <c r="AB187" i="2"/>
  <c r="O187" i="2"/>
  <c r="N187" i="2"/>
  <c r="K187" i="2"/>
  <c r="O184" i="2" s="1"/>
  <c r="F187" i="2"/>
  <c r="N175" i="2" s="1"/>
  <c r="AN186" i="2"/>
  <c r="AF186" i="2"/>
  <c r="AM204" i="2" s="1"/>
  <c r="AB186" i="2"/>
  <c r="K186" i="2"/>
  <c r="F186" i="2"/>
  <c r="N174" i="2" s="1"/>
  <c r="AN185" i="2"/>
  <c r="AF185" i="2"/>
  <c r="AB185" i="2"/>
  <c r="K185" i="2"/>
  <c r="F185" i="2"/>
  <c r="AN184" i="2"/>
  <c r="AF184" i="2"/>
  <c r="AB184" i="2"/>
  <c r="AM202" i="2" s="1"/>
  <c r="K184" i="2"/>
  <c r="O181" i="2" s="1"/>
  <c r="F184" i="2"/>
  <c r="N172" i="2" s="1"/>
  <c r="AN183" i="2"/>
  <c r="AF183" i="2"/>
  <c r="AB183" i="2"/>
  <c r="O183" i="2"/>
  <c r="K183" i="2"/>
  <c r="O180" i="2" s="1"/>
  <c r="F183" i="2"/>
  <c r="N171" i="2" s="1"/>
  <c r="AN182" i="2"/>
  <c r="AF182" i="2"/>
  <c r="AB182" i="2"/>
  <c r="O182" i="2"/>
  <c r="K182" i="2"/>
  <c r="F182" i="2"/>
  <c r="N170" i="2" s="1"/>
  <c r="AN181" i="2"/>
  <c r="AF181" i="2"/>
  <c r="AB181" i="2"/>
  <c r="K181" i="2"/>
  <c r="O178" i="2" s="1"/>
  <c r="F181" i="2"/>
  <c r="AN180" i="2"/>
  <c r="AM180" i="2"/>
  <c r="AF180" i="2"/>
  <c r="AB180" i="2"/>
  <c r="K180" i="2"/>
  <c r="F180" i="2"/>
  <c r="AN179" i="2"/>
  <c r="AF179" i="2"/>
  <c r="AB179" i="2"/>
  <c r="AM197" i="2" s="1"/>
  <c r="O179" i="2"/>
  <c r="K179" i="2"/>
  <c r="O176" i="2" s="1"/>
  <c r="F179" i="2"/>
  <c r="N167" i="2" s="1"/>
  <c r="AN178" i="2"/>
  <c r="AF178" i="2"/>
  <c r="AB178" i="2"/>
  <c r="N178" i="2"/>
  <c r="K178" i="2"/>
  <c r="F178" i="2"/>
  <c r="N166" i="2" s="1"/>
  <c r="AN177" i="2"/>
  <c r="AF177" i="2"/>
  <c r="AB177" i="2"/>
  <c r="AM195" i="2" s="1"/>
  <c r="O177" i="2"/>
  <c r="N177" i="2"/>
  <c r="K177" i="2"/>
  <c r="F177" i="2"/>
  <c r="N165" i="2" s="1"/>
  <c r="AN176" i="2"/>
  <c r="AF176" i="2"/>
  <c r="AB176" i="2"/>
  <c r="N176" i="2"/>
  <c r="K176" i="2"/>
  <c r="O173" i="2" s="1"/>
  <c r="F176" i="2"/>
  <c r="N164" i="2" s="1"/>
  <c r="AN175" i="2"/>
  <c r="AF175" i="2"/>
  <c r="AB175" i="2"/>
  <c r="O175" i="2"/>
  <c r="K175" i="2"/>
  <c r="F175" i="2"/>
  <c r="AN174" i="2"/>
  <c r="AF174" i="2"/>
  <c r="AB174" i="2"/>
  <c r="AM192" i="2" s="1"/>
  <c r="O174" i="2"/>
  <c r="K174" i="2"/>
  <c r="O171" i="2" s="1"/>
  <c r="F174" i="2"/>
  <c r="N162" i="2" s="1"/>
  <c r="AN173" i="2"/>
  <c r="AF173" i="2"/>
  <c r="AB173" i="2"/>
  <c r="AM191" i="2" s="1"/>
  <c r="N173" i="2"/>
  <c r="K173" i="2"/>
  <c r="F173" i="2"/>
  <c r="AN172" i="2"/>
  <c r="AF172" i="2"/>
  <c r="AB172" i="2"/>
  <c r="O172" i="2"/>
  <c r="K172" i="2"/>
  <c r="O169" i="2" s="1"/>
  <c r="F172" i="2"/>
  <c r="N160" i="2" s="1"/>
  <c r="AN171" i="2"/>
  <c r="AF171" i="2"/>
  <c r="AM189" i="2" s="1"/>
  <c r="AB171" i="2"/>
  <c r="K171" i="2"/>
  <c r="F171" i="2"/>
  <c r="N159" i="2" s="1"/>
  <c r="AN170" i="2"/>
  <c r="AF170" i="2"/>
  <c r="AM188" i="2" s="1"/>
  <c r="AB170" i="2"/>
  <c r="O170" i="2"/>
  <c r="K170" i="2"/>
  <c r="O167" i="2" s="1"/>
  <c r="F170" i="2"/>
  <c r="N158" i="2" s="1"/>
  <c r="AN169" i="2"/>
  <c r="AF169" i="2"/>
  <c r="AB169" i="2"/>
  <c r="N169" i="2"/>
  <c r="K169" i="2"/>
  <c r="O166" i="2" s="1"/>
  <c r="F169" i="2"/>
  <c r="AN168" i="2"/>
  <c r="AM168" i="2"/>
  <c r="AF168" i="2"/>
  <c r="AB168" i="2"/>
  <c r="O168" i="2"/>
  <c r="N168" i="2"/>
  <c r="K168" i="2"/>
  <c r="F168" i="2"/>
  <c r="AN167" i="2"/>
  <c r="AF167" i="2"/>
  <c r="AB167" i="2"/>
  <c r="AM185" i="2" s="1"/>
  <c r="K167" i="2"/>
  <c r="O164" i="2" s="1"/>
  <c r="F167" i="2"/>
  <c r="N155" i="2" s="1"/>
  <c r="AN166" i="2"/>
  <c r="AF166" i="2"/>
  <c r="AB166" i="2"/>
  <c r="K166" i="2"/>
  <c r="F166" i="2"/>
  <c r="AN165" i="2"/>
  <c r="AF165" i="2"/>
  <c r="AB165" i="2"/>
  <c r="AM183" i="2" s="1"/>
  <c r="O165" i="2"/>
  <c r="K165" i="2"/>
  <c r="O162" i="2" s="1"/>
  <c r="F165" i="2"/>
  <c r="AN164" i="2"/>
  <c r="AF164" i="2"/>
  <c r="AB164" i="2"/>
  <c r="K164" i="2"/>
  <c r="O161" i="2" s="1"/>
  <c r="F164" i="2"/>
  <c r="N152" i="2" s="1"/>
  <c r="AN163" i="2"/>
  <c r="AF163" i="2"/>
  <c r="AB163" i="2"/>
  <c r="AM181" i="2" s="1"/>
  <c r="O163" i="2"/>
  <c r="N163" i="2"/>
  <c r="K163" i="2"/>
  <c r="F163" i="2"/>
  <c r="AN162" i="2"/>
  <c r="AF162" i="2"/>
  <c r="AB162" i="2"/>
  <c r="K162" i="2"/>
  <c r="O159" i="2" s="1"/>
  <c r="F162" i="2"/>
  <c r="N150" i="2" s="1"/>
  <c r="AN161" i="2"/>
  <c r="AF161" i="2"/>
  <c r="AB161" i="2"/>
  <c r="N161" i="2"/>
  <c r="K161" i="2"/>
  <c r="F161" i="2"/>
  <c r="AN160" i="2"/>
  <c r="AF160" i="2"/>
  <c r="AM178" i="2" s="1"/>
  <c r="AB160" i="2"/>
  <c r="O160" i="2"/>
  <c r="K160" i="2"/>
  <c r="O157" i="2" s="1"/>
  <c r="F160" i="2"/>
  <c r="N148" i="2" s="1"/>
  <c r="AN159" i="2"/>
  <c r="AF159" i="2"/>
  <c r="AB159" i="2"/>
  <c r="K159" i="2"/>
  <c r="O156" i="2" s="1"/>
  <c r="F159" i="2"/>
  <c r="N147" i="2" s="1"/>
  <c r="AN158" i="2"/>
  <c r="AF158" i="2"/>
  <c r="AB158" i="2"/>
  <c r="AM176" i="2" s="1"/>
  <c r="O158" i="2"/>
  <c r="K158" i="2"/>
  <c r="O155" i="2" s="1"/>
  <c r="F158" i="2"/>
  <c r="AN157" i="2"/>
  <c r="AF157" i="2"/>
  <c r="AB157" i="2"/>
  <c r="AM175" i="2" s="1"/>
  <c r="N157" i="2"/>
  <c r="K157" i="2"/>
  <c r="F157" i="2"/>
  <c r="N145" i="2" s="1"/>
  <c r="AN156" i="2"/>
  <c r="AF156" i="2"/>
  <c r="AB156" i="2"/>
  <c r="N156" i="2"/>
  <c r="K156" i="2"/>
  <c r="F156" i="2"/>
  <c r="AN155" i="2"/>
  <c r="AF155" i="2"/>
  <c r="AB155" i="2"/>
  <c r="AM173" i="2" s="1"/>
  <c r="K155" i="2"/>
  <c r="O152" i="2" s="1"/>
  <c r="F155" i="2"/>
  <c r="N143" i="2" s="1"/>
  <c r="AN154" i="2"/>
  <c r="AF154" i="2"/>
  <c r="AB154" i="2"/>
  <c r="AM172" i="2" s="1"/>
  <c r="O154" i="2"/>
  <c r="N154" i="2"/>
  <c r="K154" i="2"/>
  <c r="O151" i="2" s="1"/>
  <c r="F154" i="2"/>
  <c r="AN153" i="2"/>
  <c r="AF153" i="2"/>
  <c r="AB153" i="2"/>
  <c r="AM171" i="2" s="1"/>
  <c r="O153" i="2"/>
  <c r="N153" i="2"/>
  <c r="K153" i="2"/>
  <c r="F153" i="2"/>
  <c r="AN152" i="2"/>
  <c r="AF152" i="2"/>
  <c r="AM170" i="2" s="1"/>
  <c r="AB152" i="2"/>
  <c r="K152" i="2"/>
  <c r="F152" i="2"/>
  <c r="N140" i="2" s="1"/>
  <c r="AN151" i="2"/>
  <c r="AF151" i="2"/>
  <c r="AB151" i="2"/>
  <c r="N151" i="2"/>
  <c r="K151" i="2"/>
  <c r="F151" i="2"/>
  <c r="N139" i="2" s="1"/>
  <c r="AN150" i="2"/>
  <c r="AF150" i="2"/>
  <c r="AB150" i="2"/>
  <c r="O150" i="2"/>
  <c r="K150" i="2"/>
  <c r="F150" i="2"/>
  <c r="N138" i="2" s="1"/>
  <c r="AN149" i="2"/>
  <c r="AF149" i="2"/>
  <c r="AB149" i="2"/>
  <c r="O149" i="2"/>
  <c r="N149" i="2"/>
  <c r="K149" i="2"/>
  <c r="O146" i="2" s="1"/>
  <c r="F149" i="2"/>
  <c r="AN148" i="2"/>
  <c r="AF148" i="2"/>
  <c r="AB148" i="2"/>
  <c r="O148" i="2"/>
  <c r="K148" i="2"/>
  <c r="O145" i="2" s="1"/>
  <c r="F148" i="2"/>
  <c r="AN147" i="2"/>
  <c r="AF147" i="2"/>
  <c r="AB147" i="2"/>
  <c r="AM165" i="2" s="1"/>
  <c r="O147" i="2"/>
  <c r="K147" i="2"/>
  <c r="O144" i="2" s="1"/>
  <c r="F147" i="2"/>
  <c r="N135" i="2" s="1"/>
  <c r="AN146" i="2"/>
  <c r="AF146" i="2"/>
  <c r="AM164" i="2" s="1"/>
  <c r="AB146" i="2"/>
  <c r="N146" i="2"/>
  <c r="K146" i="2"/>
  <c r="F146" i="2"/>
  <c r="N134" i="2" s="1"/>
  <c r="AN145" i="2"/>
  <c r="AF145" i="2"/>
  <c r="AB145" i="2"/>
  <c r="AM163" i="2" s="1"/>
  <c r="K145" i="2"/>
  <c r="O142" i="2" s="1"/>
  <c r="F145" i="2"/>
  <c r="AN144" i="2"/>
  <c r="AF144" i="2"/>
  <c r="AB144" i="2"/>
  <c r="AM162" i="2" s="1"/>
  <c r="N144" i="2"/>
  <c r="K144" i="2"/>
  <c r="O141" i="2" s="1"/>
  <c r="F144" i="2"/>
  <c r="AN143" i="2"/>
  <c r="AF143" i="2"/>
  <c r="AB143" i="2"/>
  <c r="AM161" i="2" s="1"/>
  <c r="O143" i="2"/>
  <c r="K143" i="2"/>
  <c r="O140" i="2" s="1"/>
  <c r="F143" i="2"/>
  <c r="N131" i="2" s="1"/>
  <c r="AN142" i="2"/>
  <c r="AF142" i="2"/>
  <c r="AB142" i="2"/>
  <c r="AM160" i="2" s="1"/>
  <c r="N142" i="2"/>
  <c r="K142" i="2"/>
  <c r="F142" i="2"/>
  <c r="N130" i="2" s="1"/>
  <c r="AN141" i="2"/>
  <c r="AF141" i="2"/>
  <c r="AB141" i="2"/>
  <c r="N141" i="2"/>
  <c r="K141" i="2"/>
  <c r="O138" i="2" s="1"/>
  <c r="F141" i="2"/>
  <c r="N129" i="2" s="1"/>
  <c r="AN140" i="2"/>
  <c r="AF140" i="2"/>
  <c r="AB140" i="2"/>
  <c r="K140" i="2"/>
  <c r="F140" i="2"/>
  <c r="AN139" i="2"/>
  <c r="AF139" i="2"/>
  <c r="AB139" i="2"/>
  <c r="AM157" i="2" s="1"/>
  <c r="O139" i="2"/>
  <c r="K139" i="2"/>
  <c r="O136" i="2" s="1"/>
  <c r="F139" i="2"/>
  <c r="N127" i="2" s="1"/>
  <c r="AN138" i="2"/>
  <c r="AF138" i="2"/>
  <c r="AB138" i="2"/>
  <c r="K138" i="2"/>
  <c r="F138" i="2"/>
  <c r="N126" i="2" s="1"/>
  <c r="AN137" i="2"/>
  <c r="AF137" i="2"/>
  <c r="AB137" i="2"/>
  <c r="O137" i="2"/>
  <c r="N137" i="2"/>
  <c r="K137" i="2"/>
  <c r="O134" i="2" s="1"/>
  <c r="F137" i="2"/>
  <c r="N125" i="2" s="1"/>
  <c r="AN136" i="2"/>
  <c r="AF136" i="2"/>
  <c r="AM154" i="2" s="1"/>
  <c r="AB136" i="2"/>
  <c r="N136" i="2"/>
  <c r="K136" i="2"/>
  <c r="O133" i="2" s="1"/>
  <c r="F136" i="2"/>
  <c r="N124" i="2" s="1"/>
  <c r="AN135" i="2"/>
  <c r="AM135" i="2"/>
  <c r="AF135" i="2"/>
  <c r="AB135" i="2"/>
  <c r="O135" i="2"/>
  <c r="K135" i="2"/>
  <c r="F135" i="2"/>
  <c r="AN134" i="2"/>
  <c r="AF134" i="2"/>
  <c r="AB134" i="2"/>
  <c r="AM152" i="2" s="1"/>
  <c r="K134" i="2"/>
  <c r="O131" i="2" s="1"/>
  <c r="F134" i="2"/>
  <c r="N122" i="2" s="1"/>
  <c r="AN133" i="2"/>
  <c r="AF133" i="2"/>
  <c r="AB133" i="2"/>
  <c r="AM151" i="2" s="1"/>
  <c r="N133" i="2"/>
  <c r="K133" i="2"/>
  <c r="F133" i="2"/>
  <c r="AN132" i="2"/>
  <c r="AF132" i="2"/>
  <c r="AB132" i="2"/>
  <c r="O132" i="2"/>
  <c r="N132" i="2"/>
  <c r="K132" i="2"/>
  <c r="O129" i="2" s="1"/>
  <c r="F132" i="2"/>
  <c r="N120" i="2" s="1"/>
  <c r="AN131" i="2"/>
  <c r="AF131" i="2"/>
  <c r="AB131" i="2"/>
  <c r="K131" i="2"/>
  <c r="F131" i="2"/>
  <c r="N119" i="2" s="1"/>
  <c r="AN130" i="2"/>
  <c r="AF130" i="2"/>
  <c r="AB130" i="2"/>
  <c r="O130" i="2"/>
  <c r="K130" i="2"/>
  <c r="F130" i="2"/>
  <c r="N118" i="2" s="1"/>
  <c r="AN129" i="2"/>
  <c r="AF129" i="2"/>
  <c r="AB129" i="2"/>
  <c r="K129" i="2"/>
  <c r="O126" i="2" s="1"/>
  <c r="F129" i="2"/>
  <c r="AN128" i="2"/>
  <c r="AM128" i="2"/>
  <c r="AF128" i="2"/>
  <c r="AB128" i="2"/>
  <c r="AM146" i="2" s="1"/>
  <c r="O128" i="2"/>
  <c r="N128" i="2"/>
  <c r="K128" i="2"/>
  <c r="F128" i="2"/>
  <c r="AN127" i="2"/>
  <c r="AF127" i="2"/>
  <c r="AB127" i="2"/>
  <c r="O127" i="2"/>
  <c r="K127" i="2"/>
  <c r="O124" i="2" s="1"/>
  <c r="F127" i="2"/>
  <c r="N115" i="2" s="1"/>
  <c r="AN126" i="2"/>
  <c r="AF126" i="2"/>
  <c r="AM144" i="2" s="1"/>
  <c r="AB126" i="2"/>
  <c r="K126" i="2"/>
  <c r="O123" i="2" s="1"/>
  <c r="F126" i="2"/>
  <c r="N114" i="2" s="1"/>
  <c r="AN125" i="2"/>
  <c r="AF125" i="2"/>
  <c r="AB125" i="2"/>
  <c r="O125" i="2"/>
  <c r="K125" i="2"/>
  <c r="O122" i="2" s="1"/>
  <c r="F125" i="2"/>
  <c r="N113" i="2" s="1"/>
  <c r="AN124" i="2"/>
  <c r="AF124" i="2"/>
  <c r="AB124" i="2"/>
  <c r="K124" i="2"/>
  <c r="O121" i="2" s="1"/>
  <c r="F124" i="2"/>
  <c r="N112" i="2" s="1"/>
  <c r="AN123" i="2"/>
  <c r="AF123" i="2"/>
  <c r="AB123" i="2"/>
  <c r="N123" i="2"/>
  <c r="K123" i="2"/>
  <c r="O120" i="2" s="1"/>
  <c r="F123" i="2"/>
  <c r="N111" i="2" s="1"/>
  <c r="AN122" i="2"/>
  <c r="AF122" i="2"/>
  <c r="AM140" i="2" s="1"/>
  <c r="AB122" i="2"/>
  <c r="K122" i="2"/>
  <c r="F122" i="2"/>
  <c r="N110" i="2" s="1"/>
  <c r="AN121" i="2"/>
  <c r="AF121" i="2"/>
  <c r="AB121" i="2"/>
  <c r="N121" i="2"/>
  <c r="K121" i="2"/>
  <c r="O118" i="2" s="1"/>
  <c r="F121" i="2"/>
  <c r="N109" i="2" s="1"/>
  <c r="AN120" i="2"/>
  <c r="AF120" i="2"/>
  <c r="AB120" i="2"/>
  <c r="K120" i="2"/>
  <c r="F120" i="2"/>
  <c r="AN119" i="2"/>
  <c r="AF119" i="2"/>
  <c r="AB119" i="2"/>
  <c r="AM137" i="2" s="1"/>
  <c r="O119" i="2"/>
  <c r="K119" i="2"/>
  <c r="O116" i="2" s="1"/>
  <c r="F119" i="2"/>
  <c r="N107" i="2" s="1"/>
  <c r="AN118" i="2"/>
  <c r="AF118" i="2"/>
  <c r="AB118" i="2"/>
  <c r="K118" i="2"/>
  <c r="O115" i="2" s="1"/>
  <c r="F118" i="2"/>
  <c r="AN117" i="2"/>
  <c r="AF117" i="2"/>
  <c r="AB117" i="2"/>
  <c r="O117" i="2"/>
  <c r="N117" i="2"/>
  <c r="K117" i="2"/>
  <c r="O114" i="2" s="1"/>
  <c r="F117" i="2"/>
  <c r="N105" i="2" s="1"/>
  <c r="AN116" i="2"/>
  <c r="AF116" i="2"/>
  <c r="AB116" i="2"/>
  <c r="N116" i="2"/>
  <c r="K116" i="2"/>
  <c r="O113" i="2" s="1"/>
  <c r="F116" i="2"/>
  <c r="AN115" i="2"/>
  <c r="AF115" i="2"/>
  <c r="AB115" i="2"/>
  <c r="AM133" i="2" s="1"/>
  <c r="K115" i="2"/>
  <c r="F115" i="2"/>
  <c r="N103" i="2" s="1"/>
  <c r="AN114" i="2"/>
  <c r="AF114" i="2"/>
  <c r="AB114" i="2"/>
  <c r="K114" i="2"/>
  <c r="O111" i="2" s="1"/>
  <c r="F114" i="2"/>
  <c r="AN113" i="2"/>
  <c r="AF113" i="2"/>
  <c r="AB113" i="2"/>
  <c r="K113" i="2"/>
  <c r="O110" i="2" s="1"/>
  <c r="F113" i="2"/>
  <c r="N101" i="2" s="1"/>
  <c r="AN112" i="2"/>
  <c r="AF112" i="2"/>
  <c r="AB112" i="2"/>
  <c r="O112" i="2"/>
  <c r="K112" i="2"/>
  <c r="O109" i="2" s="1"/>
  <c r="F112" i="2"/>
  <c r="N100" i="2" s="1"/>
  <c r="AN111" i="2"/>
  <c r="AF111" i="2"/>
  <c r="AB111" i="2"/>
  <c r="AM129" i="2" s="1"/>
  <c r="K111" i="2"/>
  <c r="O108" i="2" s="1"/>
  <c r="F111" i="2"/>
  <c r="N99" i="2" s="1"/>
  <c r="AN110" i="2"/>
  <c r="AM110" i="2"/>
  <c r="AF110" i="2"/>
  <c r="AB110" i="2"/>
  <c r="K110" i="2"/>
  <c r="O107" i="2" s="1"/>
  <c r="F110" i="2"/>
  <c r="N98" i="2" s="1"/>
  <c r="AN109" i="2"/>
  <c r="AF109" i="2"/>
  <c r="AB109" i="2"/>
  <c r="AM127" i="2" s="1"/>
  <c r="K109" i="2"/>
  <c r="O106" i="2" s="1"/>
  <c r="F109" i="2"/>
  <c r="AN108" i="2"/>
  <c r="AF108" i="2"/>
  <c r="AB108" i="2"/>
  <c r="AM126" i="2" s="1"/>
  <c r="N108" i="2"/>
  <c r="K108" i="2"/>
  <c r="O105" i="2" s="1"/>
  <c r="F108" i="2"/>
  <c r="N96" i="2" s="1"/>
  <c r="AN107" i="2"/>
  <c r="AF107" i="2"/>
  <c r="AB107" i="2"/>
  <c r="K107" i="2"/>
  <c r="F107" i="2"/>
  <c r="N95" i="2" s="1"/>
  <c r="AN106" i="2"/>
  <c r="AF106" i="2"/>
  <c r="AB106" i="2"/>
  <c r="AM124" i="2" s="1"/>
  <c r="N106" i="2"/>
  <c r="K106" i="2"/>
  <c r="O103" i="2" s="1"/>
  <c r="F106" i="2"/>
  <c r="N94" i="2" s="1"/>
  <c r="AN105" i="2"/>
  <c r="AM105" i="2"/>
  <c r="AF105" i="2"/>
  <c r="AB105" i="2"/>
  <c r="K105" i="2"/>
  <c r="F105" i="2"/>
  <c r="N93" i="2" s="1"/>
  <c r="AN104" i="2"/>
  <c r="AF104" i="2"/>
  <c r="AB104" i="2"/>
  <c r="AM122" i="2" s="1"/>
  <c r="O104" i="2"/>
  <c r="N104" i="2"/>
  <c r="K104" i="2"/>
  <c r="O101" i="2" s="1"/>
  <c r="F104" i="2"/>
  <c r="N92" i="2" s="1"/>
  <c r="AN103" i="2"/>
  <c r="AF103" i="2"/>
  <c r="AB103" i="2"/>
  <c r="K103" i="2"/>
  <c r="F103" i="2"/>
  <c r="N91" i="2" s="1"/>
  <c r="AN102" i="2"/>
  <c r="AF102" i="2"/>
  <c r="AB102" i="2"/>
  <c r="O102" i="2"/>
  <c r="N102" i="2"/>
  <c r="K102" i="2"/>
  <c r="F102" i="2"/>
  <c r="N90" i="2" s="1"/>
  <c r="AN101" i="2"/>
  <c r="AF101" i="2"/>
  <c r="AB101" i="2"/>
  <c r="K101" i="2"/>
  <c r="F101" i="2"/>
  <c r="AN100" i="2"/>
  <c r="AM100" i="2"/>
  <c r="AF100" i="2"/>
  <c r="AB100" i="2"/>
  <c r="O100" i="2"/>
  <c r="K100" i="2"/>
  <c r="O97" i="2" s="1"/>
  <c r="F100" i="2"/>
  <c r="AN99" i="2"/>
  <c r="AF99" i="2"/>
  <c r="AB99" i="2"/>
  <c r="AM117" i="2" s="1"/>
  <c r="O99" i="2"/>
  <c r="K99" i="2"/>
  <c r="O96" i="2" s="1"/>
  <c r="F99" i="2"/>
  <c r="N87" i="2" s="1"/>
  <c r="AN98" i="2"/>
  <c r="AF98" i="2"/>
  <c r="AB98" i="2"/>
  <c r="O98" i="2"/>
  <c r="K98" i="2"/>
  <c r="F98" i="2"/>
  <c r="AN97" i="2"/>
  <c r="AF97" i="2"/>
  <c r="AB97" i="2"/>
  <c r="AM115" i="2" s="1"/>
  <c r="N97" i="2"/>
  <c r="K97" i="2"/>
  <c r="O94" i="2" s="1"/>
  <c r="F97" i="2"/>
  <c r="N85" i="2" s="1"/>
  <c r="AN96" i="2"/>
  <c r="AF96" i="2"/>
  <c r="AB96" i="2"/>
  <c r="K96" i="2"/>
  <c r="F96" i="2"/>
  <c r="N84" i="2" s="1"/>
  <c r="AN95" i="2"/>
  <c r="AF95" i="2"/>
  <c r="AB95" i="2"/>
  <c r="AM113" i="2" s="1"/>
  <c r="O95" i="2"/>
  <c r="K95" i="2"/>
  <c r="O92" i="2" s="1"/>
  <c r="F95" i="2"/>
  <c r="N83" i="2" s="1"/>
  <c r="AN94" i="2"/>
  <c r="AF94" i="2"/>
  <c r="AB94" i="2"/>
  <c r="K94" i="2"/>
  <c r="O91" i="2" s="1"/>
  <c r="F94" i="2"/>
  <c r="N82" i="2" s="1"/>
  <c r="AN93" i="2"/>
  <c r="AF93" i="2"/>
  <c r="AB93" i="2"/>
  <c r="O93" i="2"/>
  <c r="K93" i="2"/>
  <c r="O90" i="2" s="1"/>
  <c r="F93" i="2"/>
  <c r="AN92" i="2"/>
  <c r="AF92" i="2"/>
  <c r="AB92" i="2"/>
  <c r="K92" i="2"/>
  <c r="F92" i="2"/>
  <c r="N80" i="2" s="1"/>
  <c r="AN91" i="2"/>
  <c r="AF91" i="2"/>
  <c r="AB91" i="2"/>
  <c r="AM109" i="2" s="1"/>
  <c r="K91" i="2"/>
  <c r="F91" i="2"/>
  <c r="AN90" i="2"/>
  <c r="AF90" i="2"/>
  <c r="AB90" i="2"/>
  <c r="AM108" i="2" s="1"/>
  <c r="K90" i="2"/>
  <c r="O87" i="2" s="1"/>
  <c r="F90" i="2"/>
  <c r="N78" i="2" s="1"/>
  <c r="AN89" i="2"/>
  <c r="AF89" i="2"/>
  <c r="AB89" i="2"/>
  <c r="AM107" i="2" s="1"/>
  <c r="O89" i="2"/>
  <c r="N89" i="2"/>
  <c r="K89" i="2"/>
  <c r="O86" i="2" s="1"/>
  <c r="F89" i="2"/>
  <c r="AN88" i="2"/>
  <c r="AF88" i="2"/>
  <c r="AB88" i="2"/>
  <c r="AM106" i="2" s="1"/>
  <c r="O88" i="2"/>
  <c r="N88" i="2"/>
  <c r="K88" i="2"/>
  <c r="F88" i="2"/>
  <c r="N76" i="2" s="1"/>
  <c r="AN87" i="2"/>
  <c r="AF87" i="2"/>
  <c r="AB87" i="2"/>
  <c r="K87" i="2"/>
  <c r="F87" i="2"/>
  <c r="N75" i="2" s="1"/>
  <c r="AN86" i="2"/>
  <c r="AF86" i="2"/>
  <c r="AB86" i="2"/>
  <c r="AM104" i="2" s="1"/>
  <c r="N86" i="2"/>
  <c r="K86" i="2"/>
  <c r="O83" i="2" s="1"/>
  <c r="F86" i="2"/>
  <c r="N74" i="2" s="1"/>
  <c r="AN85" i="2"/>
  <c r="AF85" i="2"/>
  <c r="AB85" i="2"/>
  <c r="AM103" i="2" s="1"/>
  <c r="O85" i="2"/>
  <c r="K85" i="2"/>
  <c r="F85" i="2"/>
  <c r="N73" i="2" s="1"/>
  <c r="AN84" i="2"/>
  <c r="AF84" i="2"/>
  <c r="AB84" i="2"/>
  <c r="O84" i="2"/>
  <c r="K84" i="2"/>
  <c r="O81" i="2" s="1"/>
  <c r="F84" i="2"/>
  <c r="AN83" i="2"/>
  <c r="AF83" i="2"/>
  <c r="AB83" i="2"/>
  <c r="AM101" i="2" s="1"/>
  <c r="K83" i="2"/>
  <c r="O80" i="2" s="1"/>
  <c r="F83" i="2"/>
  <c r="N71" i="2" s="1"/>
  <c r="AN82" i="2"/>
  <c r="AF82" i="2"/>
  <c r="AB82" i="2"/>
  <c r="O82" i="2"/>
  <c r="K82" i="2"/>
  <c r="F82" i="2"/>
  <c r="N70" i="2" s="1"/>
  <c r="AN81" i="2"/>
  <c r="AF81" i="2"/>
  <c r="AB81" i="2"/>
  <c r="N81" i="2"/>
  <c r="K81" i="2"/>
  <c r="O78" i="2" s="1"/>
  <c r="F81" i="2"/>
  <c r="N69" i="2" s="1"/>
  <c r="AN80" i="2"/>
  <c r="AM80" i="2"/>
  <c r="AF80" i="2"/>
  <c r="AB80" i="2"/>
  <c r="K80" i="2"/>
  <c r="F80" i="2"/>
  <c r="AN79" i="2"/>
  <c r="AF79" i="2"/>
  <c r="AB79" i="2"/>
  <c r="O79" i="2"/>
  <c r="N79" i="2"/>
  <c r="K79" i="2"/>
  <c r="O76" i="2" s="1"/>
  <c r="F79" i="2"/>
  <c r="AN78" i="2"/>
  <c r="AF78" i="2"/>
  <c r="AB78" i="2"/>
  <c r="K78" i="2"/>
  <c r="F78" i="2"/>
  <c r="N66" i="2" s="1"/>
  <c r="AN77" i="2"/>
  <c r="AF77" i="2"/>
  <c r="AB77" i="2"/>
  <c r="O77" i="2"/>
  <c r="N77" i="2"/>
  <c r="K77" i="2"/>
  <c r="O74" i="2" s="1"/>
  <c r="F77" i="2"/>
  <c r="N65" i="2" s="1"/>
  <c r="AN76" i="2"/>
  <c r="AF76" i="2"/>
  <c r="AB76" i="2"/>
  <c r="K76" i="2"/>
  <c r="F76" i="2"/>
  <c r="AN75" i="2"/>
  <c r="AF75" i="2"/>
  <c r="AB75" i="2"/>
  <c r="O75" i="2"/>
  <c r="K75" i="2"/>
  <c r="O72" i="2" s="1"/>
  <c r="F75" i="2"/>
  <c r="N63" i="2" s="1"/>
  <c r="AN74" i="2"/>
  <c r="AF74" i="2"/>
  <c r="AB74" i="2"/>
  <c r="AM92" i="2" s="1"/>
  <c r="K74" i="2"/>
  <c r="O71" i="2" s="1"/>
  <c r="F74" i="2"/>
  <c r="N62" i="2" s="1"/>
  <c r="AN73" i="2"/>
  <c r="AF73" i="2"/>
  <c r="AB73" i="2"/>
  <c r="O73" i="2"/>
  <c r="K73" i="2"/>
  <c r="F73" i="2"/>
  <c r="AN72" i="2"/>
  <c r="AF72" i="2"/>
  <c r="AM90" i="2" s="1"/>
  <c r="AB72" i="2"/>
  <c r="N72" i="2"/>
  <c r="K72" i="2"/>
  <c r="O69" i="2" s="1"/>
  <c r="F72" i="2"/>
  <c r="N60" i="2" s="1"/>
  <c r="AN71" i="2"/>
  <c r="AF71" i="2"/>
  <c r="AB71" i="2"/>
  <c r="K71" i="2"/>
  <c r="O68" i="2" s="1"/>
  <c r="F71" i="2"/>
  <c r="N59" i="2" s="1"/>
  <c r="AN70" i="2"/>
  <c r="AF70" i="2"/>
  <c r="AM88" i="2" s="1"/>
  <c r="AB70" i="2"/>
  <c r="O70" i="2"/>
  <c r="K70" i="2"/>
  <c r="O67" i="2" s="1"/>
  <c r="F70" i="2"/>
  <c r="N58" i="2" s="1"/>
  <c r="AN69" i="2"/>
  <c r="AF69" i="2"/>
  <c r="AB69" i="2"/>
  <c r="K69" i="2"/>
  <c r="O66" i="2" s="1"/>
  <c r="F69" i="2"/>
  <c r="N57" i="2" s="1"/>
  <c r="AN68" i="2"/>
  <c r="AF68" i="2"/>
  <c r="AB68" i="2"/>
  <c r="AM86" i="2" s="1"/>
  <c r="N68" i="2"/>
  <c r="K68" i="2"/>
  <c r="O65" i="2" s="1"/>
  <c r="F68" i="2"/>
  <c r="AN67" i="2"/>
  <c r="AF67" i="2"/>
  <c r="AB67" i="2"/>
  <c r="N67" i="2"/>
  <c r="K67" i="2"/>
  <c r="F67" i="2"/>
  <c r="N55" i="2" s="1"/>
  <c r="AN66" i="2"/>
  <c r="AF66" i="2"/>
  <c r="AB66" i="2"/>
  <c r="K66" i="2"/>
  <c r="F66" i="2"/>
  <c r="N54" i="2" s="1"/>
  <c r="AN65" i="2"/>
  <c r="AF65" i="2"/>
  <c r="AB65" i="2"/>
  <c r="AM83" i="2" s="1"/>
  <c r="K65" i="2"/>
  <c r="O62" i="2" s="1"/>
  <c r="F65" i="2"/>
  <c r="N53" i="2" s="1"/>
  <c r="AN64" i="2"/>
  <c r="AF64" i="2"/>
  <c r="AB64" i="2"/>
  <c r="AM82" i="2" s="1"/>
  <c r="O64" i="2"/>
  <c r="N64" i="2"/>
  <c r="K64" i="2"/>
  <c r="F64" i="2"/>
  <c r="N52" i="2" s="1"/>
  <c r="AN63" i="2"/>
  <c r="AF63" i="2"/>
  <c r="AB63" i="2"/>
  <c r="AM81" i="2" s="1"/>
  <c r="O63" i="2"/>
  <c r="K63" i="2"/>
  <c r="O60" i="2" s="1"/>
  <c r="F63" i="2"/>
  <c r="N51" i="2" s="1"/>
  <c r="AN62" i="2"/>
  <c r="AF62" i="2"/>
  <c r="AB62" i="2"/>
  <c r="K62" i="2"/>
  <c r="F62" i="2"/>
  <c r="N50" i="2" s="1"/>
  <c r="AN61" i="2"/>
  <c r="AM61" i="2"/>
  <c r="AF61" i="2"/>
  <c r="AB61" i="2"/>
  <c r="AM79" i="2" s="1"/>
  <c r="O61" i="2"/>
  <c r="N61" i="2"/>
  <c r="K61" i="2"/>
  <c r="F61" i="2"/>
  <c r="N49" i="2" s="1"/>
  <c r="AN60" i="2"/>
  <c r="AF60" i="2"/>
  <c r="AB60" i="2"/>
  <c r="AM78" i="2" s="1"/>
  <c r="K60" i="2"/>
  <c r="O57" i="2" s="1"/>
  <c r="F60" i="2"/>
  <c r="AN59" i="2"/>
  <c r="AF59" i="2"/>
  <c r="AB59" i="2"/>
  <c r="AM77" i="2" s="1"/>
  <c r="O59" i="2"/>
  <c r="K59" i="2"/>
  <c r="F59" i="2"/>
  <c r="AN58" i="2"/>
  <c r="AF58" i="2"/>
  <c r="AB58" i="2"/>
  <c r="AM76" i="2" s="1"/>
  <c r="O58" i="2"/>
  <c r="K58" i="2"/>
  <c r="O55" i="2" s="1"/>
  <c r="F58" i="2"/>
  <c r="N46" i="2" s="1"/>
  <c r="AN57" i="2"/>
  <c r="AF57" i="2"/>
  <c r="AB57" i="2"/>
  <c r="AM75" i="2" s="1"/>
  <c r="K57" i="2"/>
  <c r="F57" i="2"/>
  <c r="N45" i="2" s="1"/>
  <c r="AN56" i="2"/>
  <c r="AF56" i="2"/>
  <c r="AB56" i="2"/>
  <c r="AM74" i="2" s="1"/>
  <c r="O56" i="2"/>
  <c r="N56" i="2"/>
  <c r="K56" i="2"/>
  <c r="O53" i="2" s="1"/>
  <c r="F56" i="2"/>
  <c r="N44" i="2" s="1"/>
  <c r="AN55" i="2"/>
  <c r="AM55" i="2"/>
  <c r="AF55" i="2"/>
  <c r="AB55" i="2"/>
  <c r="K55" i="2"/>
  <c r="O52" i="2" s="1"/>
  <c r="F55" i="2"/>
  <c r="AN54" i="2"/>
  <c r="AF54" i="2"/>
  <c r="AB54" i="2"/>
  <c r="AM72" i="2" s="1"/>
  <c r="O54" i="2"/>
  <c r="K54" i="2"/>
  <c r="O51" i="2" s="1"/>
  <c r="F54" i="2"/>
  <c r="AN53" i="2"/>
  <c r="AF53" i="2"/>
  <c r="AB53" i="2"/>
  <c r="AM71" i="2" s="1"/>
  <c r="K53" i="2"/>
  <c r="F53" i="2"/>
  <c r="N41" i="2" s="1"/>
  <c r="AN52" i="2"/>
  <c r="AF52" i="2"/>
  <c r="AM70" i="2" s="1"/>
  <c r="AB52" i="2"/>
  <c r="K52" i="2"/>
  <c r="O49" i="2" s="1"/>
  <c r="F52" i="2"/>
  <c r="N40" i="2" s="1"/>
  <c r="AN51" i="2"/>
  <c r="AF51" i="2"/>
  <c r="AB51" i="2"/>
  <c r="AM69" i="2" s="1"/>
  <c r="K51" i="2"/>
  <c r="F51" i="2"/>
  <c r="N39" i="2" s="1"/>
  <c r="AN50" i="2"/>
  <c r="AF50" i="2"/>
  <c r="AB50" i="2"/>
  <c r="O50" i="2"/>
  <c r="K50" i="2"/>
  <c r="F50" i="2"/>
  <c r="AN49" i="2"/>
  <c r="AF49" i="2"/>
  <c r="AB49" i="2"/>
  <c r="AM67" i="2" s="1"/>
  <c r="K49" i="2"/>
  <c r="O46" i="2" s="1"/>
  <c r="F49" i="2"/>
  <c r="AN48" i="2"/>
  <c r="AF48" i="2"/>
  <c r="AB48" i="2"/>
  <c r="AM66" i="2" s="1"/>
  <c r="O48" i="2"/>
  <c r="N48" i="2"/>
  <c r="K48" i="2"/>
  <c r="F48" i="2"/>
  <c r="N36" i="2" s="1"/>
  <c r="AN47" i="2"/>
  <c r="AF47" i="2"/>
  <c r="AB47" i="2"/>
  <c r="AM65" i="2" s="1"/>
  <c r="O47" i="2"/>
  <c r="N47" i="2"/>
  <c r="K47" i="2"/>
  <c r="O44" i="2" s="1"/>
  <c r="F47" i="2"/>
  <c r="N35" i="2" s="1"/>
  <c r="AN46" i="2"/>
  <c r="AF46" i="2"/>
  <c r="AB46" i="2"/>
  <c r="K46" i="2"/>
  <c r="F46" i="2"/>
  <c r="N34" i="2" s="1"/>
  <c r="AN45" i="2"/>
  <c r="AF45" i="2"/>
  <c r="AB45" i="2"/>
  <c r="AM63" i="2" s="1"/>
  <c r="O45" i="2"/>
  <c r="K45" i="2"/>
  <c r="O42" i="2" s="1"/>
  <c r="F45" i="2"/>
  <c r="AN44" i="2"/>
  <c r="AF44" i="2"/>
  <c r="AB44" i="2"/>
  <c r="K44" i="2"/>
  <c r="F44" i="2"/>
  <c r="AN43" i="2"/>
  <c r="AF43" i="2"/>
  <c r="AB43" i="2"/>
  <c r="O43" i="2"/>
  <c r="N43" i="2"/>
  <c r="K43" i="2"/>
  <c r="O40" i="2" s="1"/>
  <c r="F43" i="2"/>
  <c r="N31" i="2" s="1"/>
  <c r="AN42" i="2"/>
  <c r="AF42" i="2"/>
  <c r="AB42" i="2"/>
  <c r="N42" i="2"/>
  <c r="K42" i="2"/>
  <c r="F42" i="2"/>
  <c r="N30" i="2" s="1"/>
  <c r="AN41" i="2"/>
  <c r="AF41" i="2"/>
  <c r="AB41" i="2"/>
  <c r="O41" i="2"/>
  <c r="K41" i="2"/>
  <c r="O38" i="2" s="1"/>
  <c r="F41" i="2"/>
  <c r="N29" i="2" s="1"/>
  <c r="AN40" i="2"/>
  <c r="AF40" i="2"/>
  <c r="AB40" i="2"/>
  <c r="K40" i="2"/>
  <c r="F40" i="2"/>
  <c r="AF39" i="2"/>
  <c r="AB39" i="2"/>
  <c r="O39" i="2"/>
  <c r="K39" i="2"/>
  <c r="O36" i="2" s="1"/>
  <c r="F39" i="2"/>
  <c r="N27" i="2" s="1"/>
  <c r="AF38" i="2"/>
  <c r="AB38" i="2"/>
  <c r="AM56" i="2" s="1"/>
  <c r="N38" i="2"/>
  <c r="K38" i="2"/>
  <c r="O35" i="2" s="1"/>
  <c r="F38" i="2"/>
  <c r="AF37" i="2"/>
  <c r="AB37" i="2"/>
  <c r="O37" i="2"/>
  <c r="N37" i="2"/>
  <c r="K37" i="2"/>
  <c r="F37" i="2"/>
  <c r="AF36" i="2"/>
  <c r="AB36" i="2"/>
  <c r="K36" i="2"/>
  <c r="O33" i="2" s="1"/>
  <c r="F36" i="2"/>
  <c r="AF35" i="2"/>
  <c r="AB35" i="2"/>
  <c r="AM53" i="2" s="1"/>
  <c r="K35" i="2"/>
  <c r="O32" i="2" s="1"/>
  <c r="F35" i="2"/>
  <c r="N23" i="2" s="1"/>
  <c r="AF34" i="2"/>
  <c r="AB34" i="2"/>
  <c r="O34" i="2"/>
  <c r="K34" i="2"/>
  <c r="F34" i="2"/>
  <c r="AF33" i="2"/>
  <c r="AB33" i="2"/>
  <c r="N33" i="2"/>
  <c r="K33" i="2"/>
  <c r="O30" i="2" s="1"/>
  <c r="F33" i="2"/>
  <c r="N21" i="2" s="1"/>
  <c r="AF32" i="2"/>
  <c r="AM50" i="2" s="1"/>
  <c r="AB32" i="2"/>
  <c r="N32" i="2"/>
  <c r="K32" i="2"/>
  <c r="O29" i="2" s="1"/>
  <c r="F32" i="2"/>
  <c r="AF31" i="2"/>
  <c r="AB31" i="2"/>
  <c r="AM49" i="2" s="1"/>
  <c r="O31" i="2"/>
  <c r="K31" i="2"/>
  <c r="F31" i="2"/>
  <c r="AF30" i="2"/>
  <c r="AB30" i="2"/>
  <c r="K30" i="2"/>
  <c r="O27" i="2" s="1"/>
  <c r="F30" i="2"/>
  <c r="N18" i="2" s="1"/>
  <c r="AF29" i="2"/>
  <c r="AB29" i="2"/>
  <c r="K29" i="2"/>
  <c r="O26" i="2" s="1"/>
  <c r="F29" i="2"/>
  <c r="N17" i="2" s="1"/>
  <c r="AF28" i="2"/>
  <c r="AB28" i="2"/>
  <c r="O28" i="2"/>
  <c r="N28" i="2"/>
  <c r="K28" i="2"/>
  <c r="O25" i="2" s="1"/>
  <c r="F28" i="2"/>
  <c r="N16" i="2" s="1"/>
  <c r="AF27" i="2"/>
  <c r="AM45" i="2" s="1"/>
  <c r="AB27" i="2"/>
  <c r="K27" i="2"/>
  <c r="F27" i="2"/>
  <c r="AF26" i="2"/>
  <c r="AB26" i="2"/>
  <c r="AM44" i="2" s="1"/>
  <c r="N26" i="2"/>
  <c r="K26" i="2"/>
  <c r="O23" i="2" s="1"/>
  <c r="F26" i="2"/>
  <c r="N14" i="2" s="1"/>
  <c r="AF25" i="2"/>
  <c r="AB25" i="2"/>
  <c r="AM43" i="2" s="1"/>
  <c r="N25" i="2"/>
  <c r="K25" i="2"/>
  <c r="O22" i="2" s="1"/>
  <c r="F25" i="2"/>
  <c r="N13" i="2" s="1"/>
  <c r="AF24" i="2"/>
  <c r="AB24" i="2"/>
  <c r="O24" i="2"/>
  <c r="N24" i="2"/>
  <c r="K24" i="2"/>
  <c r="F24" i="2"/>
  <c r="N12" i="2" s="1"/>
  <c r="AF23" i="2"/>
  <c r="AB23" i="2"/>
  <c r="K23" i="2"/>
  <c r="F23" i="2"/>
  <c r="N11" i="2" s="1"/>
  <c r="AF22" i="2"/>
  <c r="AM40" i="2" s="1"/>
  <c r="AB22" i="2"/>
  <c r="N22" i="2"/>
  <c r="K22" i="2"/>
  <c r="O19" i="2" s="1"/>
  <c r="F22" i="2"/>
  <c r="N10" i="2" s="1"/>
  <c r="O21" i="2"/>
  <c r="O20" i="2"/>
  <c r="N20" i="2"/>
  <c r="N19" i="2"/>
  <c r="N15" i="2"/>
  <c r="AF3" i="2"/>
  <c r="AG3" i="2" s="1"/>
  <c r="AH3" i="2" s="1"/>
  <c r="AG2" i="2"/>
  <c r="C2" i="2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F151" i="1"/>
  <c r="AB150" i="1"/>
  <c r="X150" i="1"/>
  <c r="F150" i="1"/>
  <c r="AB149" i="1"/>
  <c r="X149" i="1"/>
  <c r="F149" i="1"/>
  <c r="AB148" i="1"/>
  <c r="X148" i="1"/>
  <c r="F148" i="1"/>
  <c r="AB147" i="1"/>
  <c r="X147" i="1"/>
  <c r="F147" i="1"/>
  <c r="AB146" i="1"/>
  <c r="X146" i="1"/>
  <c r="F146" i="1"/>
  <c r="AB145" i="1"/>
  <c r="X145" i="1"/>
  <c r="F145" i="1"/>
  <c r="AB144" i="1"/>
  <c r="X144" i="1"/>
  <c r="F144" i="1"/>
  <c r="AB143" i="1"/>
  <c r="X143" i="1"/>
  <c r="F143" i="1"/>
  <c r="AB142" i="1"/>
  <c r="X142" i="1"/>
  <c r="F142" i="1"/>
  <c r="BD141" i="1"/>
  <c r="BC141" i="1"/>
  <c r="AB141" i="1"/>
  <c r="X141" i="1"/>
  <c r="F141" i="1"/>
  <c r="BC140" i="1"/>
  <c r="AB140" i="1"/>
  <c r="X140" i="1"/>
  <c r="F140" i="1"/>
  <c r="BD140" i="1" s="1"/>
  <c r="BC139" i="1"/>
  <c r="AB139" i="1"/>
  <c r="X139" i="1"/>
  <c r="F139" i="1"/>
  <c r="BD139" i="1" s="1"/>
  <c r="BD138" i="1"/>
  <c r="BC138" i="1"/>
  <c r="AB138" i="1"/>
  <c r="X138" i="1"/>
  <c r="F138" i="1"/>
  <c r="BC137" i="1"/>
  <c r="AB137" i="1"/>
  <c r="X137" i="1"/>
  <c r="F137" i="1"/>
  <c r="BD137" i="1" s="1"/>
  <c r="BC136" i="1"/>
  <c r="AB136" i="1"/>
  <c r="X136" i="1"/>
  <c r="F136" i="1"/>
  <c r="BD136" i="1" s="1"/>
  <c r="BC135" i="1"/>
  <c r="AB135" i="1"/>
  <c r="X135" i="1"/>
  <c r="F135" i="1"/>
  <c r="BC134" i="1"/>
  <c r="AB134" i="1"/>
  <c r="X134" i="1"/>
  <c r="F134" i="1"/>
  <c r="BD134" i="1" s="1"/>
  <c r="BD133" i="1"/>
  <c r="BC133" i="1"/>
  <c r="AB133" i="1"/>
  <c r="X133" i="1"/>
  <c r="F133" i="1"/>
  <c r="BC132" i="1"/>
  <c r="AB132" i="1"/>
  <c r="X132" i="1"/>
  <c r="F132" i="1"/>
  <c r="BD132" i="1" s="1"/>
  <c r="BC131" i="1"/>
  <c r="AB131" i="1"/>
  <c r="X131" i="1"/>
  <c r="F131" i="1"/>
  <c r="BD131" i="1" s="1"/>
  <c r="BD130" i="1"/>
  <c r="BC130" i="1"/>
  <c r="AB130" i="1"/>
  <c r="X130" i="1"/>
  <c r="F130" i="1"/>
  <c r="BC129" i="1"/>
  <c r="AB129" i="1"/>
  <c r="X129" i="1"/>
  <c r="F129" i="1"/>
  <c r="BD129" i="1" s="1"/>
  <c r="BC128" i="1"/>
  <c r="AB128" i="1"/>
  <c r="X128" i="1"/>
  <c r="F128" i="1"/>
  <c r="BD128" i="1" s="1"/>
  <c r="BC127" i="1"/>
  <c r="AB127" i="1"/>
  <c r="X127" i="1"/>
  <c r="F127" i="1"/>
  <c r="BD127" i="1" s="1"/>
  <c r="BC126" i="1"/>
  <c r="AB126" i="1"/>
  <c r="X126" i="1"/>
  <c r="F126" i="1"/>
  <c r="BD126" i="1" s="1"/>
  <c r="BD125" i="1"/>
  <c r="BC125" i="1"/>
  <c r="AB125" i="1"/>
  <c r="X125" i="1"/>
  <c r="F125" i="1"/>
  <c r="BC124" i="1"/>
  <c r="AB124" i="1"/>
  <c r="X124" i="1"/>
  <c r="F124" i="1"/>
  <c r="BD124" i="1" s="1"/>
  <c r="BD123" i="1"/>
  <c r="BC123" i="1"/>
  <c r="AB123" i="1"/>
  <c r="X123" i="1"/>
  <c r="F123" i="1"/>
  <c r="BC122" i="1"/>
  <c r="AB122" i="1"/>
  <c r="X122" i="1"/>
  <c r="F122" i="1"/>
  <c r="BD122" i="1" s="1"/>
  <c r="BC121" i="1"/>
  <c r="AB121" i="1"/>
  <c r="X121" i="1"/>
  <c r="F121" i="1"/>
  <c r="BD121" i="1" s="1"/>
  <c r="BC120" i="1"/>
  <c r="AB120" i="1"/>
  <c r="X120" i="1"/>
  <c r="F120" i="1"/>
  <c r="BD120" i="1" s="1"/>
  <c r="BC119" i="1"/>
  <c r="AB119" i="1"/>
  <c r="X119" i="1"/>
  <c r="F119" i="1"/>
  <c r="BD119" i="1" s="1"/>
  <c r="BD118" i="1"/>
  <c r="BC118" i="1"/>
  <c r="AB118" i="1"/>
  <c r="X118" i="1"/>
  <c r="F118" i="1"/>
  <c r="BC117" i="1"/>
  <c r="AB117" i="1"/>
  <c r="X117" i="1"/>
  <c r="F117" i="1"/>
  <c r="BD117" i="1" s="1"/>
  <c r="BC116" i="1"/>
  <c r="AB116" i="1"/>
  <c r="X116" i="1"/>
  <c r="F116" i="1"/>
  <c r="BD116" i="1" s="1"/>
  <c r="BD115" i="1"/>
  <c r="BC115" i="1"/>
  <c r="AB115" i="1"/>
  <c r="X115" i="1"/>
  <c r="F115" i="1"/>
  <c r="BC114" i="1"/>
  <c r="AB114" i="1"/>
  <c r="X114" i="1"/>
  <c r="F114" i="1"/>
  <c r="BD114" i="1" s="1"/>
  <c r="BD113" i="1"/>
  <c r="BC113" i="1"/>
  <c r="AB113" i="1"/>
  <c r="X113" i="1"/>
  <c r="F113" i="1"/>
  <c r="BC112" i="1"/>
  <c r="AB112" i="1"/>
  <c r="X112" i="1"/>
  <c r="F112" i="1"/>
  <c r="BD112" i="1" s="1"/>
  <c r="BC111" i="1"/>
  <c r="AB111" i="1"/>
  <c r="X111" i="1"/>
  <c r="F111" i="1"/>
  <c r="BD111" i="1" s="1"/>
  <c r="BD110" i="1"/>
  <c r="BC110" i="1"/>
  <c r="AB110" i="1"/>
  <c r="X110" i="1"/>
  <c r="F110" i="1"/>
  <c r="BC109" i="1"/>
  <c r="AB109" i="1"/>
  <c r="X109" i="1"/>
  <c r="F109" i="1"/>
  <c r="BD109" i="1" s="1"/>
  <c r="BC108" i="1"/>
  <c r="AB108" i="1"/>
  <c r="X108" i="1"/>
  <c r="F108" i="1"/>
  <c r="BD108" i="1" s="1"/>
  <c r="BC107" i="1"/>
  <c r="AB107" i="1"/>
  <c r="X107" i="1"/>
  <c r="F107" i="1"/>
  <c r="BC106" i="1"/>
  <c r="AB106" i="1"/>
  <c r="X106" i="1"/>
  <c r="F106" i="1"/>
  <c r="BD106" i="1" s="1"/>
  <c r="BD105" i="1"/>
  <c r="BC105" i="1"/>
  <c r="AB105" i="1"/>
  <c r="X105" i="1"/>
  <c r="F105" i="1"/>
  <c r="BC104" i="1"/>
  <c r="AB104" i="1"/>
  <c r="X104" i="1"/>
  <c r="F104" i="1"/>
  <c r="BD104" i="1" s="1"/>
  <c r="BC103" i="1"/>
  <c r="AB103" i="1"/>
  <c r="X103" i="1"/>
  <c r="F103" i="1"/>
  <c r="BD102" i="1"/>
  <c r="BC102" i="1"/>
  <c r="AB102" i="1"/>
  <c r="X102" i="1"/>
  <c r="F102" i="1"/>
  <c r="BC101" i="1"/>
  <c r="AB101" i="1"/>
  <c r="X101" i="1"/>
  <c r="F101" i="1"/>
  <c r="BD101" i="1" s="1"/>
  <c r="BC100" i="1"/>
  <c r="AB100" i="1"/>
  <c r="X100" i="1"/>
  <c r="F100" i="1"/>
  <c r="BD100" i="1" s="1"/>
  <c r="BD99" i="1"/>
  <c r="BC99" i="1"/>
  <c r="AB99" i="1"/>
  <c r="X99" i="1"/>
  <c r="F99" i="1"/>
  <c r="BC98" i="1"/>
  <c r="AB98" i="1"/>
  <c r="X98" i="1"/>
  <c r="F98" i="1"/>
  <c r="BD98" i="1" s="1"/>
  <c r="BD97" i="1"/>
  <c r="BC97" i="1"/>
  <c r="AB97" i="1"/>
  <c r="X97" i="1"/>
  <c r="F97" i="1"/>
  <c r="BC96" i="1"/>
  <c r="AB96" i="1"/>
  <c r="X96" i="1"/>
  <c r="F96" i="1"/>
  <c r="BD96" i="1" s="1"/>
  <c r="BD95" i="1"/>
  <c r="BC95" i="1"/>
  <c r="AB95" i="1"/>
  <c r="X95" i="1"/>
  <c r="F95" i="1"/>
  <c r="BD94" i="1"/>
  <c r="BC94" i="1"/>
  <c r="AB94" i="1"/>
  <c r="X94" i="1"/>
  <c r="F94" i="1"/>
  <c r="BC93" i="1"/>
  <c r="AB93" i="1"/>
  <c r="X93" i="1"/>
  <c r="F93" i="1"/>
  <c r="BD93" i="1" s="1"/>
  <c r="BC92" i="1"/>
  <c r="AB92" i="1"/>
  <c r="X92" i="1"/>
  <c r="F92" i="1"/>
  <c r="BD92" i="1" s="1"/>
  <c r="BD91" i="1"/>
  <c r="BC91" i="1"/>
  <c r="AB91" i="1"/>
  <c r="X91" i="1"/>
  <c r="F91" i="1"/>
  <c r="BD90" i="1"/>
  <c r="BC90" i="1"/>
  <c r="AB90" i="1"/>
  <c r="X90" i="1"/>
  <c r="F90" i="1"/>
  <c r="BD89" i="1"/>
  <c r="BC89" i="1"/>
  <c r="AB89" i="1"/>
  <c r="X89" i="1"/>
  <c r="F89" i="1"/>
  <c r="BC88" i="1"/>
  <c r="AB88" i="1"/>
  <c r="X88" i="1"/>
  <c r="F88" i="1"/>
  <c r="BD88" i="1" s="1"/>
  <c r="BD87" i="1"/>
  <c r="BC87" i="1"/>
  <c r="AB87" i="1"/>
  <c r="X87" i="1"/>
  <c r="F87" i="1"/>
  <c r="BD86" i="1"/>
  <c r="BC86" i="1"/>
  <c r="AB86" i="1"/>
  <c r="X86" i="1"/>
  <c r="F86" i="1"/>
  <c r="BD85" i="1"/>
  <c r="BC85" i="1"/>
  <c r="AB85" i="1"/>
  <c r="X85" i="1"/>
  <c r="F85" i="1"/>
  <c r="BC84" i="1"/>
  <c r="AB84" i="1"/>
  <c r="X84" i="1"/>
  <c r="F84" i="1"/>
  <c r="BC83" i="1"/>
  <c r="AB83" i="1"/>
  <c r="X83" i="1"/>
  <c r="F83" i="1"/>
  <c r="BD82" i="1"/>
  <c r="BC82" i="1"/>
  <c r="AB82" i="1"/>
  <c r="X82" i="1"/>
  <c r="F82" i="1"/>
  <c r="BC81" i="1"/>
  <c r="AB81" i="1"/>
  <c r="X81" i="1"/>
  <c r="F81" i="1"/>
  <c r="BD81" i="1" s="1"/>
  <c r="BC80" i="1"/>
  <c r="AB80" i="1"/>
  <c r="X80" i="1"/>
  <c r="F80" i="1"/>
  <c r="BD80" i="1" s="1"/>
  <c r="BC79" i="1"/>
  <c r="AB79" i="1"/>
  <c r="X79" i="1"/>
  <c r="F79" i="1"/>
  <c r="BD79" i="1" s="1"/>
  <c r="BD78" i="1"/>
  <c r="BC78" i="1"/>
  <c r="AB78" i="1"/>
  <c r="X78" i="1"/>
  <c r="F78" i="1"/>
  <c r="BD77" i="1"/>
  <c r="BC77" i="1"/>
  <c r="AB77" i="1"/>
  <c r="X77" i="1"/>
  <c r="F77" i="1"/>
  <c r="BC76" i="1"/>
  <c r="AB76" i="1"/>
  <c r="X76" i="1"/>
  <c r="F76" i="1"/>
  <c r="BD76" i="1" s="1"/>
  <c r="BC75" i="1"/>
  <c r="AB75" i="1"/>
  <c r="X75" i="1"/>
  <c r="F75" i="1"/>
  <c r="BD75" i="1" s="1"/>
  <c r="BC74" i="1"/>
  <c r="AB74" i="1"/>
  <c r="X74" i="1"/>
  <c r="F74" i="1"/>
  <c r="BC73" i="1"/>
  <c r="AB73" i="1"/>
  <c r="X73" i="1"/>
  <c r="F73" i="1"/>
  <c r="BC72" i="1"/>
  <c r="AB72" i="1"/>
  <c r="X72" i="1"/>
  <c r="F72" i="1"/>
  <c r="BD72" i="1" s="1"/>
  <c r="BD71" i="1"/>
  <c r="BC71" i="1"/>
  <c r="AB71" i="1"/>
  <c r="X71" i="1"/>
  <c r="F71" i="1"/>
  <c r="BD70" i="1"/>
  <c r="BC70" i="1"/>
  <c r="AB70" i="1"/>
  <c r="X70" i="1"/>
  <c r="F70" i="1"/>
  <c r="BD69" i="1"/>
  <c r="BC69" i="1"/>
  <c r="AB69" i="1"/>
  <c r="X69" i="1"/>
  <c r="F69" i="1"/>
  <c r="BC68" i="1"/>
  <c r="AB68" i="1"/>
  <c r="X68" i="1"/>
  <c r="F68" i="1"/>
  <c r="BD68" i="1" s="1"/>
  <c r="BC67" i="1"/>
  <c r="AB67" i="1"/>
  <c r="X67" i="1"/>
  <c r="F67" i="1"/>
  <c r="BD67" i="1" s="1"/>
  <c r="BD66" i="1"/>
  <c r="BC66" i="1"/>
  <c r="AB66" i="1"/>
  <c r="X66" i="1"/>
  <c r="F66" i="1"/>
  <c r="BC65" i="1"/>
  <c r="AB65" i="1"/>
  <c r="X65" i="1"/>
  <c r="F65" i="1"/>
  <c r="BC64" i="1"/>
  <c r="AB64" i="1"/>
  <c r="X64" i="1"/>
  <c r="F64" i="1"/>
  <c r="BD64" i="1" s="1"/>
  <c r="BD63" i="1"/>
  <c r="BC63" i="1"/>
  <c r="AB63" i="1"/>
  <c r="X63" i="1"/>
  <c r="F63" i="1"/>
  <c r="BD62" i="1"/>
  <c r="BC62" i="1"/>
  <c r="AB62" i="1"/>
  <c r="X62" i="1"/>
  <c r="F62" i="1"/>
  <c r="BD61" i="1"/>
  <c r="BC61" i="1"/>
  <c r="AB61" i="1"/>
  <c r="X61" i="1"/>
  <c r="F61" i="1"/>
  <c r="BC60" i="1"/>
  <c r="AB60" i="1"/>
  <c r="X60" i="1"/>
  <c r="F60" i="1"/>
  <c r="BD60" i="1" s="1"/>
  <c r="BC59" i="1"/>
  <c r="AB59" i="1"/>
  <c r="X59" i="1"/>
  <c r="F59" i="1"/>
  <c r="BD59" i="1" s="1"/>
  <c r="BC58" i="1"/>
  <c r="AB58" i="1"/>
  <c r="X58" i="1"/>
  <c r="F58" i="1"/>
  <c r="BC57" i="1"/>
  <c r="AB57" i="1"/>
  <c r="X57" i="1"/>
  <c r="F57" i="1"/>
  <c r="BD57" i="1" s="1"/>
  <c r="BC56" i="1"/>
  <c r="AB56" i="1"/>
  <c r="X56" i="1"/>
  <c r="F56" i="1"/>
  <c r="BC55" i="1"/>
  <c r="AB55" i="1"/>
  <c r="X55" i="1"/>
  <c r="F55" i="1"/>
  <c r="BD54" i="1"/>
  <c r="BC54" i="1"/>
  <c r="AB54" i="1"/>
  <c r="X54" i="1"/>
  <c r="F54" i="1"/>
  <c r="BC53" i="1"/>
  <c r="AB53" i="1"/>
  <c r="X53" i="1"/>
  <c r="F53" i="1"/>
  <c r="BC52" i="1"/>
  <c r="AB52" i="1"/>
  <c r="X52" i="1"/>
  <c r="F52" i="1"/>
  <c r="BD52" i="1" s="1"/>
  <c r="BC51" i="1"/>
  <c r="AB51" i="1"/>
  <c r="X51" i="1"/>
  <c r="F51" i="1"/>
  <c r="BD51" i="1" s="1"/>
  <c r="BC50" i="1"/>
  <c r="AB50" i="1"/>
  <c r="X50" i="1"/>
  <c r="F50" i="1"/>
  <c r="BD49" i="1"/>
  <c r="BC49" i="1"/>
  <c r="AB49" i="1"/>
  <c r="X49" i="1"/>
  <c r="F49" i="1"/>
  <c r="BC48" i="1"/>
  <c r="AB48" i="1"/>
  <c r="X48" i="1"/>
  <c r="F48" i="1"/>
  <c r="BD48" i="1" s="1"/>
  <c r="BC47" i="1"/>
  <c r="AB47" i="1"/>
  <c r="X47" i="1"/>
  <c r="F47" i="1"/>
  <c r="BC46" i="1"/>
  <c r="AY46" i="1"/>
  <c r="AX46" i="1"/>
  <c r="AW46" i="1"/>
  <c r="AV46" i="1"/>
  <c r="AU46" i="1"/>
  <c r="AT46" i="1"/>
  <c r="AS46" i="1"/>
  <c r="AR46" i="1"/>
  <c r="AQ46" i="1"/>
  <c r="AP46" i="1"/>
  <c r="AO46" i="1"/>
  <c r="AB46" i="1"/>
  <c r="X46" i="1"/>
  <c r="F46" i="1"/>
  <c r="BC45" i="1"/>
  <c r="AY45" i="1"/>
  <c r="AX45" i="1"/>
  <c r="AW45" i="1"/>
  <c r="AV45" i="1"/>
  <c r="AU45" i="1"/>
  <c r="AT45" i="1"/>
  <c r="AS45" i="1"/>
  <c r="AR45" i="1"/>
  <c r="AQ45" i="1"/>
  <c r="AP45" i="1"/>
  <c r="AO45" i="1"/>
  <c r="AB45" i="1"/>
  <c r="X45" i="1"/>
  <c r="F45" i="1"/>
  <c r="BD45" i="1" s="1"/>
  <c r="BC44" i="1"/>
  <c r="AY44" i="1"/>
  <c r="AX44" i="1"/>
  <c r="AW44" i="1"/>
  <c r="AV44" i="1"/>
  <c r="AU44" i="1"/>
  <c r="AT44" i="1"/>
  <c r="AS44" i="1"/>
  <c r="AR44" i="1"/>
  <c r="AQ44" i="1"/>
  <c r="AP44" i="1"/>
  <c r="AO44" i="1"/>
  <c r="AB44" i="1"/>
  <c r="X44" i="1"/>
  <c r="F44" i="1"/>
  <c r="BD44" i="1" s="1"/>
  <c r="BC43" i="1"/>
  <c r="AY43" i="1"/>
  <c r="AX43" i="1"/>
  <c r="AW43" i="1"/>
  <c r="AV43" i="1"/>
  <c r="AU43" i="1"/>
  <c r="AT43" i="1"/>
  <c r="AS43" i="1"/>
  <c r="AR43" i="1"/>
  <c r="AQ43" i="1"/>
  <c r="AP43" i="1"/>
  <c r="AO43" i="1"/>
  <c r="AB43" i="1"/>
  <c r="X43" i="1"/>
  <c r="F43" i="1"/>
  <c r="BC42" i="1"/>
  <c r="AY42" i="1"/>
  <c r="AX42" i="1"/>
  <c r="AW42" i="1"/>
  <c r="AV42" i="1"/>
  <c r="AU42" i="1"/>
  <c r="AT42" i="1"/>
  <c r="AS42" i="1"/>
  <c r="AR42" i="1"/>
  <c r="AQ42" i="1"/>
  <c r="AP42" i="1"/>
  <c r="AO42" i="1"/>
  <c r="AB42" i="1"/>
  <c r="X42" i="1"/>
  <c r="F42" i="1"/>
  <c r="BC41" i="1"/>
  <c r="AY41" i="1"/>
  <c r="AX41" i="1"/>
  <c r="AW41" i="1"/>
  <c r="AV41" i="1"/>
  <c r="AU41" i="1"/>
  <c r="AT41" i="1"/>
  <c r="AS41" i="1"/>
  <c r="AR41" i="1"/>
  <c r="AQ41" i="1"/>
  <c r="AP41" i="1"/>
  <c r="AO41" i="1"/>
  <c r="AB41" i="1"/>
  <c r="X41" i="1"/>
  <c r="F41" i="1"/>
  <c r="BD40" i="1"/>
  <c r="BC40" i="1"/>
  <c r="AY40" i="1"/>
  <c r="AX40" i="1"/>
  <c r="AW40" i="1"/>
  <c r="AV40" i="1"/>
  <c r="AU40" i="1"/>
  <c r="AT40" i="1"/>
  <c r="AS40" i="1"/>
  <c r="AR40" i="1"/>
  <c r="AQ40" i="1"/>
  <c r="AP40" i="1"/>
  <c r="AO40" i="1"/>
  <c r="AB40" i="1"/>
  <c r="X40" i="1"/>
  <c r="F40" i="1"/>
  <c r="BC39" i="1"/>
  <c r="AY39" i="1"/>
  <c r="AX39" i="1"/>
  <c r="AW39" i="1"/>
  <c r="AV39" i="1"/>
  <c r="AU39" i="1"/>
  <c r="AT39" i="1"/>
  <c r="AS39" i="1"/>
  <c r="AR39" i="1"/>
  <c r="AQ39" i="1"/>
  <c r="AP39" i="1"/>
  <c r="AO39" i="1"/>
  <c r="AB39" i="1"/>
  <c r="X39" i="1"/>
  <c r="F39" i="1"/>
  <c r="BC38" i="1"/>
  <c r="AY38" i="1"/>
  <c r="AX38" i="1"/>
  <c r="AW38" i="1"/>
  <c r="AV38" i="1"/>
  <c r="AU38" i="1"/>
  <c r="AT38" i="1"/>
  <c r="AS38" i="1"/>
  <c r="AR38" i="1"/>
  <c r="AQ38" i="1"/>
  <c r="AP38" i="1"/>
  <c r="AO38" i="1"/>
  <c r="AB38" i="1"/>
  <c r="X38" i="1"/>
  <c r="F38" i="1"/>
  <c r="BD38" i="1" s="1"/>
  <c r="BC37" i="1"/>
  <c r="AY37" i="1"/>
  <c r="AX37" i="1"/>
  <c r="AW37" i="1"/>
  <c r="AV37" i="1"/>
  <c r="AU37" i="1"/>
  <c r="AT37" i="1"/>
  <c r="AS37" i="1"/>
  <c r="AR37" i="1"/>
  <c r="AQ37" i="1"/>
  <c r="AP37" i="1"/>
  <c r="AO37" i="1"/>
  <c r="AB37" i="1"/>
  <c r="X37" i="1"/>
  <c r="F37" i="1"/>
  <c r="BC36" i="1"/>
  <c r="AY36" i="1"/>
  <c r="AX36" i="1"/>
  <c r="AW36" i="1"/>
  <c r="AV36" i="1"/>
  <c r="AU36" i="1"/>
  <c r="AT36" i="1"/>
  <c r="AS36" i="1"/>
  <c r="AR36" i="1"/>
  <c r="AQ36" i="1"/>
  <c r="AP36" i="1"/>
  <c r="AO36" i="1"/>
  <c r="AB36" i="1"/>
  <c r="X36" i="1"/>
  <c r="F36" i="1"/>
  <c r="BD35" i="1"/>
  <c r="BC35" i="1"/>
  <c r="AB35" i="1"/>
  <c r="X35" i="1"/>
  <c r="F35" i="1"/>
  <c r="BD34" i="1"/>
  <c r="BC34" i="1"/>
  <c r="AB34" i="1"/>
  <c r="X34" i="1"/>
  <c r="F34" i="1"/>
  <c r="BC33" i="1"/>
  <c r="AB33" i="1"/>
  <c r="X33" i="1"/>
  <c r="F33" i="1"/>
  <c r="BD33" i="1" s="1"/>
  <c r="BC32" i="1"/>
  <c r="AB32" i="1"/>
  <c r="X32" i="1"/>
  <c r="F32" i="1"/>
  <c r="BD32" i="1" s="1"/>
  <c r="BD31" i="1"/>
  <c r="BC31" i="1"/>
  <c r="AB31" i="1"/>
  <c r="X31" i="1"/>
  <c r="F31" i="1"/>
  <c r="BD30" i="1"/>
  <c r="BC30" i="1"/>
  <c r="AB30" i="1"/>
  <c r="X30" i="1"/>
  <c r="F30" i="1"/>
  <c r="BC29" i="1"/>
  <c r="AB29" i="1"/>
  <c r="X29" i="1"/>
  <c r="F29" i="1"/>
  <c r="BD29" i="1" s="1"/>
  <c r="BC28" i="1"/>
  <c r="AB28" i="1"/>
  <c r="X28" i="1"/>
  <c r="F28" i="1"/>
  <c r="BD28" i="1" s="1"/>
  <c r="BC27" i="1"/>
  <c r="AB27" i="1"/>
  <c r="X27" i="1"/>
  <c r="F27" i="1"/>
  <c r="BD27" i="1" s="1"/>
  <c r="BD26" i="1"/>
  <c r="BC26" i="1"/>
  <c r="AB26" i="1"/>
  <c r="X26" i="1"/>
  <c r="F26" i="1"/>
  <c r="BC25" i="1"/>
  <c r="AB25" i="1"/>
  <c r="X25" i="1"/>
  <c r="F25" i="1"/>
  <c r="BD25" i="1" s="1"/>
  <c r="BC24" i="1"/>
  <c r="AB24" i="1"/>
  <c r="X24" i="1"/>
  <c r="F24" i="1"/>
  <c r="BD24" i="1" s="1"/>
  <c r="BC23" i="1"/>
  <c r="AB23" i="1"/>
  <c r="X23" i="1"/>
  <c r="F23" i="1"/>
  <c r="BD23" i="1" s="1"/>
  <c r="BC22" i="1"/>
  <c r="AB22" i="1"/>
  <c r="X22" i="1"/>
  <c r="F22" i="1"/>
  <c r="BD22" i="1" s="1"/>
  <c r="BC21" i="1"/>
  <c r="AB21" i="1"/>
  <c r="X21" i="1"/>
  <c r="F21" i="1"/>
  <c r="BC20" i="1"/>
  <c r="AB20" i="1"/>
  <c r="X20" i="1"/>
  <c r="F20" i="1"/>
  <c r="BD20" i="1" s="1"/>
  <c r="BC19" i="1"/>
  <c r="AB19" i="1"/>
  <c r="X19" i="1"/>
  <c r="F19" i="1"/>
  <c r="BD19" i="1" s="1"/>
  <c r="BD18" i="1"/>
  <c r="BC18" i="1"/>
  <c r="AB18" i="1"/>
  <c r="X18" i="1"/>
  <c r="F18" i="1"/>
  <c r="BC17" i="1"/>
  <c r="AB17" i="1"/>
  <c r="X17" i="1"/>
  <c r="F17" i="1"/>
  <c r="BD17" i="1" s="1"/>
  <c r="BC16" i="1"/>
  <c r="AB16" i="1"/>
  <c r="X16" i="1"/>
  <c r="F16" i="1"/>
  <c r="BD16" i="1" s="1"/>
  <c r="BC15" i="1"/>
  <c r="AB15" i="1"/>
  <c r="X15" i="1"/>
  <c r="F15" i="1"/>
  <c r="BD15" i="1" s="1"/>
  <c r="BC14" i="1"/>
  <c r="AB14" i="1"/>
  <c r="X14" i="1"/>
  <c r="F14" i="1"/>
  <c r="BD14" i="1" s="1"/>
  <c r="BC13" i="1"/>
  <c r="AB13" i="1"/>
  <c r="X13" i="1"/>
  <c r="F13" i="1"/>
  <c r="BD13" i="1" s="1"/>
  <c r="BC12" i="1"/>
  <c r="AB12" i="1"/>
  <c r="X12" i="1"/>
  <c r="F12" i="1"/>
  <c r="BD11" i="1"/>
  <c r="BC11" i="1"/>
  <c r="AB11" i="1"/>
  <c r="X11" i="1"/>
  <c r="F11" i="1"/>
  <c r="BC10" i="1"/>
  <c r="AB10" i="1"/>
  <c r="X10" i="1"/>
  <c r="F10" i="1"/>
  <c r="BD10" i="1" s="1"/>
  <c r="BC9" i="1"/>
  <c r="AB9" i="1"/>
  <c r="X9" i="1"/>
  <c r="F9" i="1"/>
  <c r="BD9" i="1" s="1"/>
  <c r="BC8" i="1"/>
  <c r="AB8" i="1"/>
  <c r="X8" i="1"/>
  <c r="F8" i="1"/>
  <c r="BD8" i="1" s="1"/>
  <c r="F7" i="1"/>
  <c r="BD7" i="1" s="1"/>
  <c r="Y4" i="1"/>
  <c r="Y2" i="1" s="1"/>
  <c r="A4" i="1"/>
  <c r="S2" i="1"/>
  <c r="Z10" i="2"/>
  <c r="AD10" i="2"/>
  <c r="G7" i="1"/>
  <c r="E7" i="1"/>
  <c r="B7" i="1"/>
  <c r="D10" i="2"/>
  <c r="I10" i="2"/>
  <c r="AH10" i="2"/>
  <c r="AM51" i="2" l="1"/>
  <c r="AM210" i="2"/>
  <c r="AM134" i="2"/>
  <c r="AM214" i="2"/>
  <c r="AM200" i="2"/>
  <c r="AM48" i="2"/>
  <c r="AM58" i="2"/>
  <c r="AM60" i="2"/>
  <c r="AM125" i="2"/>
  <c r="AM148" i="2"/>
  <c r="AM150" i="2"/>
  <c r="AM158" i="2"/>
  <c r="AM174" i="2"/>
  <c r="AM184" i="2"/>
  <c r="AM190" i="2"/>
  <c r="AM222" i="2"/>
  <c r="AM242" i="2"/>
  <c r="AM244" i="2"/>
  <c r="AM246" i="2"/>
  <c r="AM145" i="2"/>
  <c r="AM149" i="2"/>
  <c r="AM229" i="2"/>
  <c r="AM93" i="2"/>
  <c r="AM85" i="2"/>
  <c r="AM143" i="2"/>
  <c r="AM153" i="2"/>
  <c r="AM159" i="2"/>
  <c r="AM169" i="2"/>
  <c r="AM179" i="2"/>
  <c r="AM73" i="2"/>
  <c r="AM198" i="2"/>
  <c r="AM120" i="2"/>
  <c r="AM193" i="2"/>
  <c r="AM203" i="2"/>
  <c r="AM209" i="2"/>
  <c r="AM41" i="2"/>
  <c r="AM194" i="2"/>
  <c r="AM57" i="2"/>
  <c r="AM139" i="2"/>
  <c r="AM155" i="2"/>
  <c r="AM199" i="2"/>
  <c r="AM205" i="2"/>
  <c r="AM219" i="2"/>
  <c r="AM255" i="2"/>
  <c r="AM91" i="2"/>
  <c r="AM95" i="2"/>
  <c r="AM130" i="2"/>
  <c r="AM225" i="2"/>
  <c r="AM215" i="2"/>
  <c r="AM87" i="2"/>
  <c r="AM112" i="2"/>
  <c r="AM142" i="2"/>
  <c r="AM177" i="2"/>
  <c r="AM196" i="2"/>
  <c r="AM248" i="2"/>
  <c r="AM68" i="2"/>
  <c r="AM102" i="2"/>
  <c r="AM118" i="2"/>
  <c r="AM167" i="2"/>
  <c r="AM186" i="2"/>
  <c r="AM260" i="2"/>
  <c r="AN37" i="2"/>
  <c r="AM46" i="2"/>
  <c r="AM97" i="2"/>
  <c r="AM99" i="2"/>
  <c r="AM166" i="2"/>
  <c r="AM207" i="2"/>
  <c r="AM226" i="2"/>
  <c r="AM263" i="2"/>
  <c r="AM237" i="2"/>
  <c r="AM259" i="2"/>
  <c r="AM121" i="2"/>
  <c r="AM123" i="2"/>
  <c r="AM132" i="2"/>
  <c r="AM138" i="2"/>
  <c r="AM147" i="2"/>
  <c r="AM187" i="2"/>
  <c r="AM47" i="2"/>
  <c r="AM54" i="2"/>
  <c r="AM62" i="2"/>
  <c r="AM96" i="2"/>
  <c r="AM98" i="2"/>
  <c r="AM156" i="2"/>
  <c r="AM182" i="2"/>
  <c r="AM201" i="2"/>
  <c r="AM264" i="2"/>
  <c r="N7" i="2"/>
  <c r="N6" i="2"/>
  <c r="O7" i="2"/>
  <c r="O6" i="2"/>
  <c r="AM52" i="2"/>
  <c r="AN36" i="2"/>
  <c r="AM116" i="2"/>
  <c r="AM64" i="2"/>
  <c r="AM94" i="2"/>
  <c r="AM119" i="2"/>
  <c r="AM136" i="2"/>
  <c r="AM59" i="2"/>
  <c r="AM111" i="2"/>
  <c r="AM89" i="2"/>
  <c r="AM114" i="2"/>
  <c r="AM42" i="2"/>
  <c r="AM249" i="2"/>
  <c r="AM131" i="2"/>
  <c r="AM84" i="2"/>
  <c r="AM252" i="2"/>
  <c r="AM141" i="2"/>
  <c r="AA27" i="1"/>
  <c r="S27" i="1"/>
  <c r="AA19" i="1"/>
  <c r="S19" i="1"/>
  <c r="S69" i="1"/>
  <c r="AA69" i="1"/>
  <c r="Z69" i="1"/>
  <c r="X7" i="1"/>
  <c r="BC7" i="1"/>
  <c r="S8" i="1"/>
  <c r="AA8" i="1"/>
  <c r="AB7" i="1"/>
  <c r="Z61" i="1"/>
  <c r="AA61" i="1"/>
  <c r="S61" i="1"/>
  <c r="AA29" i="1"/>
  <c r="S29" i="1"/>
  <c r="Z29" i="1"/>
  <c r="S56" i="1"/>
  <c r="AA56" i="1"/>
  <c r="AA121" i="1"/>
  <c r="S121" i="1"/>
  <c r="Z121" i="1"/>
  <c r="AA150" i="1"/>
  <c r="Y150" i="1" s="1"/>
  <c r="S150" i="1"/>
  <c r="Z150" i="1"/>
  <c r="S40" i="1"/>
  <c r="AA40" i="1"/>
  <c r="S95" i="1"/>
  <c r="AA95" i="1"/>
  <c r="E3" i="1"/>
  <c r="S32" i="1"/>
  <c r="AA32" i="1"/>
  <c r="Z32" i="1"/>
  <c r="S36" i="1"/>
  <c r="AA36" i="1"/>
  <c r="S7" i="1"/>
  <c r="AA7" i="1"/>
  <c r="AA54" i="1"/>
  <c r="S54" i="1"/>
  <c r="S42" i="1"/>
  <c r="AA42" i="1"/>
  <c r="S9" i="1"/>
  <c r="AA9" i="1"/>
  <c r="Z9" i="1"/>
  <c r="AA58" i="1"/>
  <c r="S58" i="1"/>
  <c r="AA17" i="1"/>
  <c r="S17" i="1"/>
  <c r="S39" i="1"/>
  <c r="AA39" i="1"/>
  <c r="AA14" i="1"/>
  <c r="Z14" i="1"/>
  <c r="S14" i="1"/>
  <c r="AA38" i="1"/>
  <c r="S38" i="1"/>
  <c r="S41" i="1"/>
  <c r="AA41" i="1"/>
  <c r="S46" i="1"/>
  <c r="AA46" i="1"/>
  <c r="AA57" i="1"/>
  <c r="S57" i="1"/>
  <c r="S68" i="1"/>
  <c r="AA68" i="1"/>
  <c r="Z68" i="1"/>
  <c r="S139" i="1"/>
  <c r="AA139" i="1"/>
  <c r="Z139" i="1"/>
  <c r="S11" i="1"/>
  <c r="AA11" i="1"/>
  <c r="AA16" i="1"/>
  <c r="S16" i="1"/>
  <c r="S30" i="1"/>
  <c r="AA30" i="1"/>
  <c r="Z30" i="1"/>
  <c r="S20" i="1"/>
  <c r="AA20" i="1"/>
  <c r="Z20" i="1"/>
  <c r="S60" i="1"/>
  <c r="AA60" i="1"/>
  <c r="AA10" i="1"/>
  <c r="S10" i="1"/>
  <c r="Z10" i="1"/>
  <c r="AA50" i="1"/>
  <c r="S50" i="1"/>
  <c r="AA77" i="1"/>
  <c r="S77" i="1"/>
  <c r="AA137" i="1"/>
  <c r="S137" i="1"/>
  <c r="Z137" i="1"/>
  <c r="AA113" i="1"/>
  <c r="Z113" i="1"/>
  <c r="S113" i="1"/>
  <c r="AA84" i="1"/>
  <c r="S84" i="1"/>
  <c r="AA18" i="1"/>
  <c r="S18" i="1"/>
  <c r="AA34" i="1"/>
  <c r="Z34" i="1"/>
  <c r="S34" i="1"/>
  <c r="AA101" i="1"/>
  <c r="S101" i="1"/>
  <c r="Z101" i="1"/>
  <c r="S111" i="1"/>
  <c r="AA111" i="1"/>
  <c r="Z111" i="1"/>
  <c r="S147" i="1"/>
  <c r="AA147" i="1"/>
  <c r="S51" i="1"/>
  <c r="AA51" i="1"/>
  <c r="Z51" i="1"/>
  <c r="AA12" i="1"/>
  <c r="S12" i="1"/>
  <c r="AA21" i="1"/>
  <c r="S21" i="1"/>
  <c r="AA22" i="1"/>
  <c r="S22" i="1"/>
  <c r="S28" i="1"/>
  <c r="AA28" i="1"/>
  <c r="Z28" i="1"/>
  <c r="S82" i="1"/>
  <c r="AA82" i="1"/>
  <c r="Z82" i="1"/>
  <c r="S91" i="1"/>
  <c r="Z91" i="1"/>
  <c r="AA91" i="1"/>
  <c r="AA109" i="1"/>
  <c r="Z109" i="1"/>
  <c r="S109" i="1"/>
  <c r="S45" i="1"/>
  <c r="AA45" i="1"/>
  <c r="AA66" i="1"/>
  <c r="S66" i="1"/>
  <c r="AA78" i="1"/>
  <c r="Z78" i="1"/>
  <c r="S78" i="1"/>
  <c r="S13" i="1"/>
  <c r="AA13" i="1"/>
  <c r="AA33" i="1"/>
  <c r="S33" i="1"/>
  <c r="Z33" i="1"/>
  <c r="AA53" i="1"/>
  <c r="S53" i="1"/>
  <c r="AA89" i="1"/>
  <c r="S89" i="1"/>
  <c r="Z89" i="1"/>
  <c r="S99" i="1"/>
  <c r="AA99" i="1"/>
  <c r="AA26" i="1"/>
  <c r="Z26" i="1"/>
  <c r="S26" i="1"/>
  <c r="AA87" i="1"/>
  <c r="S87" i="1"/>
  <c r="S15" i="1"/>
  <c r="Z15" i="1"/>
  <c r="AA15" i="1"/>
  <c r="AA31" i="1"/>
  <c r="S31" i="1"/>
  <c r="S115" i="1"/>
  <c r="AA115" i="1"/>
  <c r="S43" i="1"/>
  <c r="AA43" i="1"/>
  <c r="AA65" i="1"/>
  <c r="S65" i="1"/>
  <c r="AA52" i="1"/>
  <c r="S52" i="1"/>
  <c r="Z52" i="1"/>
  <c r="S135" i="1"/>
  <c r="AA135" i="1"/>
  <c r="AA23" i="1"/>
  <c r="S23" i="1"/>
  <c r="S37" i="1"/>
  <c r="AA37" i="1"/>
  <c r="S64" i="1"/>
  <c r="AA64" i="1"/>
  <c r="Z64" i="1"/>
  <c r="S24" i="1"/>
  <c r="AA24" i="1"/>
  <c r="S44" i="1"/>
  <c r="AA44" i="1"/>
  <c r="Z44" i="1"/>
  <c r="S49" i="1"/>
  <c r="AA49" i="1"/>
  <c r="Z49" i="1"/>
  <c r="AA55" i="1"/>
  <c r="S55" i="1"/>
  <c r="AA59" i="1"/>
  <c r="S59" i="1"/>
  <c r="AA94" i="1"/>
  <c r="Z94" i="1"/>
  <c r="S94" i="1"/>
  <c r="S127" i="1"/>
  <c r="AA127" i="1"/>
  <c r="AA25" i="1"/>
  <c r="S25" i="1"/>
  <c r="AA83" i="1"/>
  <c r="S83" i="1"/>
  <c r="AA125" i="1"/>
  <c r="S125" i="1"/>
  <c r="Z125" i="1"/>
  <c r="S119" i="1"/>
  <c r="AA119" i="1"/>
  <c r="S143" i="1"/>
  <c r="AA143" i="1"/>
  <c r="AA62" i="1"/>
  <c r="S62" i="1"/>
  <c r="S76" i="1"/>
  <c r="AA76" i="1"/>
  <c r="Z76" i="1"/>
  <c r="AA81" i="1"/>
  <c r="S81" i="1"/>
  <c r="Z81" i="1"/>
  <c r="AA105" i="1"/>
  <c r="S105" i="1"/>
  <c r="Z105" i="1"/>
  <c r="AA35" i="1"/>
  <c r="S35" i="1"/>
  <c r="S47" i="1"/>
  <c r="AA47" i="1"/>
  <c r="AA48" i="1"/>
  <c r="Z48" i="1"/>
  <c r="S48" i="1"/>
  <c r="AA129" i="1"/>
  <c r="Z129" i="1"/>
  <c r="S129" i="1"/>
  <c r="AA74" i="1"/>
  <c r="S74" i="1"/>
  <c r="S72" i="1"/>
  <c r="AA72" i="1"/>
  <c r="Z72" i="1"/>
  <c r="AA73" i="1"/>
  <c r="S73" i="1"/>
  <c r="AA70" i="1"/>
  <c r="S70" i="1"/>
  <c r="AA85" i="1"/>
  <c r="Z85" i="1"/>
  <c r="S85" i="1"/>
  <c r="AA97" i="1"/>
  <c r="Z97" i="1"/>
  <c r="S97" i="1"/>
  <c r="AA117" i="1"/>
  <c r="Z117" i="1"/>
  <c r="S117" i="1"/>
  <c r="S103" i="1"/>
  <c r="AA103" i="1"/>
  <c r="S123" i="1"/>
  <c r="AA123" i="1"/>
  <c r="AA133" i="1"/>
  <c r="S133" i="1"/>
  <c r="Z133" i="1"/>
  <c r="AA148" i="1"/>
  <c r="S148" i="1"/>
  <c r="AA63" i="1"/>
  <c r="S63" i="1"/>
  <c r="AA67" i="1"/>
  <c r="S67" i="1"/>
  <c r="Z67" i="1"/>
  <c r="AA71" i="1"/>
  <c r="S71" i="1"/>
  <c r="Z71" i="1"/>
  <c r="AA75" i="1"/>
  <c r="S75" i="1"/>
  <c r="Z75" i="1"/>
  <c r="AA79" i="1"/>
  <c r="S79" i="1"/>
  <c r="Z79" i="1"/>
  <c r="S86" i="1"/>
  <c r="AA86" i="1"/>
  <c r="Z86" i="1"/>
  <c r="S80" i="1"/>
  <c r="AA80" i="1"/>
  <c r="S88" i="1"/>
  <c r="AA88" i="1"/>
  <c r="AA92" i="1"/>
  <c r="S92" i="1"/>
  <c r="AA93" i="1"/>
  <c r="Z93" i="1"/>
  <c r="S93" i="1"/>
  <c r="AA90" i="1"/>
  <c r="Z90" i="1"/>
  <c r="S90" i="1"/>
  <c r="S107" i="1"/>
  <c r="AA107" i="1"/>
  <c r="S131" i="1"/>
  <c r="AA131" i="1"/>
  <c r="AA141" i="1"/>
  <c r="Z141" i="1"/>
  <c r="S141" i="1"/>
  <c r="AA98" i="1"/>
  <c r="Z98" i="1"/>
  <c r="S98" i="1"/>
  <c r="AA102" i="1"/>
  <c r="Z102" i="1"/>
  <c r="S102" i="1"/>
  <c r="AA106" i="1"/>
  <c r="Z106" i="1"/>
  <c r="S106" i="1"/>
  <c r="AA110" i="1"/>
  <c r="Z110" i="1"/>
  <c r="S110" i="1"/>
  <c r="AA114" i="1"/>
  <c r="Z114" i="1"/>
  <c r="S114" i="1"/>
  <c r="AA118" i="1"/>
  <c r="Z118" i="1"/>
  <c r="S118" i="1"/>
  <c r="AA122" i="1"/>
  <c r="Z122" i="1"/>
  <c r="S122" i="1"/>
  <c r="AA126" i="1"/>
  <c r="Z126" i="1"/>
  <c r="S126" i="1"/>
  <c r="AA130" i="1"/>
  <c r="Z130" i="1"/>
  <c r="S130" i="1"/>
  <c r="AA134" i="1"/>
  <c r="Z134" i="1"/>
  <c r="S134" i="1"/>
  <c r="AA138" i="1"/>
  <c r="Z138" i="1"/>
  <c r="S138" i="1"/>
  <c r="AA142" i="1"/>
  <c r="Z142" i="1"/>
  <c r="S142" i="1"/>
  <c r="AA144" i="1"/>
  <c r="Y144" i="1" s="1"/>
  <c r="S144" i="1"/>
  <c r="AA145" i="1"/>
  <c r="S145" i="1"/>
  <c r="S146" i="1"/>
  <c r="AA146" i="1"/>
  <c r="S149" i="1"/>
  <c r="AA149" i="1"/>
  <c r="Y149" i="1" s="1"/>
  <c r="S96" i="1"/>
  <c r="AA96" i="1"/>
  <c r="Z96" i="1"/>
  <c r="AA100" i="1"/>
  <c r="Z100" i="1"/>
  <c r="S100" i="1"/>
  <c r="AA104" i="1"/>
  <c r="Z104" i="1"/>
  <c r="S104" i="1"/>
  <c r="AA108" i="1"/>
  <c r="Z108" i="1"/>
  <c r="S108" i="1"/>
  <c r="S112" i="1"/>
  <c r="Z112" i="1"/>
  <c r="AA112" i="1"/>
  <c r="S116" i="1"/>
  <c r="AA116" i="1"/>
  <c r="Z116" i="1"/>
  <c r="AA120" i="1"/>
  <c r="Z120" i="1"/>
  <c r="S120" i="1"/>
  <c r="Z124" i="1"/>
  <c r="AA124" i="1"/>
  <c r="S124" i="1"/>
  <c r="Z128" i="1"/>
  <c r="AA128" i="1"/>
  <c r="S128" i="1"/>
  <c r="Z132" i="1"/>
  <c r="AA132" i="1"/>
  <c r="S132" i="1"/>
  <c r="Z136" i="1"/>
  <c r="S136" i="1"/>
  <c r="AA136" i="1"/>
  <c r="Z140" i="1"/>
  <c r="AA140" i="1"/>
  <c r="S140" i="1"/>
  <c r="Z8" i="1"/>
  <c r="Z12" i="1"/>
  <c r="Z17" i="1"/>
  <c r="BD36" i="1"/>
  <c r="Z36" i="1"/>
  <c r="Z25" i="1"/>
  <c r="Z21" i="1"/>
  <c r="Z24" i="1"/>
  <c r="Z145" i="1"/>
  <c r="Z11" i="1"/>
  <c r="BD41" i="1"/>
  <c r="Z41" i="1"/>
  <c r="Z37" i="1"/>
  <c r="BD37" i="1"/>
  <c r="Z39" i="1"/>
  <c r="BD39" i="1"/>
  <c r="BD73" i="1"/>
  <c r="Z73" i="1"/>
  <c r="BD84" i="1"/>
  <c r="Z84" i="1"/>
  <c r="BD107" i="1"/>
  <c r="Z107" i="1"/>
  <c r="Z7" i="1"/>
  <c r="Z43" i="1"/>
  <c r="BD43" i="1"/>
  <c r="BD46" i="1"/>
  <c r="Z46" i="1"/>
  <c r="Z65" i="1"/>
  <c r="BD65" i="1"/>
  <c r="Z23" i="1"/>
  <c r="Z35" i="1"/>
  <c r="Z148" i="1"/>
  <c r="BD83" i="1"/>
  <c r="Z83" i="1"/>
  <c r="BD12" i="1"/>
  <c r="Z16" i="1"/>
  <c r="Z19" i="1"/>
  <c r="BD21" i="1"/>
  <c r="Z22" i="1"/>
  <c r="Z103" i="1"/>
  <c r="BD103" i="1"/>
  <c r="Z13" i="1"/>
  <c r="BD55" i="1"/>
  <c r="Z55" i="1"/>
  <c r="Z59" i="1"/>
  <c r="Z50" i="1"/>
  <c r="BD50" i="1"/>
  <c r="Z144" i="1"/>
  <c r="Z31" i="1"/>
  <c r="Z115" i="1"/>
  <c r="Z18" i="1"/>
  <c r="Z42" i="1"/>
  <c r="BD42" i="1"/>
  <c r="BD56" i="1"/>
  <c r="Z56" i="1"/>
  <c r="Z95" i="1"/>
  <c r="Z131" i="1"/>
  <c r="Z40" i="1"/>
  <c r="Z127" i="1"/>
  <c r="Z27" i="1"/>
  <c r="Z54" i="1"/>
  <c r="Z58" i="1"/>
  <c r="BD58" i="1"/>
  <c r="Z63" i="1"/>
  <c r="Z74" i="1"/>
  <c r="BD74" i="1"/>
  <c r="Z77" i="1"/>
  <c r="Z80" i="1"/>
  <c r="Z66" i="1"/>
  <c r="BD47" i="1"/>
  <c r="Z47" i="1"/>
  <c r="Z143" i="1"/>
  <c r="Z38" i="1"/>
  <c r="Z45" i="1"/>
  <c r="Z62" i="1"/>
  <c r="Z123" i="1"/>
  <c r="BD53" i="1"/>
  <c r="Z53" i="1"/>
  <c r="Z57" i="1"/>
  <c r="Z87" i="1"/>
  <c r="Z60" i="1"/>
  <c r="Z146" i="1"/>
  <c r="Z99" i="1"/>
  <c r="Z119" i="1"/>
  <c r="Z149" i="1"/>
  <c r="Z70" i="1"/>
  <c r="BD135" i="1"/>
  <c r="Z135" i="1"/>
  <c r="Z147" i="1"/>
  <c r="Z88" i="1"/>
  <c r="Z92" i="1"/>
  <c r="Y142" i="1" l="1"/>
  <c r="Y147" i="1"/>
  <c r="AM36" i="2"/>
  <c r="Y145" i="1"/>
  <c r="AC145" i="1" s="1"/>
  <c r="AD145" i="1" s="1"/>
  <c r="D145" i="1" s="1"/>
  <c r="H145" i="1" s="1"/>
  <c r="AM37" i="2"/>
  <c r="Y108" i="1"/>
  <c r="BE108" i="1"/>
  <c r="BF108" i="1" s="1"/>
  <c r="BE48" i="1"/>
  <c r="BF48" i="1" s="1"/>
  <c r="Y48" i="1"/>
  <c r="Y121" i="1"/>
  <c r="BE121" i="1"/>
  <c r="BF121" i="1" s="1"/>
  <c r="BE56" i="1"/>
  <c r="BF56" i="1" s="1"/>
  <c r="Y56" i="1"/>
  <c r="BE71" i="1"/>
  <c r="BF71" i="1" s="1"/>
  <c r="Y71" i="1"/>
  <c r="BE125" i="1"/>
  <c r="BF125" i="1" s="1"/>
  <c r="Y125" i="1"/>
  <c r="BE13" i="1"/>
  <c r="BF13" i="1" s="1"/>
  <c r="Y13" i="1"/>
  <c r="Y100" i="1"/>
  <c r="BE100" i="1"/>
  <c r="BF100" i="1" s="1"/>
  <c r="BE35" i="1"/>
  <c r="BF35" i="1" s="1"/>
  <c r="Y35" i="1"/>
  <c r="Y83" i="1"/>
  <c r="BE83" i="1"/>
  <c r="Y22" i="1"/>
  <c r="BE22" i="1"/>
  <c r="BF22" i="1" s="1"/>
  <c r="Y18" i="1"/>
  <c r="BE18" i="1"/>
  <c r="BF18" i="1" s="1"/>
  <c r="Y124" i="1"/>
  <c r="BE124" i="1"/>
  <c r="BF124" i="1" s="1"/>
  <c r="Y106" i="1"/>
  <c r="BE106" i="1"/>
  <c r="BF106" i="1" s="1"/>
  <c r="BE67" i="1"/>
  <c r="BF67" i="1" s="1"/>
  <c r="Y67" i="1"/>
  <c r="Y85" i="1"/>
  <c r="BE85" i="1"/>
  <c r="BF85" i="1" s="1"/>
  <c r="BE64" i="1"/>
  <c r="BF64" i="1" s="1"/>
  <c r="Y64" i="1"/>
  <c r="Y38" i="1"/>
  <c r="BE38" i="1"/>
  <c r="BF38" i="1" s="1"/>
  <c r="Y29" i="1"/>
  <c r="BE29" i="1"/>
  <c r="BF29" i="1" s="1"/>
  <c r="Y132" i="1"/>
  <c r="BE132" i="1"/>
  <c r="BF132" i="1" s="1"/>
  <c r="BE60" i="1"/>
  <c r="BF60" i="1" s="1"/>
  <c r="Y60" i="1"/>
  <c r="Y138" i="1"/>
  <c r="BE138" i="1"/>
  <c r="BF138" i="1" s="1"/>
  <c r="BE47" i="1"/>
  <c r="Y47" i="1"/>
  <c r="Y128" i="1"/>
  <c r="BE128" i="1"/>
  <c r="BF128" i="1" s="1"/>
  <c r="BE34" i="1"/>
  <c r="BF34" i="1" s="1"/>
  <c r="Y34" i="1"/>
  <c r="Y134" i="1"/>
  <c r="BE134" i="1"/>
  <c r="BF134" i="1" s="1"/>
  <c r="Y15" i="1"/>
  <c r="BE15" i="1"/>
  <c r="BF15" i="1" s="1"/>
  <c r="Y96" i="1"/>
  <c r="BE96" i="1"/>
  <c r="BF96" i="1" s="1"/>
  <c r="Y92" i="1"/>
  <c r="BE92" i="1"/>
  <c r="BF92" i="1" s="1"/>
  <c r="BE25" i="1"/>
  <c r="BF25" i="1" s="1"/>
  <c r="Y25" i="1"/>
  <c r="Y78" i="1"/>
  <c r="BE78" i="1"/>
  <c r="BF78" i="1" s="1"/>
  <c r="BE21" i="1"/>
  <c r="BF21" i="1" s="1"/>
  <c r="Y21" i="1"/>
  <c r="Y84" i="1"/>
  <c r="BE84" i="1"/>
  <c r="BF84" i="1" s="1"/>
  <c r="BE30" i="1"/>
  <c r="BF30" i="1" s="1"/>
  <c r="Y30" i="1"/>
  <c r="BE27" i="1"/>
  <c r="BF27" i="1" s="1"/>
  <c r="Y27" i="1"/>
  <c r="BE90" i="1"/>
  <c r="BF90" i="1" s="1"/>
  <c r="Y90" i="1"/>
  <c r="BE31" i="1"/>
  <c r="BF31" i="1" s="1"/>
  <c r="Y31" i="1"/>
  <c r="Y93" i="1"/>
  <c r="BE93" i="1"/>
  <c r="BF93" i="1" s="1"/>
  <c r="Y36" i="1"/>
  <c r="BE36" i="1"/>
  <c r="BF36" i="1" s="1"/>
  <c r="Y130" i="1"/>
  <c r="BE130" i="1"/>
  <c r="BF130" i="1" s="1"/>
  <c r="Y88" i="1"/>
  <c r="BE88" i="1"/>
  <c r="BF88" i="1" s="1"/>
  <c r="Y63" i="1"/>
  <c r="BE63" i="1"/>
  <c r="BF63" i="1" s="1"/>
  <c r="Y70" i="1"/>
  <c r="BE70" i="1"/>
  <c r="BF70" i="1" s="1"/>
  <c r="BE105" i="1"/>
  <c r="BF105" i="1" s="1"/>
  <c r="Y105" i="1"/>
  <c r="Y127" i="1"/>
  <c r="BE127" i="1"/>
  <c r="BF127" i="1" s="1"/>
  <c r="Y37" i="1"/>
  <c r="BE37" i="1"/>
  <c r="Y32" i="1"/>
  <c r="BE32" i="1"/>
  <c r="BF32" i="1" s="1"/>
  <c r="BE61" i="1"/>
  <c r="BF61" i="1" s="1"/>
  <c r="Y61" i="1"/>
  <c r="Y115" i="1"/>
  <c r="BE115" i="1"/>
  <c r="BF115" i="1" s="1"/>
  <c r="Y28" i="1"/>
  <c r="BE28" i="1"/>
  <c r="BF28" i="1" s="1"/>
  <c r="BE54" i="1"/>
  <c r="BF54" i="1" s="1"/>
  <c r="Y54" i="1"/>
  <c r="Y97" i="1"/>
  <c r="BE97" i="1"/>
  <c r="BF97" i="1" s="1"/>
  <c r="Y24" i="1"/>
  <c r="BE24" i="1"/>
  <c r="BF24" i="1" s="1"/>
  <c r="Y7" i="1"/>
  <c r="AC3" i="1"/>
  <c r="AG2" i="1"/>
  <c r="BE7" i="1"/>
  <c r="BF7" i="1" s="1"/>
  <c r="AC149" i="1"/>
  <c r="AD149" i="1" s="1"/>
  <c r="D149" i="1" s="1"/>
  <c r="H149" i="1" s="1"/>
  <c r="AE149" i="1"/>
  <c r="Y102" i="1"/>
  <c r="BE102" i="1"/>
  <c r="BF102" i="1" s="1"/>
  <c r="Y87" i="1"/>
  <c r="BE87" i="1"/>
  <c r="BF87" i="1" s="1"/>
  <c r="BE12" i="1"/>
  <c r="BF12" i="1" s="1"/>
  <c r="Y12" i="1"/>
  <c r="Y120" i="1"/>
  <c r="BE120" i="1"/>
  <c r="BF120" i="1" s="1"/>
  <c r="Y80" i="1"/>
  <c r="BE80" i="1"/>
  <c r="BF80" i="1" s="1"/>
  <c r="Y148" i="1"/>
  <c r="BE73" i="1"/>
  <c r="BF73" i="1" s="1"/>
  <c r="Y73" i="1"/>
  <c r="BE45" i="1"/>
  <c r="BF45" i="1" s="1"/>
  <c r="Y45" i="1"/>
  <c r="BE113" i="1"/>
  <c r="BF113" i="1" s="1"/>
  <c r="Y113" i="1"/>
  <c r="BE16" i="1"/>
  <c r="BF16" i="1" s="1"/>
  <c r="Y16" i="1"/>
  <c r="Y39" i="1"/>
  <c r="BE39" i="1"/>
  <c r="BF39" i="1" s="1"/>
  <c r="BF37" i="1"/>
  <c r="Y44" i="1"/>
  <c r="BE44" i="1"/>
  <c r="BF44" i="1" s="1"/>
  <c r="Y46" i="1"/>
  <c r="BE46" i="1"/>
  <c r="BF46" i="1" s="1"/>
  <c r="Y104" i="1"/>
  <c r="BE104" i="1"/>
  <c r="BF104" i="1" s="1"/>
  <c r="Y33" i="1"/>
  <c r="BE33" i="1"/>
  <c r="BF33" i="1" s="1"/>
  <c r="Y110" i="1"/>
  <c r="BE110" i="1"/>
  <c r="BF110" i="1" s="1"/>
  <c r="Y41" i="1"/>
  <c r="BE41" i="1"/>
  <c r="BF41" i="1" s="1"/>
  <c r="BF47" i="1"/>
  <c r="BE20" i="1"/>
  <c r="BF20" i="1" s="1"/>
  <c r="Y20" i="1"/>
  <c r="BF83" i="1"/>
  <c r="BE66" i="1"/>
  <c r="BF66" i="1" s="1"/>
  <c r="Y66" i="1"/>
  <c r="BE14" i="1"/>
  <c r="BF14" i="1" s="1"/>
  <c r="Y14" i="1"/>
  <c r="AG3" i="1"/>
  <c r="AH4" i="1"/>
  <c r="AG4" i="1"/>
  <c r="Y146" i="1"/>
  <c r="Y126" i="1"/>
  <c r="BE126" i="1"/>
  <c r="BF126" i="1" s="1"/>
  <c r="BE81" i="1"/>
  <c r="BF81" i="1" s="1"/>
  <c r="Y81" i="1"/>
  <c r="Y23" i="1"/>
  <c r="BE23" i="1"/>
  <c r="BF23" i="1" s="1"/>
  <c r="BE51" i="1"/>
  <c r="BF51" i="1" s="1"/>
  <c r="Y51" i="1"/>
  <c r="Y11" i="1"/>
  <c r="BE11" i="1"/>
  <c r="BF11" i="1" s="1"/>
  <c r="BE8" i="1"/>
  <c r="BF8" i="1" s="1"/>
  <c r="Y8" i="1"/>
  <c r="BE72" i="1"/>
  <c r="BF72" i="1" s="1"/>
  <c r="Y72" i="1"/>
  <c r="BE40" i="1"/>
  <c r="BF40" i="1" s="1"/>
  <c r="Y40" i="1"/>
  <c r="Y116" i="1"/>
  <c r="BE116" i="1"/>
  <c r="BF116" i="1" s="1"/>
  <c r="Y94" i="1"/>
  <c r="BE94" i="1"/>
  <c r="BF94" i="1" s="1"/>
  <c r="BE26" i="1"/>
  <c r="BF26" i="1" s="1"/>
  <c r="Y26" i="1"/>
  <c r="BE86" i="1"/>
  <c r="BF86" i="1" s="1"/>
  <c r="Y86" i="1"/>
  <c r="Y133" i="1"/>
  <c r="BE133" i="1"/>
  <c r="BF133" i="1" s="1"/>
  <c r="BE76" i="1"/>
  <c r="BF76" i="1" s="1"/>
  <c r="Y76" i="1"/>
  <c r="Y99" i="1"/>
  <c r="BE99" i="1"/>
  <c r="BF99" i="1" s="1"/>
  <c r="AE147" i="1"/>
  <c r="AC147" i="1"/>
  <c r="AD147" i="1" s="1"/>
  <c r="D147" i="1" s="1"/>
  <c r="H147" i="1" s="1"/>
  <c r="Y137" i="1"/>
  <c r="BE137" i="1"/>
  <c r="BF137" i="1" s="1"/>
  <c r="BE17" i="1"/>
  <c r="BF17" i="1" s="1"/>
  <c r="Y17" i="1"/>
  <c r="Y140" i="1"/>
  <c r="BE140" i="1"/>
  <c r="BF140" i="1" s="1"/>
  <c r="Y112" i="1"/>
  <c r="BE112" i="1"/>
  <c r="BF112" i="1" s="1"/>
  <c r="AE145" i="1"/>
  <c r="Y122" i="1"/>
  <c r="BE122" i="1"/>
  <c r="BF122" i="1" s="1"/>
  <c r="Y123" i="1"/>
  <c r="BE123" i="1"/>
  <c r="BF123" i="1" s="1"/>
  <c r="Y59" i="1"/>
  <c r="BE59" i="1"/>
  <c r="BF59" i="1" s="1"/>
  <c r="BE109" i="1"/>
  <c r="BF109" i="1" s="1"/>
  <c r="Y109" i="1"/>
  <c r="Y139" i="1"/>
  <c r="BE139" i="1"/>
  <c r="BF139" i="1" s="1"/>
  <c r="Y141" i="1"/>
  <c r="BE141" i="1"/>
  <c r="BF141" i="1" s="1"/>
  <c r="Y74" i="1"/>
  <c r="BE74" i="1"/>
  <c r="BF74" i="1" s="1"/>
  <c r="Y91" i="1"/>
  <c r="BE91" i="1"/>
  <c r="BF91" i="1" s="1"/>
  <c r="BE77" i="1"/>
  <c r="BF77" i="1" s="1"/>
  <c r="Y77" i="1"/>
  <c r="Y58" i="1"/>
  <c r="BE58" i="1"/>
  <c r="BF58" i="1" s="1"/>
  <c r="Y136" i="1"/>
  <c r="BE136" i="1"/>
  <c r="BF136" i="1" s="1"/>
  <c r="Y98" i="1"/>
  <c r="BE98" i="1"/>
  <c r="BF98" i="1" s="1"/>
  <c r="Y135" i="1"/>
  <c r="BE135" i="1"/>
  <c r="BF135" i="1" s="1"/>
  <c r="Y95" i="1"/>
  <c r="BE95" i="1"/>
  <c r="BF95" i="1" s="1"/>
  <c r="AE144" i="1"/>
  <c r="AC144" i="1"/>
  <c r="AD144" i="1" s="1"/>
  <c r="D144" i="1" s="1"/>
  <c r="H144" i="1" s="1"/>
  <c r="Y131" i="1"/>
  <c r="BE131" i="1"/>
  <c r="BF131" i="1" s="1"/>
  <c r="Y103" i="1"/>
  <c r="BE103" i="1"/>
  <c r="BF103" i="1" s="1"/>
  <c r="BE62" i="1"/>
  <c r="BF62" i="1" s="1"/>
  <c r="Y62" i="1"/>
  <c r="Y55" i="1"/>
  <c r="BE55" i="1"/>
  <c r="BF55" i="1" s="1"/>
  <c r="BE52" i="1"/>
  <c r="BF52" i="1" s="1"/>
  <c r="Y52" i="1"/>
  <c r="Y111" i="1"/>
  <c r="BE111" i="1"/>
  <c r="BF111" i="1" s="1"/>
  <c r="BE69" i="1"/>
  <c r="BF69" i="1" s="1"/>
  <c r="Y69" i="1"/>
  <c r="Y118" i="1"/>
  <c r="BE118" i="1"/>
  <c r="BF118" i="1" s="1"/>
  <c r="BE79" i="1"/>
  <c r="BF79" i="1" s="1"/>
  <c r="Y79" i="1"/>
  <c r="Y143" i="1"/>
  <c r="BE89" i="1"/>
  <c r="BF89" i="1" s="1"/>
  <c r="Y89" i="1"/>
  <c r="Y50" i="1"/>
  <c r="BE50" i="1"/>
  <c r="BF50" i="1" s="1"/>
  <c r="BE68" i="1"/>
  <c r="BF68" i="1" s="1"/>
  <c r="Y68" i="1"/>
  <c r="Y9" i="1"/>
  <c r="BE9" i="1"/>
  <c r="BF9" i="1" s="1"/>
  <c r="Y107" i="1"/>
  <c r="BE107" i="1"/>
  <c r="BF107" i="1" s="1"/>
  <c r="BE129" i="1"/>
  <c r="BF129" i="1" s="1"/>
  <c r="Y129" i="1"/>
  <c r="BE49" i="1"/>
  <c r="BF49" i="1" s="1"/>
  <c r="Y49" i="1"/>
  <c r="BE65" i="1"/>
  <c r="BF65" i="1" s="1"/>
  <c r="Y65" i="1"/>
  <c r="AE150" i="1"/>
  <c r="AC150" i="1"/>
  <c r="AD150" i="1" s="1"/>
  <c r="D150" i="1" s="1"/>
  <c r="H150" i="1" s="1"/>
  <c r="AE142" i="1"/>
  <c r="AC142" i="1"/>
  <c r="AD142" i="1" s="1"/>
  <c r="D142" i="1" s="1"/>
  <c r="H142" i="1" s="1"/>
  <c r="Y119" i="1"/>
  <c r="BE119" i="1"/>
  <c r="BF119" i="1" s="1"/>
  <c r="Y43" i="1"/>
  <c r="BE43" i="1"/>
  <c r="BF43" i="1" s="1"/>
  <c r="BE53" i="1"/>
  <c r="BF53" i="1" s="1"/>
  <c r="Y53" i="1"/>
  <c r="BE82" i="1"/>
  <c r="BF82" i="1" s="1"/>
  <c r="Y82" i="1"/>
  <c r="Y42" i="1"/>
  <c r="BE42" i="1"/>
  <c r="BF42" i="1" s="1"/>
  <c r="Y19" i="1"/>
  <c r="BE19" i="1"/>
  <c r="BF19" i="1" s="1"/>
  <c r="Y114" i="1"/>
  <c r="BE114" i="1"/>
  <c r="BF114" i="1" s="1"/>
  <c r="BE75" i="1"/>
  <c r="BF75" i="1" s="1"/>
  <c r="Y75" i="1"/>
  <c r="Y117" i="1"/>
  <c r="BE117" i="1"/>
  <c r="BF117" i="1" s="1"/>
  <c r="Y101" i="1"/>
  <c r="BE101" i="1"/>
  <c r="BF101" i="1" s="1"/>
  <c r="Y10" i="1"/>
  <c r="BE10" i="1"/>
  <c r="BF10" i="1" s="1"/>
  <c r="BE57" i="1"/>
  <c r="BF57" i="1" s="1"/>
  <c r="Y57" i="1"/>
  <c r="AE123" i="1" l="1"/>
  <c r="AC123" i="1"/>
  <c r="AD123" i="1" s="1"/>
  <c r="D123" i="1" s="1"/>
  <c r="H123" i="1" s="1"/>
  <c r="AE113" i="1"/>
  <c r="AC113" i="1"/>
  <c r="AD113" i="1" s="1"/>
  <c r="D113" i="1" s="1"/>
  <c r="H113" i="1" s="1"/>
  <c r="AE111" i="1"/>
  <c r="AC111" i="1"/>
  <c r="AD111" i="1" s="1"/>
  <c r="D111" i="1" s="1"/>
  <c r="H111" i="1" s="1"/>
  <c r="AE136" i="1"/>
  <c r="AC136" i="1"/>
  <c r="AD136" i="1" s="1"/>
  <c r="D136" i="1" s="1"/>
  <c r="H136" i="1" s="1"/>
  <c r="AC86" i="1"/>
  <c r="AD86" i="1" s="1"/>
  <c r="D86" i="1" s="1"/>
  <c r="H86" i="1" s="1"/>
  <c r="AE86" i="1"/>
  <c r="AE105" i="1"/>
  <c r="AC105" i="1"/>
  <c r="AD105" i="1" s="1"/>
  <c r="D105" i="1" s="1"/>
  <c r="H105" i="1" s="1"/>
  <c r="AE27" i="1"/>
  <c r="AC27" i="1"/>
  <c r="AD27" i="1" s="1"/>
  <c r="D27" i="1" s="1"/>
  <c r="H27" i="1" s="1"/>
  <c r="AC100" i="1"/>
  <c r="AD100" i="1" s="1"/>
  <c r="D100" i="1" s="1"/>
  <c r="H100" i="1" s="1"/>
  <c r="AE100" i="1"/>
  <c r="AE98" i="1"/>
  <c r="AC98" i="1"/>
  <c r="AD98" i="1" s="1"/>
  <c r="D98" i="1" s="1"/>
  <c r="H98" i="1" s="1"/>
  <c r="AC51" i="1"/>
  <c r="AD51" i="1" s="1"/>
  <c r="D51" i="1" s="1"/>
  <c r="H51" i="1" s="1"/>
  <c r="AE51" i="1"/>
  <c r="AE90" i="1"/>
  <c r="AC90" i="1"/>
  <c r="AD90" i="1" s="1"/>
  <c r="D90" i="1" s="1"/>
  <c r="H90" i="1" s="1"/>
  <c r="AE19" i="1"/>
  <c r="AC19" i="1"/>
  <c r="AD19" i="1" s="1"/>
  <c r="D19" i="1" s="1"/>
  <c r="H19" i="1" s="1"/>
  <c r="AE133" i="1"/>
  <c r="AC133" i="1"/>
  <c r="AD133" i="1" s="1"/>
  <c r="D133" i="1" s="1"/>
  <c r="H133" i="1" s="1"/>
  <c r="AE127" i="1"/>
  <c r="AC127" i="1"/>
  <c r="AD127" i="1" s="1"/>
  <c r="D127" i="1" s="1"/>
  <c r="H127" i="1" s="1"/>
  <c r="AE64" i="1"/>
  <c r="AC64" i="1"/>
  <c r="AD64" i="1" s="1"/>
  <c r="D64" i="1" s="1"/>
  <c r="H64" i="1" s="1"/>
  <c r="AC42" i="1"/>
  <c r="AD42" i="1" s="1"/>
  <c r="D42" i="1" s="1"/>
  <c r="H42" i="1" s="1"/>
  <c r="AE42" i="1"/>
  <c r="AE107" i="1"/>
  <c r="AC107" i="1"/>
  <c r="AD107" i="1" s="1"/>
  <c r="D107" i="1" s="1"/>
  <c r="H107" i="1" s="1"/>
  <c r="AC52" i="1"/>
  <c r="AD52" i="1" s="1"/>
  <c r="D52" i="1" s="1"/>
  <c r="H52" i="1" s="1"/>
  <c r="AE52" i="1"/>
  <c r="AC122" i="1"/>
  <c r="AD122" i="1" s="1"/>
  <c r="D122" i="1" s="1"/>
  <c r="H122" i="1" s="1"/>
  <c r="AE122" i="1"/>
  <c r="AE23" i="1"/>
  <c r="AC23" i="1"/>
  <c r="AD23" i="1" s="1"/>
  <c r="D23" i="1" s="1"/>
  <c r="H23" i="1" s="1"/>
  <c r="AE41" i="1"/>
  <c r="AC41" i="1"/>
  <c r="AD41" i="1" s="1"/>
  <c r="D41" i="1" s="1"/>
  <c r="H41" i="1" s="1"/>
  <c r="AE45" i="1"/>
  <c r="AC45" i="1"/>
  <c r="AD45" i="1" s="1"/>
  <c r="D45" i="1" s="1"/>
  <c r="H45" i="1" s="1"/>
  <c r="AC7" i="1"/>
  <c r="AD7" i="1" s="1"/>
  <c r="D7" i="1" s="1"/>
  <c r="AE7" i="1"/>
  <c r="AE134" i="1"/>
  <c r="AC134" i="1"/>
  <c r="AD134" i="1" s="1"/>
  <c r="D134" i="1" s="1"/>
  <c r="H134" i="1" s="1"/>
  <c r="AE13" i="1"/>
  <c r="AC13" i="1"/>
  <c r="AD13" i="1" s="1"/>
  <c r="D13" i="1" s="1"/>
  <c r="H13" i="1" s="1"/>
  <c r="AE9" i="1"/>
  <c r="AC9" i="1"/>
  <c r="AD9" i="1" s="1"/>
  <c r="D9" i="1" s="1"/>
  <c r="H9" i="1" s="1"/>
  <c r="AE82" i="1"/>
  <c r="AC82" i="1"/>
  <c r="AD82" i="1" s="1"/>
  <c r="D82" i="1" s="1"/>
  <c r="H82" i="1" s="1"/>
  <c r="AE58" i="1"/>
  <c r="AC58" i="1"/>
  <c r="AD58" i="1" s="1"/>
  <c r="D58" i="1" s="1"/>
  <c r="H58" i="1" s="1"/>
  <c r="AC81" i="1"/>
  <c r="AD81" i="1" s="1"/>
  <c r="D81" i="1" s="1"/>
  <c r="H81" i="1" s="1"/>
  <c r="AE81" i="1"/>
  <c r="AE30" i="1"/>
  <c r="AC30" i="1"/>
  <c r="AD30" i="1" s="1"/>
  <c r="D30" i="1" s="1"/>
  <c r="H30" i="1" s="1"/>
  <c r="AE85" i="1"/>
  <c r="AC85" i="1"/>
  <c r="AD85" i="1" s="1"/>
  <c r="D85" i="1" s="1"/>
  <c r="H85" i="1" s="1"/>
  <c r="AE129" i="1"/>
  <c r="AC129" i="1"/>
  <c r="AD129" i="1" s="1"/>
  <c r="D129" i="1" s="1"/>
  <c r="H129" i="1" s="1"/>
  <c r="AC38" i="1"/>
  <c r="AD38" i="1" s="1"/>
  <c r="D38" i="1" s="1"/>
  <c r="H38" i="1" s="1"/>
  <c r="AE38" i="1"/>
  <c r="AE15" i="1"/>
  <c r="AC15" i="1"/>
  <c r="AD15" i="1" s="1"/>
  <c r="D15" i="1" s="1"/>
  <c r="H15" i="1" s="1"/>
  <c r="AE77" i="1"/>
  <c r="AC77" i="1"/>
  <c r="AD77" i="1" s="1"/>
  <c r="D77" i="1" s="1"/>
  <c r="H77" i="1" s="1"/>
  <c r="AE26" i="1"/>
  <c r="AC26" i="1"/>
  <c r="AD26" i="1" s="1"/>
  <c r="D26" i="1" s="1"/>
  <c r="H26" i="1" s="1"/>
  <c r="AC110" i="1"/>
  <c r="AD110" i="1" s="1"/>
  <c r="D110" i="1" s="1"/>
  <c r="H110" i="1" s="1"/>
  <c r="AE110" i="1"/>
  <c r="AE73" i="1"/>
  <c r="AC73" i="1"/>
  <c r="AD73" i="1" s="1"/>
  <c r="D73" i="1" s="1"/>
  <c r="H73" i="1" s="1"/>
  <c r="AC24" i="1"/>
  <c r="AD24" i="1" s="1"/>
  <c r="D24" i="1" s="1"/>
  <c r="H24" i="1" s="1"/>
  <c r="AE24" i="1"/>
  <c r="AC70" i="1"/>
  <c r="AD70" i="1" s="1"/>
  <c r="D70" i="1" s="1"/>
  <c r="H70" i="1" s="1"/>
  <c r="AE70" i="1"/>
  <c r="AE34" i="1"/>
  <c r="AC34" i="1"/>
  <c r="AD34" i="1" s="1"/>
  <c r="D34" i="1" s="1"/>
  <c r="H34" i="1" s="1"/>
  <c r="AC67" i="1"/>
  <c r="AD67" i="1" s="1"/>
  <c r="D67" i="1" s="1"/>
  <c r="H67" i="1" s="1"/>
  <c r="AE67" i="1"/>
  <c r="AE125" i="1"/>
  <c r="AC125" i="1"/>
  <c r="AD125" i="1" s="1"/>
  <c r="D125" i="1" s="1"/>
  <c r="H125" i="1" s="1"/>
  <c r="AE112" i="1"/>
  <c r="AC112" i="1"/>
  <c r="AD112" i="1" s="1"/>
  <c r="D112" i="1" s="1"/>
  <c r="H112" i="1" s="1"/>
  <c r="AE97" i="1"/>
  <c r="AC97" i="1"/>
  <c r="AD97" i="1" s="1"/>
  <c r="D97" i="1" s="1"/>
  <c r="H97" i="1" s="1"/>
  <c r="AC63" i="1"/>
  <c r="AD63" i="1" s="1"/>
  <c r="D63" i="1" s="1"/>
  <c r="H63" i="1" s="1"/>
  <c r="AE63" i="1"/>
  <c r="AC84" i="1"/>
  <c r="AD84" i="1" s="1"/>
  <c r="D84" i="1" s="1"/>
  <c r="H84" i="1" s="1"/>
  <c r="AE84" i="1"/>
  <c r="AC71" i="1"/>
  <c r="AD71" i="1" s="1"/>
  <c r="D71" i="1" s="1"/>
  <c r="H71" i="1" s="1"/>
  <c r="AE71" i="1"/>
  <c r="AE91" i="1"/>
  <c r="AC91" i="1"/>
  <c r="AD91" i="1" s="1"/>
  <c r="D91" i="1" s="1"/>
  <c r="H91" i="1" s="1"/>
  <c r="AE94" i="1"/>
  <c r="AC94" i="1"/>
  <c r="AD94" i="1" s="1"/>
  <c r="D94" i="1" s="1"/>
  <c r="H94" i="1" s="1"/>
  <c r="AE146" i="1"/>
  <c r="AC146" i="1"/>
  <c r="AD146" i="1" s="1"/>
  <c r="D146" i="1" s="1"/>
  <c r="H146" i="1" s="1"/>
  <c r="AE33" i="1"/>
  <c r="AC33" i="1"/>
  <c r="AD33" i="1" s="1"/>
  <c r="D33" i="1" s="1"/>
  <c r="H33" i="1" s="1"/>
  <c r="AE54" i="1"/>
  <c r="AC54" i="1"/>
  <c r="AD54" i="1" s="1"/>
  <c r="D54" i="1" s="1"/>
  <c r="H54" i="1" s="1"/>
  <c r="AE21" i="1"/>
  <c r="AC21" i="1"/>
  <c r="AD21" i="1" s="1"/>
  <c r="D21" i="1" s="1"/>
  <c r="H21" i="1" s="1"/>
  <c r="AE128" i="1"/>
  <c r="AC128" i="1"/>
  <c r="AD128" i="1" s="1"/>
  <c r="D128" i="1" s="1"/>
  <c r="H128" i="1" s="1"/>
  <c r="AC106" i="1"/>
  <c r="AD106" i="1" s="1"/>
  <c r="D106" i="1" s="1"/>
  <c r="H106" i="1" s="1"/>
  <c r="AE106" i="1"/>
  <c r="AE53" i="1"/>
  <c r="AC53" i="1"/>
  <c r="AD53" i="1" s="1"/>
  <c r="D53" i="1" s="1"/>
  <c r="H53" i="1" s="1"/>
  <c r="AE126" i="1"/>
  <c r="AC126" i="1"/>
  <c r="AD126" i="1" s="1"/>
  <c r="D126" i="1" s="1"/>
  <c r="H126" i="1" s="1"/>
  <c r="AE10" i="1"/>
  <c r="AC10" i="1"/>
  <c r="AD10" i="1" s="1"/>
  <c r="D10" i="1" s="1"/>
  <c r="H10" i="1" s="1"/>
  <c r="AC50" i="1"/>
  <c r="AD50" i="1" s="1"/>
  <c r="D50" i="1" s="1"/>
  <c r="H50" i="1" s="1"/>
  <c r="AE50" i="1"/>
  <c r="AE103" i="1"/>
  <c r="AC103" i="1"/>
  <c r="AD103" i="1" s="1"/>
  <c r="D103" i="1" s="1"/>
  <c r="H103" i="1" s="1"/>
  <c r="AC74" i="1"/>
  <c r="AD74" i="1" s="1"/>
  <c r="D74" i="1" s="1"/>
  <c r="H74" i="1" s="1"/>
  <c r="AE74" i="1"/>
  <c r="AE17" i="1"/>
  <c r="AC17" i="1"/>
  <c r="AD17" i="1" s="1"/>
  <c r="D17" i="1" s="1"/>
  <c r="H17" i="1" s="1"/>
  <c r="AE116" i="1"/>
  <c r="AC116" i="1"/>
  <c r="AD116" i="1" s="1"/>
  <c r="D116" i="1" s="1"/>
  <c r="H116" i="1" s="1"/>
  <c r="AH145" i="1"/>
  <c r="AH144" i="1"/>
  <c r="AH142" i="1"/>
  <c r="AH138" i="1"/>
  <c r="AH134" i="1"/>
  <c r="AH130" i="1"/>
  <c r="AH126" i="1"/>
  <c r="AH122" i="1"/>
  <c r="AH118" i="1"/>
  <c r="AH114" i="1"/>
  <c r="AH110" i="1"/>
  <c r="AH106" i="1"/>
  <c r="AH102" i="1"/>
  <c r="AH98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103" i="1"/>
  <c r="AH85" i="1"/>
  <c r="AH133" i="1"/>
  <c r="AH129" i="1"/>
  <c r="AH82" i="1"/>
  <c r="AH77" i="1"/>
  <c r="AH73" i="1"/>
  <c r="AH69" i="1"/>
  <c r="AH65" i="1"/>
  <c r="AH149" i="1"/>
  <c r="AH146" i="1"/>
  <c r="AH105" i="1"/>
  <c r="AH119" i="1"/>
  <c r="AH99" i="1"/>
  <c r="AH135" i="1"/>
  <c r="AH147" i="1"/>
  <c r="AH141" i="1"/>
  <c r="AH94" i="1"/>
  <c r="AH92" i="1"/>
  <c r="AH89" i="1"/>
  <c r="AH88" i="1"/>
  <c r="AH121" i="1"/>
  <c r="AH101" i="1"/>
  <c r="AH93" i="1"/>
  <c r="AH87" i="1"/>
  <c r="AH117" i="1"/>
  <c r="AH97" i="1"/>
  <c r="AH81" i="1"/>
  <c r="AH76" i="1"/>
  <c r="AH60" i="1"/>
  <c r="AH43" i="1"/>
  <c r="AH38" i="1"/>
  <c r="AH127" i="1"/>
  <c r="AH115" i="1"/>
  <c r="AH95" i="1"/>
  <c r="AH55" i="1"/>
  <c r="AH54" i="1"/>
  <c r="AH53" i="1"/>
  <c r="AH52" i="1"/>
  <c r="AH68" i="1"/>
  <c r="AH66" i="1"/>
  <c r="AH44" i="1"/>
  <c r="AH39" i="1"/>
  <c r="AH139" i="1"/>
  <c r="AH86" i="1"/>
  <c r="AH51" i="1"/>
  <c r="AH150" i="1"/>
  <c r="AH123" i="1"/>
  <c r="AH113" i="1"/>
  <c r="AH78" i="1"/>
  <c r="AH45" i="1"/>
  <c r="AH40" i="1"/>
  <c r="AH64" i="1"/>
  <c r="AH50" i="1"/>
  <c r="AH148" i="1"/>
  <c r="AH131" i="1"/>
  <c r="AH56" i="1"/>
  <c r="AH75" i="1"/>
  <c r="AH41" i="1"/>
  <c r="AH32" i="1"/>
  <c r="AH61" i="1"/>
  <c r="AH33" i="1"/>
  <c r="AH31" i="1"/>
  <c r="AH57" i="1"/>
  <c r="AH62" i="1"/>
  <c r="AH7" i="1"/>
  <c r="AH125" i="1"/>
  <c r="AH107" i="1"/>
  <c r="AH70" i="1"/>
  <c r="AH22" i="1"/>
  <c r="AH21" i="1"/>
  <c r="AH109" i="1"/>
  <c r="AH91" i="1"/>
  <c r="AH80" i="1"/>
  <c r="AH29" i="1"/>
  <c r="AH16" i="1"/>
  <c r="AH24" i="1"/>
  <c r="AH111" i="1"/>
  <c r="AH84" i="1"/>
  <c r="AH10" i="1"/>
  <c r="AH143" i="1"/>
  <c r="AH37" i="1"/>
  <c r="AH35" i="1"/>
  <c r="AH71" i="1"/>
  <c r="AH30" i="1"/>
  <c r="AH42" i="1"/>
  <c r="AH67" i="1"/>
  <c r="AH58" i="1"/>
  <c r="AH49" i="1"/>
  <c r="AH25" i="1"/>
  <c r="AH83" i="1"/>
  <c r="AH74" i="1"/>
  <c r="AH11" i="1"/>
  <c r="AH28" i="1"/>
  <c r="AH26" i="1"/>
  <c r="AH79" i="1"/>
  <c r="AH47" i="1"/>
  <c r="AH17" i="1"/>
  <c r="AH12" i="1"/>
  <c r="AH46" i="1"/>
  <c r="AH36" i="1"/>
  <c r="AH8" i="1"/>
  <c r="AH18" i="1"/>
  <c r="AH90" i="1"/>
  <c r="AH23" i="1"/>
  <c r="AH13" i="1"/>
  <c r="AH48" i="1"/>
  <c r="AH34" i="1"/>
  <c r="AH59" i="1"/>
  <c r="AH14" i="1"/>
  <c r="AH9" i="1"/>
  <c r="AH72" i="1"/>
  <c r="AH27" i="1"/>
  <c r="AH137" i="1"/>
  <c r="AH19" i="1"/>
  <c r="AH63" i="1"/>
  <c r="AH15" i="1"/>
  <c r="AH20" i="1"/>
  <c r="AC104" i="1"/>
  <c r="AD104" i="1" s="1"/>
  <c r="D104" i="1" s="1"/>
  <c r="H104" i="1" s="1"/>
  <c r="AE104" i="1"/>
  <c r="AE124" i="1"/>
  <c r="AC124" i="1"/>
  <c r="AD124" i="1" s="1"/>
  <c r="D124" i="1" s="1"/>
  <c r="H124" i="1" s="1"/>
  <c r="AE56" i="1"/>
  <c r="AC56" i="1"/>
  <c r="AD56" i="1" s="1"/>
  <c r="D56" i="1" s="1"/>
  <c r="H56" i="1" s="1"/>
  <c r="AE119" i="1"/>
  <c r="AC119" i="1"/>
  <c r="AD119" i="1" s="1"/>
  <c r="D119" i="1" s="1"/>
  <c r="H119" i="1" s="1"/>
  <c r="AE89" i="1"/>
  <c r="AC89" i="1"/>
  <c r="AD89" i="1" s="1"/>
  <c r="D89" i="1" s="1"/>
  <c r="H89" i="1" s="1"/>
  <c r="AE40" i="1"/>
  <c r="AC40" i="1"/>
  <c r="AD40" i="1" s="1"/>
  <c r="D40" i="1" s="1"/>
  <c r="H40" i="1" s="1"/>
  <c r="AI144" i="1"/>
  <c r="AI143" i="1"/>
  <c r="AI150" i="1"/>
  <c r="AI148" i="1"/>
  <c r="AI123" i="1"/>
  <c r="AI78" i="1"/>
  <c r="AI74" i="1"/>
  <c r="AI70" i="1"/>
  <c r="AI66" i="1"/>
  <c r="AI62" i="1"/>
  <c r="AI58" i="1"/>
  <c r="AI54" i="1"/>
  <c r="AI50" i="1"/>
  <c r="AI117" i="1"/>
  <c r="AI97" i="1"/>
  <c r="AI84" i="1"/>
  <c r="AI149" i="1"/>
  <c r="AI146" i="1"/>
  <c r="AI105" i="1"/>
  <c r="AI119" i="1"/>
  <c r="AI112" i="1"/>
  <c r="AI99" i="1"/>
  <c r="AI135" i="1"/>
  <c r="AI140" i="1"/>
  <c r="AI130" i="1"/>
  <c r="AI125" i="1"/>
  <c r="AI106" i="1"/>
  <c r="AI81" i="1"/>
  <c r="AI121" i="1"/>
  <c r="AI101" i="1"/>
  <c r="AI93" i="1"/>
  <c r="AI87" i="1"/>
  <c r="AI115" i="1"/>
  <c r="AI108" i="1"/>
  <c r="AI95" i="1"/>
  <c r="AI133" i="1"/>
  <c r="AI131" i="1"/>
  <c r="AI126" i="1"/>
  <c r="AI104" i="1"/>
  <c r="AI91" i="1"/>
  <c r="AI42" i="1"/>
  <c r="AI37" i="1"/>
  <c r="AI129" i="1"/>
  <c r="AI64" i="1"/>
  <c r="AI61" i="1"/>
  <c r="AI56" i="1"/>
  <c r="AI120" i="1"/>
  <c r="AI100" i="1"/>
  <c r="AI92" i="1"/>
  <c r="AI89" i="1"/>
  <c r="AI68" i="1"/>
  <c r="AI65" i="1"/>
  <c r="AI44" i="1"/>
  <c r="AI39" i="1"/>
  <c r="AI134" i="1"/>
  <c r="AI77" i="1"/>
  <c r="AI67" i="1"/>
  <c r="AI113" i="1"/>
  <c r="AI103" i="1"/>
  <c r="AI69" i="1"/>
  <c r="AI45" i="1"/>
  <c r="AI40" i="1"/>
  <c r="AI118" i="1"/>
  <c r="AI98" i="1"/>
  <c r="AI136" i="1"/>
  <c r="AI94" i="1"/>
  <c r="AI90" i="1"/>
  <c r="AI72" i="1"/>
  <c r="AI59" i="1"/>
  <c r="AI46" i="1"/>
  <c r="AI22" i="1"/>
  <c r="AI145" i="1"/>
  <c r="AI60" i="1"/>
  <c r="AI52" i="1"/>
  <c r="AI110" i="1"/>
  <c r="AI75" i="1"/>
  <c r="AI41" i="1"/>
  <c r="AI142" i="1"/>
  <c r="AI114" i="1"/>
  <c r="AI86" i="1"/>
  <c r="AI32" i="1"/>
  <c r="AI116" i="1"/>
  <c r="AI43" i="1"/>
  <c r="AI33" i="1"/>
  <c r="AI31" i="1"/>
  <c r="AI122" i="1"/>
  <c r="AI35" i="1"/>
  <c r="AI34" i="1"/>
  <c r="AI111" i="1"/>
  <c r="AI107" i="1"/>
  <c r="AI82" i="1"/>
  <c r="AI47" i="1"/>
  <c r="AI85" i="1"/>
  <c r="AI12" i="1"/>
  <c r="AI48" i="1"/>
  <c r="AI19" i="1"/>
  <c r="AI11" i="1"/>
  <c r="AI55" i="1"/>
  <c r="AI147" i="1"/>
  <c r="AI132" i="1"/>
  <c r="AI124" i="1"/>
  <c r="AI96" i="1"/>
  <c r="AI24" i="1"/>
  <c r="AI10" i="1"/>
  <c r="AI51" i="1"/>
  <c r="AI15" i="1"/>
  <c r="AI73" i="1"/>
  <c r="AI71" i="1"/>
  <c r="AI49" i="1"/>
  <c r="AI25" i="1"/>
  <c r="AI137" i="1"/>
  <c r="AI88" i="1"/>
  <c r="AI9" i="1"/>
  <c r="AI79" i="1"/>
  <c r="AI36" i="1"/>
  <c r="AI28" i="1"/>
  <c r="AI26" i="1"/>
  <c r="AI139" i="1"/>
  <c r="AI109" i="1"/>
  <c r="AI17" i="1"/>
  <c r="AI7" i="1"/>
  <c r="AI57" i="1"/>
  <c r="AI38" i="1"/>
  <c r="AI16" i="1"/>
  <c r="AI21" i="1"/>
  <c r="AI102" i="1"/>
  <c r="AI76" i="1"/>
  <c r="AI8" i="1"/>
  <c r="AI128" i="1"/>
  <c r="AI18" i="1"/>
  <c r="AI30" i="1"/>
  <c r="AI13" i="1"/>
  <c r="AI63" i="1"/>
  <c r="AI23" i="1"/>
  <c r="AI14" i="1"/>
  <c r="AI29" i="1"/>
  <c r="AI141" i="1"/>
  <c r="AI138" i="1"/>
  <c r="AI27" i="1"/>
  <c r="AI20" i="1"/>
  <c r="AI53" i="1"/>
  <c r="AI83" i="1"/>
  <c r="AI127" i="1"/>
  <c r="AI80" i="1"/>
  <c r="AC120" i="1"/>
  <c r="AD120" i="1" s="1"/>
  <c r="D120" i="1" s="1"/>
  <c r="H120" i="1" s="1"/>
  <c r="AE120" i="1"/>
  <c r="AE28" i="1"/>
  <c r="AC28" i="1"/>
  <c r="AD28" i="1" s="1"/>
  <c r="D28" i="1" s="1"/>
  <c r="H28" i="1" s="1"/>
  <c r="AE130" i="1"/>
  <c r="AC130" i="1"/>
  <c r="AD130" i="1" s="1"/>
  <c r="D130" i="1" s="1"/>
  <c r="H130" i="1" s="1"/>
  <c r="AE78" i="1"/>
  <c r="AC78" i="1"/>
  <c r="AD78" i="1" s="1"/>
  <c r="D78" i="1" s="1"/>
  <c r="H78" i="1" s="1"/>
  <c r="AE57" i="1"/>
  <c r="AC57" i="1"/>
  <c r="AD57" i="1" s="1"/>
  <c r="D57" i="1" s="1"/>
  <c r="H57" i="1" s="1"/>
  <c r="AE141" i="1"/>
  <c r="AC141" i="1"/>
  <c r="AD141" i="1" s="1"/>
  <c r="D141" i="1" s="1"/>
  <c r="H141" i="1" s="1"/>
  <c r="AE46" i="1"/>
  <c r="AC46" i="1"/>
  <c r="AD46" i="1" s="1"/>
  <c r="D46" i="1" s="1"/>
  <c r="H46" i="1" s="1"/>
  <c r="AE12" i="1"/>
  <c r="AC12" i="1"/>
  <c r="AD12" i="1" s="1"/>
  <c r="D12" i="1" s="1"/>
  <c r="H12" i="1" s="1"/>
  <c r="AE25" i="1"/>
  <c r="AC25" i="1"/>
  <c r="AD25" i="1" s="1"/>
  <c r="D25" i="1" s="1"/>
  <c r="H25" i="1" s="1"/>
  <c r="AE138" i="1"/>
  <c r="AC138" i="1"/>
  <c r="AD138" i="1" s="1"/>
  <c r="D138" i="1" s="1"/>
  <c r="H138" i="1" s="1"/>
  <c r="AC143" i="1"/>
  <c r="AD143" i="1" s="1"/>
  <c r="D143" i="1" s="1"/>
  <c r="H143" i="1" s="1"/>
  <c r="AE143" i="1"/>
  <c r="AE137" i="1"/>
  <c r="AC137" i="1"/>
  <c r="AD137" i="1" s="1"/>
  <c r="D137" i="1" s="1"/>
  <c r="H137" i="1" s="1"/>
  <c r="AE14" i="1"/>
  <c r="AC14" i="1"/>
  <c r="AD14" i="1" s="1"/>
  <c r="D14" i="1" s="1"/>
  <c r="H14" i="1" s="1"/>
  <c r="AE115" i="1"/>
  <c r="AC115" i="1"/>
  <c r="AD115" i="1" s="1"/>
  <c r="D115" i="1" s="1"/>
  <c r="H115" i="1" s="1"/>
  <c r="AC60" i="1"/>
  <c r="AD60" i="1" s="1"/>
  <c r="D60" i="1" s="1"/>
  <c r="H60" i="1" s="1"/>
  <c r="AE60" i="1"/>
  <c r="AE121" i="1"/>
  <c r="AC121" i="1"/>
  <c r="AD121" i="1" s="1"/>
  <c r="D121" i="1" s="1"/>
  <c r="H121" i="1" s="1"/>
  <c r="AC55" i="1"/>
  <c r="AD55" i="1" s="1"/>
  <c r="D55" i="1" s="1"/>
  <c r="H55" i="1" s="1"/>
  <c r="AE55" i="1"/>
  <c r="AC148" i="1"/>
  <c r="AD148" i="1" s="1"/>
  <c r="D148" i="1" s="1"/>
  <c r="H148" i="1" s="1"/>
  <c r="AE148" i="1"/>
  <c r="AE80" i="1"/>
  <c r="AC80" i="1"/>
  <c r="AD80" i="1" s="1"/>
  <c r="D80" i="1" s="1"/>
  <c r="H80" i="1" s="1"/>
  <c r="AC79" i="1"/>
  <c r="AD79" i="1" s="1"/>
  <c r="D79" i="1" s="1"/>
  <c r="H79" i="1" s="1"/>
  <c r="AE79" i="1"/>
  <c r="AE92" i="1"/>
  <c r="AC92" i="1"/>
  <c r="AD92" i="1" s="1"/>
  <c r="D92" i="1" s="1"/>
  <c r="H92" i="1" s="1"/>
  <c r="AC95" i="1"/>
  <c r="AD95" i="1" s="1"/>
  <c r="D95" i="1" s="1"/>
  <c r="H95" i="1" s="1"/>
  <c r="AE95" i="1"/>
  <c r="AC8" i="1"/>
  <c r="AD8" i="1" s="1"/>
  <c r="D8" i="1" s="1"/>
  <c r="H8" i="1" s="1"/>
  <c r="AE8" i="1"/>
  <c r="AE93" i="1"/>
  <c r="AC93" i="1"/>
  <c r="AD93" i="1" s="1"/>
  <c r="D93" i="1" s="1"/>
  <c r="H93" i="1" s="1"/>
  <c r="AC132" i="1"/>
  <c r="AD132" i="1" s="1"/>
  <c r="D132" i="1" s="1"/>
  <c r="H132" i="1" s="1"/>
  <c r="AE132" i="1"/>
  <c r="AC22" i="1"/>
  <c r="AD22" i="1" s="1"/>
  <c r="D22" i="1" s="1"/>
  <c r="H22" i="1" s="1"/>
  <c r="AE22" i="1"/>
  <c r="AC62" i="1"/>
  <c r="AD62" i="1" s="1"/>
  <c r="D62" i="1" s="1"/>
  <c r="H62" i="1" s="1"/>
  <c r="AE62" i="1"/>
  <c r="AE140" i="1"/>
  <c r="AC140" i="1"/>
  <c r="AD140" i="1" s="1"/>
  <c r="D140" i="1" s="1"/>
  <c r="H140" i="1" s="1"/>
  <c r="AC47" i="1"/>
  <c r="AD47" i="1" s="1"/>
  <c r="D47" i="1" s="1"/>
  <c r="H47" i="1" s="1"/>
  <c r="AE47" i="1"/>
  <c r="AE87" i="1"/>
  <c r="AC87" i="1"/>
  <c r="AD87" i="1" s="1"/>
  <c r="D87" i="1" s="1"/>
  <c r="H87" i="1" s="1"/>
  <c r="AC99" i="1"/>
  <c r="AD99" i="1" s="1"/>
  <c r="D99" i="1" s="1"/>
  <c r="H99" i="1" s="1"/>
  <c r="AE99" i="1"/>
  <c r="AE32" i="1"/>
  <c r="AC32" i="1"/>
  <c r="AD32" i="1" s="1"/>
  <c r="D32" i="1" s="1"/>
  <c r="H32" i="1" s="1"/>
  <c r="AE31" i="1"/>
  <c r="AC31" i="1"/>
  <c r="AD31" i="1" s="1"/>
  <c r="D31" i="1" s="1"/>
  <c r="H31" i="1" s="1"/>
  <c r="AE96" i="1"/>
  <c r="AC96" i="1"/>
  <c r="AD96" i="1" s="1"/>
  <c r="D96" i="1" s="1"/>
  <c r="H96" i="1" s="1"/>
  <c r="AC68" i="1"/>
  <c r="AD68" i="1" s="1"/>
  <c r="D68" i="1" s="1"/>
  <c r="H68" i="1" s="1"/>
  <c r="AE68" i="1"/>
  <c r="AC43" i="1"/>
  <c r="AD43" i="1" s="1"/>
  <c r="D43" i="1" s="1"/>
  <c r="H43" i="1" s="1"/>
  <c r="AE43" i="1"/>
  <c r="AC44" i="1"/>
  <c r="AD44" i="1" s="1"/>
  <c r="D44" i="1" s="1"/>
  <c r="H44" i="1" s="1"/>
  <c r="AE44" i="1"/>
  <c r="AE61" i="1"/>
  <c r="AC61" i="1"/>
  <c r="AD61" i="1" s="1"/>
  <c r="D61" i="1" s="1"/>
  <c r="H61" i="1" s="1"/>
  <c r="AE18" i="1"/>
  <c r="AC18" i="1"/>
  <c r="AD18" i="1" s="1"/>
  <c r="D18" i="1" s="1"/>
  <c r="H18" i="1" s="1"/>
  <c r="AC75" i="1"/>
  <c r="AD75" i="1" s="1"/>
  <c r="D75" i="1" s="1"/>
  <c r="H75" i="1" s="1"/>
  <c r="AE75" i="1"/>
  <c r="AE139" i="1"/>
  <c r="AC139" i="1"/>
  <c r="AD139" i="1" s="1"/>
  <c r="D139" i="1" s="1"/>
  <c r="H139" i="1" s="1"/>
  <c r="AE65" i="1"/>
  <c r="AC65" i="1"/>
  <c r="AD65" i="1" s="1"/>
  <c r="D65" i="1" s="1"/>
  <c r="H65" i="1" s="1"/>
  <c r="AE109" i="1"/>
  <c r="AC109" i="1"/>
  <c r="AD109" i="1" s="1"/>
  <c r="D109" i="1" s="1"/>
  <c r="H109" i="1" s="1"/>
  <c r="AE118" i="1"/>
  <c r="AC118" i="1"/>
  <c r="AD118" i="1" s="1"/>
  <c r="D118" i="1" s="1"/>
  <c r="H118" i="1" s="1"/>
  <c r="AC102" i="1"/>
  <c r="AD102" i="1" s="1"/>
  <c r="D102" i="1" s="1"/>
  <c r="H102" i="1" s="1"/>
  <c r="AE102" i="1"/>
  <c r="AE114" i="1"/>
  <c r="AC114" i="1"/>
  <c r="AD114" i="1" s="1"/>
  <c r="D114" i="1" s="1"/>
  <c r="H114" i="1" s="1"/>
  <c r="AC49" i="1"/>
  <c r="AD49" i="1" s="1"/>
  <c r="D49" i="1" s="1"/>
  <c r="H49" i="1" s="1"/>
  <c r="AE49" i="1"/>
  <c r="AE135" i="1"/>
  <c r="AC135" i="1"/>
  <c r="AD135" i="1" s="1"/>
  <c r="D135" i="1" s="1"/>
  <c r="H135" i="1" s="1"/>
  <c r="AC76" i="1"/>
  <c r="AD76" i="1" s="1"/>
  <c r="D76" i="1" s="1"/>
  <c r="H76" i="1" s="1"/>
  <c r="AE76" i="1"/>
  <c r="AC39" i="1"/>
  <c r="AD39" i="1" s="1"/>
  <c r="D39" i="1" s="1"/>
  <c r="H39" i="1" s="1"/>
  <c r="AE39" i="1"/>
  <c r="AE29" i="1"/>
  <c r="AC29" i="1"/>
  <c r="AD29" i="1" s="1"/>
  <c r="D29" i="1" s="1"/>
  <c r="H29" i="1" s="1"/>
  <c r="AE83" i="1"/>
  <c r="AC83" i="1"/>
  <c r="AD83" i="1" s="1"/>
  <c r="D83" i="1" s="1"/>
  <c r="H83" i="1" s="1"/>
  <c r="AE108" i="1"/>
  <c r="AC108" i="1"/>
  <c r="AD108" i="1" s="1"/>
  <c r="D108" i="1" s="1"/>
  <c r="H108" i="1" s="1"/>
  <c r="AG146" i="1"/>
  <c r="AG145" i="1"/>
  <c r="AG143" i="1"/>
  <c r="AG141" i="1"/>
  <c r="AG137" i="1"/>
  <c r="AG133" i="1"/>
  <c r="AG129" i="1"/>
  <c r="AG125" i="1"/>
  <c r="AG121" i="1"/>
  <c r="AG117" i="1"/>
  <c r="AG113" i="1"/>
  <c r="AG109" i="1"/>
  <c r="AG105" i="1"/>
  <c r="AG101" i="1"/>
  <c r="AG97" i="1"/>
  <c r="AG93" i="1"/>
  <c r="AG89" i="1"/>
  <c r="AG140" i="1"/>
  <c r="AG136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148" i="1"/>
  <c r="AG138" i="1"/>
  <c r="AG123" i="1"/>
  <c r="AG110" i="1"/>
  <c r="AG78" i="1"/>
  <c r="AG74" i="1"/>
  <c r="AG70" i="1"/>
  <c r="AG66" i="1"/>
  <c r="AG62" i="1"/>
  <c r="AG58" i="1"/>
  <c r="AG54" i="1"/>
  <c r="AG139" i="1"/>
  <c r="AG134" i="1"/>
  <c r="AG118" i="1"/>
  <c r="AG98" i="1"/>
  <c r="AG82" i="1"/>
  <c r="AG77" i="1"/>
  <c r="AG73" i="1"/>
  <c r="AG69" i="1"/>
  <c r="AG65" i="1"/>
  <c r="AG61" i="1"/>
  <c r="AG57" i="1"/>
  <c r="AG53" i="1"/>
  <c r="AG49" i="1"/>
  <c r="AG149" i="1"/>
  <c r="AG119" i="1"/>
  <c r="AG99" i="1"/>
  <c r="AG150" i="1"/>
  <c r="AG131" i="1"/>
  <c r="AG126" i="1"/>
  <c r="AG114" i="1"/>
  <c r="AG91" i="1"/>
  <c r="AG90" i="1"/>
  <c r="AG80" i="1"/>
  <c r="AG147" i="1"/>
  <c r="AG94" i="1"/>
  <c r="AG142" i="1"/>
  <c r="AG48" i="1"/>
  <c r="AG122" i="1"/>
  <c r="AG107" i="1"/>
  <c r="AG102" i="1"/>
  <c r="AG75" i="1"/>
  <c r="AG63" i="1"/>
  <c r="AG59" i="1"/>
  <c r="AG34" i="1"/>
  <c r="AG30" i="1"/>
  <c r="AG26" i="1"/>
  <c r="AG22" i="1"/>
  <c r="AG127" i="1"/>
  <c r="AG115" i="1"/>
  <c r="AG95" i="1"/>
  <c r="AG55" i="1"/>
  <c r="AG52" i="1"/>
  <c r="AG130" i="1"/>
  <c r="AG103" i="1"/>
  <c r="AG86" i="1"/>
  <c r="AG51" i="1"/>
  <c r="AG33" i="1"/>
  <c r="AG83" i="1"/>
  <c r="AG71" i="1"/>
  <c r="AG37" i="1"/>
  <c r="AG18" i="1"/>
  <c r="AG68" i="1"/>
  <c r="AG60" i="1"/>
  <c r="AG81" i="1"/>
  <c r="AG56" i="1"/>
  <c r="AG21" i="1"/>
  <c r="AG17" i="1"/>
  <c r="AG13" i="1"/>
  <c r="AG9" i="1"/>
  <c r="AG41" i="1"/>
  <c r="AG135" i="1"/>
  <c r="AG43" i="1"/>
  <c r="AG32" i="1"/>
  <c r="AG79" i="1"/>
  <c r="AG38" i="1"/>
  <c r="AG87" i="1"/>
  <c r="AG72" i="1"/>
  <c r="AG46" i="1"/>
  <c r="AG27" i="1"/>
  <c r="AG85" i="1"/>
  <c r="AG50" i="1"/>
  <c r="AG28" i="1"/>
  <c r="AG20" i="1"/>
  <c r="AG64" i="1"/>
  <c r="AG23" i="1"/>
  <c r="AG29" i="1"/>
  <c r="AG16" i="1"/>
  <c r="AG111" i="1"/>
  <c r="AG106" i="1"/>
  <c r="AG15" i="1"/>
  <c r="AG67" i="1"/>
  <c r="AG25" i="1"/>
  <c r="AG11" i="1"/>
  <c r="AG42" i="1"/>
  <c r="AG45" i="1"/>
  <c r="AG44" i="1"/>
  <c r="AG31" i="1"/>
  <c r="AG7" i="1"/>
  <c r="AG12" i="1"/>
  <c r="AG47" i="1"/>
  <c r="AG39" i="1"/>
  <c r="AG40" i="1"/>
  <c r="AG36" i="1"/>
  <c r="AG24" i="1"/>
  <c r="AG76" i="1"/>
  <c r="AG8" i="1"/>
  <c r="AG14" i="1"/>
  <c r="AG144" i="1"/>
  <c r="AG19" i="1"/>
  <c r="AG10" i="1"/>
  <c r="AG35" i="1"/>
  <c r="AE88" i="1"/>
  <c r="AC88" i="1"/>
  <c r="AD88" i="1" s="1"/>
  <c r="D88" i="1" s="1"/>
  <c r="H88" i="1" s="1"/>
  <c r="AE101" i="1"/>
  <c r="AC101" i="1"/>
  <c r="AD101" i="1" s="1"/>
  <c r="D101" i="1" s="1"/>
  <c r="H101" i="1" s="1"/>
  <c r="AE131" i="1"/>
  <c r="AC131" i="1"/>
  <c r="AD131" i="1" s="1"/>
  <c r="D131" i="1" s="1"/>
  <c r="H131" i="1" s="1"/>
  <c r="AE117" i="1"/>
  <c r="AC117" i="1"/>
  <c r="AD117" i="1" s="1"/>
  <c r="D117" i="1" s="1"/>
  <c r="H117" i="1" s="1"/>
  <c r="AE72" i="1"/>
  <c r="AC72" i="1"/>
  <c r="AD72" i="1" s="1"/>
  <c r="D72" i="1" s="1"/>
  <c r="H72" i="1" s="1"/>
  <c r="AE36" i="1"/>
  <c r="AC36" i="1"/>
  <c r="AD36" i="1" s="1"/>
  <c r="D36" i="1" s="1"/>
  <c r="H36" i="1" s="1"/>
  <c r="AC48" i="1"/>
  <c r="AD48" i="1" s="1"/>
  <c r="D48" i="1" s="1"/>
  <c r="H48" i="1" s="1"/>
  <c r="AE48" i="1"/>
  <c r="AC66" i="1"/>
  <c r="AD66" i="1" s="1"/>
  <c r="D66" i="1" s="1"/>
  <c r="H66" i="1" s="1"/>
  <c r="AE66" i="1"/>
  <c r="AE69" i="1"/>
  <c r="AC69" i="1"/>
  <c r="AD69" i="1" s="1"/>
  <c r="D69" i="1" s="1"/>
  <c r="H69" i="1" s="1"/>
  <c r="AC59" i="1"/>
  <c r="AD59" i="1" s="1"/>
  <c r="D59" i="1" s="1"/>
  <c r="H59" i="1" s="1"/>
  <c r="AE59" i="1"/>
  <c r="AE11" i="1"/>
  <c r="AC11" i="1"/>
  <c r="AD11" i="1" s="1"/>
  <c r="D11" i="1" s="1"/>
  <c r="H11" i="1" s="1"/>
  <c r="AC20" i="1"/>
  <c r="AD20" i="1" s="1"/>
  <c r="D20" i="1" s="1"/>
  <c r="H20" i="1" s="1"/>
  <c r="AE20" i="1"/>
  <c r="AE16" i="1"/>
  <c r="AC16" i="1"/>
  <c r="AD16" i="1" s="1"/>
  <c r="D16" i="1" s="1"/>
  <c r="H16" i="1" s="1"/>
  <c r="AC37" i="1"/>
  <c r="AD37" i="1" s="1"/>
  <c r="D37" i="1" s="1"/>
  <c r="H37" i="1" s="1"/>
  <c r="AE37" i="1"/>
  <c r="AE35" i="1"/>
  <c r="AC35" i="1"/>
  <c r="AD35" i="1" s="1"/>
  <c r="D35" i="1" s="1"/>
  <c r="H35" i="1" s="1"/>
  <c r="Z4" i="1" l="1"/>
  <c r="Z2" i="1" s="1"/>
  <c r="AA2" i="1" s="1"/>
  <c r="H7" i="1"/>
  <c r="I7" i="1" s="1"/>
  <c r="F3" i="1"/>
  <c r="G3" i="1" s="1"/>
  <c r="I8" i="1" l="1"/>
  <c r="K7" i="1"/>
  <c r="M7" i="1" s="1"/>
  <c r="J7" i="1"/>
  <c r="L7" i="1" s="1"/>
  <c r="I9" i="1" l="1"/>
  <c r="J8" i="1"/>
  <c r="L8" i="1" s="1"/>
  <c r="K8" i="1"/>
  <c r="M8" i="1" s="1"/>
  <c r="I10" i="1" l="1"/>
  <c r="J9" i="1"/>
  <c r="L9" i="1" s="1"/>
  <c r="K9" i="1"/>
  <c r="M9" i="1" s="1"/>
  <c r="I11" i="1" l="1"/>
  <c r="K10" i="1"/>
  <c r="M10" i="1" s="1"/>
  <c r="J10" i="1"/>
  <c r="L10" i="1" s="1"/>
  <c r="I12" i="1" l="1"/>
  <c r="K11" i="1"/>
  <c r="M11" i="1" s="1"/>
  <c r="J11" i="1"/>
  <c r="L11" i="1" s="1"/>
  <c r="K12" i="1" l="1"/>
  <c r="M12" i="1" s="1"/>
  <c r="J12" i="1"/>
  <c r="L12" i="1" s="1"/>
  <c r="I13" i="1"/>
  <c r="I14" i="1" l="1"/>
  <c r="K13" i="1"/>
  <c r="M13" i="1" s="1"/>
  <c r="J13" i="1"/>
  <c r="L13" i="1" s="1"/>
  <c r="K14" i="1" l="1"/>
  <c r="M14" i="1" s="1"/>
  <c r="J14" i="1"/>
  <c r="L14" i="1" s="1"/>
  <c r="I15" i="1"/>
  <c r="I16" i="1" l="1"/>
  <c r="J15" i="1"/>
  <c r="L15" i="1" s="1"/>
  <c r="K15" i="1"/>
  <c r="M15" i="1" s="1"/>
  <c r="I17" i="1" l="1"/>
  <c r="K16" i="1"/>
  <c r="M16" i="1" s="1"/>
  <c r="J16" i="1"/>
  <c r="L16" i="1" s="1"/>
  <c r="K17" i="1" l="1"/>
  <c r="M17" i="1" s="1"/>
  <c r="I18" i="1"/>
  <c r="J17" i="1"/>
  <c r="L17" i="1" s="1"/>
  <c r="I19" i="1" l="1"/>
  <c r="K18" i="1"/>
  <c r="M18" i="1" s="1"/>
  <c r="J18" i="1"/>
  <c r="L18" i="1" s="1"/>
  <c r="I20" i="1" l="1"/>
  <c r="J19" i="1"/>
  <c r="L19" i="1" s="1"/>
  <c r="K19" i="1"/>
  <c r="M19" i="1" s="1"/>
  <c r="I21" i="1" l="1"/>
  <c r="K20" i="1"/>
  <c r="M20" i="1" s="1"/>
  <c r="J20" i="1"/>
  <c r="L20" i="1" s="1"/>
  <c r="I22" i="1" l="1"/>
  <c r="K21" i="1"/>
  <c r="M21" i="1" s="1"/>
  <c r="J21" i="1"/>
  <c r="L21" i="1" s="1"/>
  <c r="I23" i="1" l="1"/>
  <c r="K22" i="1"/>
  <c r="M22" i="1" s="1"/>
  <c r="J22" i="1"/>
  <c r="L22" i="1" s="1"/>
  <c r="K23" i="1" l="1"/>
  <c r="M23" i="1" s="1"/>
  <c r="J23" i="1"/>
  <c r="L23" i="1" s="1"/>
  <c r="I24" i="1"/>
  <c r="I25" i="1" l="1"/>
  <c r="K24" i="1"/>
  <c r="M24" i="1" s="1"/>
  <c r="J24" i="1"/>
  <c r="L24" i="1" s="1"/>
  <c r="I26" i="1" l="1"/>
  <c r="K25" i="1"/>
  <c r="M25" i="1" s="1"/>
  <c r="J25" i="1"/>
  <c r="L25" i="1" s="1"/>
  <c r="I27" i="1" l="1"/>
  <c r="K26" i="1"/>
  <c r="M26" i="1" s="1"/>
  <c r="J26" i="1"/>
  <c r="L26" i="1" s="1"/>
  <c r="J27" i="1" l="1"/>
  <c r="L27" i="1" s="1"/>
  <c r="K27" i="1"/>
  <c r="M27" i="1" s="1"/>
  <c r="I28" i="1"/>
  <c r="I29" i="1" l="1"/>
  <c r="K28" i="1"/>
  <c r="M28" i="1" s="1"/>
  <c r="J28" i="1"/>
  <c r="L28" i="1" s="1"/>
  <c r="I30" i="1" l="1"/>
  <c r="J29" i="1"/>
  <c r="L29" i="1" s="1"/>
  <c r="K29" i="1"/>
  <c r="M29" i="1" s="1"/>
  <c r="I31" i="1" l="1"/>
  <c r="K30" i="1"/>
  <c r="M30" i="1" s="1"/>
  <c r="J30" i="1"/>
  <c r="L30" i="1" s="1"/>
  <c r="K31" i="1" l="1"/>
  <c r="M31" i="1" s="1"/>
  <c r="I32" i="1"/>
  <c r="J31" i="1"/>
  <c r="L31" i="1" s="1"/>
  <c r="I33" i="1" l="1"/>
  <c r="J32" i="1"/>
  <c r="L32" i="1" s="1"/>
  <c r="K32" i="1"/>
  <c r="M32" i="1" s="1"/>
  <c r="I34" i="1" l="1"/>
  <c r="J33" i="1"/>
  <c r="L33" i="1" s="1"/>
  <c r="K33" i="1"/>
  <c r="M33" i="1" s="1"/>
  <c r="I35" i="1" l="1"/>
  <c r="J34" i="1"/>
  <c r="L34" i="1" s="1"/>
  <c r="K34" i="1"/>
  <c r="M34" i="1" s="1"/>
  <c r="I36" i="1" l="1"/>
  <c r="K35" i="1"/>
  <c r="M35" i="1" s="1"/>
  <c r="J35" i="1"/>
  <c r="L35" i="1" s="1"/>
  <c r="J36" i="1" l="1"/>
  <c r="L36" i="1" s="1"/>
  <c r="K36" i="1"/>
  <c r="M36" i="1" s="1"/>
  <c r="I37" i="1"/>
  <c r="K37" i="1" l="1"/>
  <c r="M37" i="1" s="1"/>
  <c r="J37" i="1"/>
  <c r="L37" i="1" s="1"/>
  <c r="I38" i="1"/>
  <c r="J38" i="1" l="1"/>
  <c r="L38" i="1" s="1"/>
  <c r="I39" i="1"/>
  <c r="K38" i="1"/>
  <c r="M38" i="1" s="1"/>
  <c r="I40" i="1" l="1"/>
  <c r="K39" i="1"/>
  <c r="M39" i="1" s="1"/>
  <c r="J39" i="1"/>
  <c r="L39" i="1" s="1"/>
  <c r="J40" i="1" l="1"/>
  <c r="L40" i="1" s="1"/>
  <c r="I41" i="1"/>
  <c r="K40" i="1"/>
  <c r="M40" i="1" s="1"/>
  <c r="J41" i="1" l="1"/>
  <c r="L41" i="1" s="1"/>
  <c r="I42" i="1"/>
  <c r="K41" i="1"/>
  <c r="M41" i="1" s="1"/>
  <c r="K42" i="1" l="1"/>
  <c r="M42" i="1" s="1"/>
  <c r="J42" i="1"/>
  <c r="L42" i="1" s="1"/>
  <c r="I43" i="1"/>
  <c r="J43" i="1" l="1"/>
  <c r="L43" i="1" s="1"/>
  <c r="I44" i="1"/>
  <c r="K43" i="1"/>
  <c r="M43" i="1" s="1"/>
  <c r="I45" i="1" l="1"/>
  <c r="K44" i="1"/>
  <c r="M44" i="1" s="1"/>
  <c r="J44" i="1"/>
  <c r="L44" i="1" s="1"/>
  <c r="J45" i="1" l="1"/>
  <c r="L45" i="1" s="1"/>
  <c r="I46" i="1"/>
  <c r="K45" i="1"/>
  <c r="M45" i="1" s="1"/>
  <c r="J46" i="1" l="1"/>
  <c r="L46" i="1" s="1"/>
  <c r="K46" i="1"/>
  <c r="M46" i="1" s="1"/>
  <c r="I47" i="1"/>
  <c r="I48" i="1" l="1"/>
  <c r="K47" i="1"/>
  <c r="M47" i="1" s="1"/>
  <c r="J47" i="1"/>
  <c r="L47" i="1" s="1"/>
  <c r="K48" i="1" l="1"/>
  <c r="M48" i="1" s="1"/>
  <c r="J48" i="1"/>
  <c r="L48" i="1" s="1"/>
  <c r="I49" i="1"/>
  <c r="K49" i="1" l="1"/>
  <c r="M49" i="1" s="1"/>
  <c r="I50" i="1"/>
  <c r="J49" i="1"/>
  <c r="L49" i="1" s="1"/>
  <c r="J50" i="1" l="1"/>
  <c r="L50" i="1" s="1"/>
  <c r="K50" i="1"/>
  <c r="M50" i="1" s="1"/>
  <c r="I51" i="1"/>
  <c r="I52" i="1" l="1"/>
  <c r="J51" i="1"/>
  <c r="L51" i="1" s="1"/>
  <c r="K51" i="1"/>
  <c r="M51" i="1" s="1"/>
  <c r="K52" i="1" l="1"/>
  <c r="M52" i="1" s="1"/>
  <c r="I53" i="1"/>
  <c r="J52" i="1"/>
  <c r="L52" i="1" s="1"/>
  <c r="K53" i="1" l="1"/>
  <c r="M53" i="1" s="1"/>
  <c r="J53" i="1"/>
  <c r="L53" i="1" s="1"/>
  <c r="I54" i="1"/>
  <c r="I55" i="1" l="1"/>
  <c r="J54" i="1"/>
  <c r="L54" i="1" s="1"/>
  <c r="K54" i="1"/>
  <c r="M54" i="1" s="1"/>
  <c r="I56" i="1" l="1"/>
  <c r="K55" i="1"/>
  <c r="M55" i="1" s="1"/>
  <c r="J55" i="1"/>
  <c r="L55" i="1" s="1"/>
  <c r="I57" i="1" l="1"/>
  <c r="J56" i="1"/>
  <c r="L56" i="1" s="1"/>
  <c r="K56" i="1"/>
  <c r="M56" i="1" s="1"/>
  <c r="K57" i="1" l="1"/>
  <c r="M57" i="1" s="1"/>
  <c r="I58" i="1"/>
  <c r="J57" i="1"/>
  <c r="L57" i="1" s="1"/>
  <c r="K58" i="1" l="1"/>
  <c r="M58" i="1" s="1"/>
  <c r="J58" i="1"/>
  <c r="L58" i="1" s="1"/>
  <c r="I59" i="1"/>
  <c r="I60" i="1" l="1"/>
  <c r="K59" i="1"/>
  <c r="M59" i="1" s="1"/>
  <c r="J59" i="1"/>
  <c r="L59" i="1" s="1"/>
  <c r="I61" i="1" l="1"/>
  <c r="K60" i="1"/>
  <c r="M60" i="1" s="1"/>
  <c r="J60" i="1"/>
  <c r="L60" i="1" s="1"/>
  <c r="K61" i="1" l="1"/>
  <c r="M61" i="1" s="1"/>
  <c r="J61" i="1"/>
  <c r="L61" i="1" s="1"/>
  <c r="I62" i="1"/>
  <c r="K62" i="1" l="1"/>
  <c r="M62" i="1" s="1"/>
  <c r="I63" i="1"/>
  <c r="J62" i="1"/>
  <c r="L62" i="1" s="1"/>
  <c r="I64" i="1" l="1"/>
  <c r="J63" i="1"/>
  <c r="L63" i="1" s="1"/>
  <c r="K63" i="1"/>
  <c r="M63" i="1" s="1"/>
  <c r="I65" i="1" l="1"/>
  <c r="J64" i="1"/>
  <c r="L64" i="1" s="1"/>
  <c r="K64" i="1"/>
  <c r="M64" i="1" s="1"/>
  <c r="K65" i="1" l="1"/>
  <c r="M65" i="1" s="1"/>
  <c r="J65" i="1"/>
  <c r="L65" i="1" s="1"/>
  <c r="I66" i="1"/>
  <c r="K66" i="1" l="1"/>
  <c r="M66" i="1" s="1"/>
  <c r="I67" i="1"/>
  <c r="J66" i="1"/>
  <c r="L66" i="1" s="1"/>
  <c r="I68" i="1" l="1"/>
  <c r="J67" i="1"/>
  <c r="L67" i="1" s="1"/>
  <c r="K67" i="1"/>
  <c r="M67" i="1" s="1"/>
  <c r="I69" i="1" l="1"/>
  <c r="J68" i="1"/>
  <c r="L68" i="1" s="1"/>
  <c r="K68" i="1"/>
  <c r="M68" i="1" s="1"/>
  <c r="K69" i="1" l="1"/>
  <c r="M69" i="1" s="1"/>
  <c r="I70" i="1"/>
  <c r="J69" i="1"/>
  <c r="L69" i="1" s="1"/>
  <c r="J70" i="1" l="1"/>
  <c r="L70" i="1" s="1"/>
  <c r="K70" i="1"/>
  <c r="M70" i="1" s="1"/>
  <c r="I71" i="1"/>
  <c r="I72" i="1" l="1"/>
  <c r="J71" i="1"/>
  <c r="L71" i="1" s="1"/>
  <c r="K71" i="1"/>
  <c r="M71" i="1" s="1"/>
  <c r="I73" i="1" l="1"/>
  <c r="J72" i="1"/>
  <c r="L72" i="1" s="1"/>
  <c r="K72" i="1"/>
  <c r="M72" i="1" s="1"/>
  <c r="K73" i="1" l="1"/>
  <c r="M73" i="1" s="1"/>
  <c r="J73" i="1"/>
  <c r="L73" i="1" s="1"/>
  <c r="I74" i="1"/>
  <c r="J74" i="1" l="1"/>
  <c r="L74" i="1" s="1"/>
  <c r="K74" i="1"/>
  <c r="M74" i="1" s="1"/>
  <c r="I75" i="1"/>
  <c r="I76" i="1" l="1"/>
  <c r="K75" i="1"/>
  <c r="M75" i="1" s="1"/>
  <c r="J75" i="1"/>
  <c r="L75" i="1" s="1"/>
  <c r="I77" i="1" l="1"/>
  <c r="J76" i="1"/>
  <c r="L76" i="1" s="1"/>
  <c r="K76" i="1"/>
  <c r="M76" i="1" s="1"/>
  <c r="K77" i="1" l="1"/>
  <c r="M77" i="1" s="1"/>
  <c r="J77" i="1"/>
  <c r="L77" i="1" s="1"/>
  <c r="I78" i="1"/>
  <c r="K78" i="1" l="1"/>
  <c r="M78" i="1" s="1"/>
  <c r="J78" i="1"/>
  <c r="L78" i="1" s="1"/>
  <c r="I79" i="1"/>
  <c r="I80" i="1" l="1"/>
  <c r="J79" i="1"/>
  <c r="L79" i="1" s="1"/>
  <c r="K79" i="1"/>
  <c r="M79" i="1" s="1"/>
  <c r="K80" i="1" l="1"/>
  <c r="M80" i="1" s="1"/>
  <c r="J80" i="1"/>
  <c r="L80" i="1" s="1"/>
  <c r="I81" i="1"/>
  <c r="K81" i="1" l="1"/>
  <c r="M81" i="1" s="1"/>
  <c r="I82" i="1"/>
  <c r="J81" i="1"/>
  <c r="L81" i="1" s="1"/>
  <c r="I83" i="1" l="1"/>
  <c r="J82" i="1"/>
  <c r="L82" i="1" s="1"/>
  <c r="K82" i="1"/>
  <c r="M82" i="1" s="1"/>
  <c r="I84" i="1" l="1"/>
  <c r="K83" i="1"/>
  <c r="M83" i="1" s="1"/>
  <c r="J83" i="1"/>
  <c r="L83" i="1" s="1"/>
  <c r="I85" i="1" l="1"/>
  <c r="K84" i="1"/>
  <c r="M84" i="1" s="1"/>
  <c r="J84" i="1"/>
  <c r="L84" i="1" s="1"/>
  <c r="I86" i="1" l="1"/>
  <c r="K85" i="1"/>
  <c r="M85" i="1" s="1"/>
  <c r="J85" i="1"/>
  <c r="L85" i="1" s="1"/>
  <c r="I87" i="1" l="1"/>
  <c r="K86" i="1"/>
  <c r="M86" i="1" s="1"/>
  <c r="J86" i="1"/>
  <c r="L86" i="1" s="1"/>
  <c r="I88" i="1" l="1"/>
  <c r="K87" i="1"/>
  <c r="M87" i="1" s="1"/>
  <c r="J87" i="1"/>
  <c r="L87" i="1" s="1"/>
  <c r="I89" i="1" l="1"/>
  <c r="J88" i="1"/>
  <c r="L88" i="1" s="1"/>
  <c r="K88" i="1"/>
  <c r="M88" i="1" s="1"/>
  <c r="I90" i="1" l="1"/>
  <c r="K89" i="1"/>
  <c r="M89" i="1" s="1"/>
  <c r="J89" i="1"/>
  <c r="L89" i="1" s="1"/>
  <c r="I91" i="1" l="1"/>
  <c r="K90" i="1"/>
  <c r="M90" i="1" s="1"/>
  <c r="J90" i="1"/>
  <c r="L90" i="1" s="1"/>
  <c r="I92" i="1" l="1"/>
  <c r="K91" i="1"/>
  <c r="M91" i="1" s="1"/>
  <c r="J91" i="1"/>
  <c r="L91" i="1" s="1"/>
  <c r="J92" i="1" l="1"/>
  <c r="L92" i="1" s="1"/>
  <c r="I93" i="1"/>
  <c r="K92" i="1"/>
  <c r="M92" i="1" s="1"/>
  <c r="I94" i="1" l="1"/>
  <c r="J93" i="1"/>
  <c r="L93" i="1" s="1"/>
  <c r="K93" i="1"/>
  <c r="M93" i="1" s="1"/>
  <c r="I95" i="1" l="1"/>
  <c r="K94" i="1"/>
  <c r="M94" i="1" s="1"/>
  <c r="J94" i="1"/>
  <c r="L94" i="1" s="1"/>
  <c r="I96" i="1" l="1"/>
  <c r="J95" i="1"/>
  <c r="L95" i="1" s="1"/>
  <c r="K95" i="1"/>
  <c r="M95" i="1" s="1"/>
  <c r="K96" i="1" l="1"/>
  <c r="M96" i="1" s="1"/>
  <c r="I97" i="1"/>
  <c r="J96" i="1"/>
  <c r="L96" i="1" s="1"/>
  <c r="J97" i="1" l="1"/>
  <c r="L97" i="1" s="1"/>
  <c r="I98" i="1"/>
  <c r="K97" i="1"/>
  <c r="M97" i="1" s="1"/>
  <c r="I99" i="1" l="1"/>
  <c r="J98" i="1"/>
  <c r="L98" i="1" s="1"/>
  <c r="K98" i="1"/>
  <c r="M98" i="1" s="1"/>
  <c r="I100" i="1" l="1"/>
  <c r="J99" i="1"/>
  <c r="L99" i="1" s="1"/>
  <c r="K99" i="1"/>
  <c r="M99" i="1" s="1"/>
  <c r="J100" i="1" l="1"/>
  <c r="L100" i="1" s="1"/>
  <c r="I101" i="1"/>
  <c r="K100" i="1"/>
  <c r="M100" i="1" s="1"/>
  <c r="J101" i="1" l="1"/>
  <c r="L101" i="1" s="1"/>
  <c r="I102" i="1"/>
  <c r="K101" i="1"/>
  <c r="M101" i="1" s="1"/>
  <c r="I103" i="1" l="1"/>
  <c r="J102" i="1"/>
  <c r="L102" i="1" s="1"/>
  <c r="K102" i="1"/>
  <c r="M102" i="1" s="1"/>
  <c r="I104" i="1" l="1"/>
  <c r="J103" i="1"/>
  <c r="L103" i="1" s="1"/>
  <c r="K103" i="1"/>
  <c r="M103" i="1" s="1"/>
  <c r="J104" i="1" l="1"/>
  <c r="L104" i="1" s="1"/>
  <c r="K104" i="1"/>
  <c r="M104" i="1" s="1"/>
  <c r="I105" i="1"/>
  <c r="J105" i="1" l="1"/>
  <c r="L105" i="1" s="1"/>
  <c r="I106" i="1"/>
  <c r="K105" i="1"/>
  <c r="M105" i="1" s="1"/>
  <c r="I107" i="1" l="1"/>
  <c r="K106" i="1"/>
  <c r="M106" i="1" s="1"/>
  <c r="J106" i="1"/>
  <c r="L106" i="1" s="1"/>
  <c r="I108" i="1" l="1"/>
  <c r="J107" i="1"/>
  <c r="L107" i="1" s="1"/>
  <c r="K107" i="1"/>
  <c r="M107" i="1" s="1"/>
  <c r="J108" i="1" l="1"/>
  <c r="L108" i="1" s="1"/>
  <c r="I109" i="1"/>
  <c r="K108" i="1"/>
  <c r="M108" i="1" s="1"/>
  <c r="J109" i="1" l="1"/>
  <c r="L109" i="1" s="1"/>
  <c r="K109" i="1"/>
  <c r="M109" i="1" s="1"/>
  <c r="I110" i="1"/>
  <c r="I111" i="1" l="1"/>
  <c r="K110" i="1"/>
  <c r="M110" i="1" s="1"/>
  <c r="J110" i="1"/>
  <c r="L110" i="1" s="1"/>
  <c r="I112" i="1" l="1"/>
  <c r="J111" i="1"/>
  <c r="L111" i="1" s="1"/>
  <c r="K111" i="1"/>
  <c r="M111" i="1" s="1"/>
  <c r="I113" i="1" l="1"/>
  <c r="J112" i="1"/>
  <c r="L112" i="1" s="1"/>
  <c r="K112" i="1"/>
  <c r="M112" i="1" s="1"/>
  <c r="J113" i="1" l="1"/>
  <c r="L113" i="1" s="1"/>
  <c r="K113" i="1"/>
  <c r="M113" i="1" s="1"/>
  <c r="I114" i="1"/>
  <c r="I115" i="1" l="1"/>
  <c r="J114" i="1"/>
  <c r="L114" i="1" s="1"/>
  <c r="K114" i="1"/>
  <c r="M114" i="1" s="1"/>
  <c r="I116" i="1" l="1"/>
  <c r="J115" i="1"/>
  <c r="L115" i="1" s="1"/>
  <c r="K115" i="1"/>
  <c r="M115" i="1" s="1"/>
  <c r="K116" i="1" l="1"/>
  <c r="M116" i="1" s="1"/>
  <c r="I117" i="1"/>
  <c r="J116" i="1"/>
  <c r="L116" i="1" s="1"/>
  <c r="J117" i="1" l="1"/>
  <c r="L117" i="1" s="1"/>
  <c r="I118" i="1"/>
  <c r="K117" i="1"/>
  <c r="M117" i="1" s="1"/>
  <c r="I119" i="1" l="1"/>
  <c r="J118" i="1"/>
  <c r="L118" i="1" s="1"/>
  <c r="K118" i="1"/>
  <c r="M118" i="1" s="1"/>
  <c r="I120" i="1" l="1"/>
  <c r="J119" i="1"/>
  <c r="L119" i="1" s="1"/>
  <c r="K119" i="1"/>
  <c r="M119" i="1" s="1"/>
  <c r="J120" i="1" l="1"/>
  <c r="L120" i="1" s="1"/>
  <c r="I121" i="1"/>
  <c r="K120" i="1"/>
  <c r="M120" i="1" s="1"/>
  <c r="J121" i="1" l="1"/>
  <c r="L121" i="1" s="1"/>
  <c r="I122" i="1"/>
  <c r="K121" i="1"/>
  <c r="M121" i="1" s="1"/>
  <c r="I123" i="1" l="1"/>
  <c r="J122" i="1"/>
  <c r="L122" i="1" s="1"/>
  <c r="K122" i="1"/>
  <c r="M122" i="1" s="1"/>
  <c r="I124" i="1" l="1"/>
  <c r="J123" i="1"/>
  <c r="L123" i="1" s="1"/>
  <c r="K123" i="1"/>
  <c r="M123" i="1" s="1"/>
  <c r="K124" i="1" l="1"/>
  <c r="M124" i="1" s="1"/>
  <c r="J124" i="1"/>
  <c r="L124" i="1" s="1"/>
  <c r="I125" i="1"/>
  <c r="J125" i="1" l="1"/>
  <c r="L125" i="1" s="1"/>
  <c r="K125" i="1"/>
  <c r="M125" i="1" s="1"/>
  <c r="I126" i="1"/>
  <c r="I127" i="1" l="1"/>
  <c r="J126" i="1"/>
  <c r="L126" i="1" s="1"/>
  <c r="K126" i="1"/>
  <c r="M126" i="1" s="1"/>
  <c r="I128" i="1" l="1"/>
  <c r="J127" i="1"/>
  <c r="L127" i="1" s="1"/>
  <c r="K127" i="1"/>
  <c r="M127" i="1" s="1"/>
  <c r="I129" i="1" l="1"/>
  <c r="K128" i="1"/>
  <c r="M128" i="1" s="1"/>
  <c r="J128" i="1"/>
  <c r="L128" i="1" s="1"/>
  <c r="J129" i="1" l="1"/>
  <c r="L129" i="1" s="1"/>
  <c r="K129" i="1"/>
  <c r="M129" i="1" s="1"/>
  <c r="I130" i="1"/>
  <c r="I131" i="1" l="1"/>
  <c r="J130" i="1"/>
  <c r="L130" i="1" s="1"/>
  <c r="K130" i="1"/>
  <c r="M130" i="1" s="1"/>
  <c r="I132" i="1" l="1"/>
  <c r="J131" i="1"/>
  <c r="L131" i="1" s="1"/>
  <c r="K131" i="1"/>
  <c r="M131" i="1" s="1"/>
  <c r="K132" i="1" l="1"/>
  <c r="M132" i="1" s="1"/>
  <c r="J132" i="1"/>
  <c r="L132" i="1" s="1"/>
  <c r="I133" i="1"/>
  <c r="J133" i="1" l="1"/>
  <c r="L133" i="1" s="1"/>
  <c r="I134" i="1"/>
  <c r="K133" i="1"/>
  <c r="M133" i="1" s="1"/>
  <c r="I135" i="1" l="1"/>
  <c r="J134" i="1"/>
  <c r="L134" i="1" s="1"/>
  <c r="K134" i="1"/>
  <c r="M134" i="1" s="1"/>
  <c r="I136" i="1" l="1"/>
  <c r="J135" i="1"/>
  <c r="L135" i="1" s="1"/>
  <c r="K135" i="1"/>
  <c r="M135" i="1" s="1"/>
  <c r="K136" i="1" l="1"/>
  <c r="M136" i="1" s="1"/>
  <c r="I137" i="1"/>
  <c r="J136" i="1"/>
  <c r="L136" i="1" s="1"/>
  <c r="J137" i="1" l="1"/>
  <c r="L137" i="1" s="1"/>
  <c r="K137" i="1"/>
  <c r="M137" i="1" s="1"/>
  <c r="I138" i="1"/>
  <c r="I139" i="1" l="1"/>
  <c r="K138" i="1"/>
  <c r="M138" i="1" s="1"/>
  <c r="J138" i="1"/>
  <c r="L138" i="1" s="1"/>
  <c r="I140" i="1" l="1"/>
  <c r="J139" i="1"/>
  <c r="L139" i="1" s="1"/>
  <c r="K139" i="1"/>
  <c r="M139" i="1" s="1"/>
  <c r="J140" i="1" l="1"/>
  <c r="L140" i="1" s="1"/>
  <c r="K140" i="1"/>
  <c r="M140" i="1" s="1"/>
  <c r="I141" i="1"/>
  <c r="J141" i="1" l="1"/>
  <c r="L141" i="1" s="1"/>
  <c r="K141" i="1"/>
  <c r="M141" i="1" s="1"/>
  <c r="I142" i="1"/>
  <c r="J142" i="1" l="1"/>
  <c r="L142" i="1" s="1"/>
  <c r="I143" i="1"/>
  <c r="K142" i="1"/>
  <c r="M142" i="1" s="1"/>
  <c r="I144" i="1" l="1"/>
  <c r="J143" i="1"/>
  <c r="L143" i="1" s="1"/>
  <c r="K143" i="1"/>
  <c r="M143" i="1" s="1"/>
  <c r="K144" i="1" l="1"/>
  <c r="M144" i="1" s="1"/>
  <c r="J144" i="1"/>
  <c r="L144" i="1" s="1"/>
  <c r="I145" i="1"/>
  <c r="K145" i="1" l="1"/>
  <c r="M145" i="1" s="1"/>
  <c r="J145" i="1"/>
  <c r="L145" i="1" s="1"/>
  <c r="I146" i="1"/>
  <c r="K146" i="1" l="1"/>
  <c r="M146" i="1" s="1"/>
  <c r="I147" i="1"/>
  <c r="J146" i="1"/>
  <c r="L146" i="1" s="1"/>
  <c r="I148" i="1" l="1"/>
  <c r="J147" i="1"/>
  <c r="L147" i="1" s="1"/>
  <c r="K147" i="1"/>
  <c r="M147" i="1" s="1"/>
  <c r="K148" i="1" l="1"/>
  <c r="M148" i="1" s="1"/>
  <c r="I149" i="1"/>
  <c r="J148" i="1"/>
  <c r="L148" i="1" s="1"/>
  <c r="K149" i="1" l="1"/>
  <c r="M149" i="1" s="1"/>
  <c r="I150" i="1"/>
  <c r="J149" i="1"/>
  <c r="L149" i="1" s="1"/>
  <c r="K150" i="1" l="1"/>
  <c r="M150" i="1" s="1"/>
  <c r="J150" i="1"/>
  <c r="L150" i="1" s="1"/>
</calcChain>
</file>

<file path=xl/sharedStrings.xml><?xml version="1.0" encoding="utf-8"?>
<sst xmlns="http://schemas.openxmlformats.org/spreadsheetml/2006/main" count="84" uniqueCount="60">
  <si>
    <t>SPX Index</t>
  </si>
  <si>
    <t>Multiple Model</t>
  </si>
  <si>
    <t>Current</t>
  </si>
  <si>
    <t>Expected</t>
  </si>
  <si>
    <t>Upside</t>
  </si>
  <si>
    <t>PE_RATIO</t>
  </si>
  <si>
    <t>EW</t>
  </si>
  <si>
    <t>Index Price</t>
  </si>
  <si>
    <t>SPX</t>
  </si>
  <si>
    <t>Earnings</t>
  </si>
  <si>
    <t>USGG10YR Index</t>
  </si>
  <si>
    <t>Multiple</t>
  </si>
  <si>
    <t>PX_LAST</t>
  </si>
  <si>
    <t>EBITDA</t>
  </si>
  <si>
    <t>Levels Regression</t>
  </si>
  <si>
    <t>Date</t>
  </si>
  <si>
    <t>S&amp;P 500 PE Ratio</t>
  </si>
  <si>
    <t>Expected P/E</t>
  </si>
  <si>
    <t>Last Price</t>
  </si>
  <si>
    <t>Earnings Yield</t>
  </si>
  <si>
    <t>Spread Actual - Expected</t>
  </si>
  <si>
    <t>Average</t>
  </si>
  <si>
    <t>-1 Std. Dev</t>
  </si>
  <si>
    <t>+1 Std. Dev</t>
  </si>
  <si>
    <t>EY</t>
  </si>
  <si>
    <t>Average Spread</t>
  </si>
  <si>
    <t>10 Yr Yield</t>
  </si>
  <si>
    <t>Modeled ERP</t>
  </si>
  <si>
    <t>ERP</t>
  </si>
  <si>
    <t>US 10yr Yield</t>
  </si>
  <si>
    <t>S&amp;P EBITDA Margin</t>
  </si>
  <si>
    <t>Modeled EY</t>
  </si>
  <si>
    <t>Model P/E</t>
  </si>
  <si>
    <t>Intercept</t>
  </si>
  <si>
    <t>Earnings Yield - 10yr Yield</t>
  </si>
  <si>
    <t>10yr</t>
  </si>
  <si>
    <t>EBITDA Margin</t>
  </si>
  <si>
    <t>Change in Regression</t>
  </si>
  <si>
    <t>Ten Yr Yield</t>
  </si>
  <si>
    <t>PE</t>
  </si>
  <si>
    <t>EPS</t>
  </si>
  <si>
    <t>SPX Price</t>
  </si>
  <si>
    <t>NAPMNEWO Index</t>
  </si>
  <si>
    <t>CL1 Comdty</t>
  </si>
  <si>
    <t>USGG10Y Index</t>
  </si>
  <si>
    <t>NAPMPMI Index</t>
  </si>
  <si>
    <t>TRAIL_12M_EPS</t>
  </si>
  <si>
    <t>S&amp;P 500 EPS</t>
  </si>
  <si>
    <t>S&amp;P 500 EPS YoY</t>
  </si>
  <si>
    <t>ISM New Orders</t>
  </si>
  <si>
    <t>S&amp;P 500 EPS YoY (rhs)</t>
  </si>
  <si>
    <t>ISM New Orders YoY</t>
  </si>
  <si>
    <t>Oil</t>
  </si>
  <si>
    <t>Oil YoY</t>
  </si>
  <si>
    <t>US 10yr</t>
  </si>
  <si>
    <t>US 10yr YoY</t>
  </si>
  <si>
    <t>ISM Manufacturing PMI</t>
  </si>
  <si>
    <t>Oil YoY + US 10yr YoY</t>
  </si>
  <si>
    <t>Oil YoY + US 10yr YoY (reversed, pushed forward 18mo)</t>
  </si>
  <si>
    <t>ISM Manufacturing PMI (rhs)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</si>
</sst>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0" applyNumberFormat="1"/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 applyFill="1"/>
    <xf numFmtId="164" fontId="0" fillId="0" borderId="0" xfId="2" applyNumberFormat="1" applyFont="1" applyFill="1"/>
    <xf numFmtId="10" fontId="0" fillId="0" borderId="0" xfId="0" applyNumberFormat="1"/>
    <xf numFmtId="14" fontId="0" fillId="0" borderId="0" xfId="0" applyNumberFormat="1"/>
    <xf numFmtId="10" fontId="0" fillId="0" borderId="0" xfId="2" applyNumberFormat="1" applyFont="1"/>
    <xf numFmtId="10" fontId="0" fillId="0" borderId="0" xfId="2" applyNumberFormat="1" applyFont="1" applyFill="1"/>
    <xf numFmtId="43" fontId="0" fillId="0" borderId="0" xfId="1" applyFont="1" applyFill="1"/>
    <xf numFmtId="10" fontId="0" fillId="0" borderId="0" xfId="1" applyNumberFormat="1" applyFont="1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1" applyNumberFormat="1" applyFont="1" applyFill="1" applyBorder="1"/>
    <xf numFmtId="10" fontId="0" fillId="0" borderId="0" xfId="1" applyNumberFormat="1" applyFont="1"/>
    <xf numFmtId="0" fontId="0" fillId="0" borderId="0" xfId="0" applyAlignment="1">
      <alignment horizontal="left"/>
    </xf>
    <xf numFmtId="43" fontId="0" fillId="0" borderId="0" xfId="1" applyFont="1" applyFill="1" applyBorder="1"/>
    <xf numFmtId="165" fontId="0" fillId="0" borderId="0" xfId="1" applyNumberFormat="1" applyFont="1"/>
    <xf numFmtId="9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14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BDH|17395909242733604328</stp>
        <tr r="U82" s="1"/>
      </tp>
      <tp t="e">
        <v>#N/A</v>
        <stp/>
        <stp>BDH|17108071982391340433</stp>
        <tr r="U54" s="1"/>
      </tp>
      <tp t="e">
        <v>#N/A</v>
        <stp/>
        <stp>BDH|16373820519550456559</stp>
        <tr r="U111" s="1"/>
      </tp>
      <tp t="e">
        <v>#N/A</v>
        <stp/>
        <stp>BDH|14204428385707537401</stp>
        <tr r="U15" s="1"/>
      </tp>
      <tp t="e">
        <v>#N/A</v>
        <stp/>
        <stp>BDH|16600872025977240043</stp>
        <tr r="U105" s="1"/>
      </tp>
      <tp t="e">
        <v>#N/A</v>
        <stp/>
        <stp>BDH|16132739324309387103</stp>
        <tr r="U72" s="1"/>
      </tp>
      <tp t="s">
        <v>#N/A N/A</v>
        <stp/>
        <stp>BDH|15437159972921619917</stp>
        <tr r="G7" s="1"/>
      </tp>
      <tp t="e">
        <v>#N/A</v>
        <stp/>
        <stp>BDH|13563603537684349968</stp>
        <tr r="U100" s="1"/>
      </tp>
      <tp t="s">
        <v>#N/A N/A</v>
        <stp/>
        <stp>BDH|13300844682098052021</stp>
        <tr r="B7" s="1"/>
      </tp>
      <tp t="e">
        <v>#N/A</v>
        <stp/>
        <stp>BDH|13514321952627829959</stp>
        <tr r="U75" s="1"/>
      </tp>
      <tp t="e">
        <v>#N/A</v>
        <stp/>
        <stp>BDH|15215974792085041876</stp>
        <tr r="U88" s="1"/>
      </tp>
      <tp t="e">
        <v>#N/A</v>
        <stp/>
        <stp>BDH|18296295299923483848</stp>
        <tr r="U35" s="1"/>
      </tp>
      <tp t="e">
        <v>#N/A</v>
        <stp/>
        <stp>BDH|18369536018701844576</stp>
        <tr r="U46" s="1"/>
      </tp>
      <tp t="e">
        <v>#N/A</v>
        <stp/>
        <stp>BDH|13619619339739761709</stp>
        <tr r="U57" s="1"/>
      </tp>
      <tp t="e">
        <v>#N/A</v>
        <stp/>
        <stp>BDH|15715646490540880251</stp>
        <tr r="U110" s="1"/>
      </tp>
      <tp t="e">
        <v>#N/A</v>
        <stp/>
        <stp>BDH|14851677648498404740</stp>
        <tr r="U22" s="1"/>
      </tp>
      <tp t="e">
        <v>#N/A</v>
        <stp/>
        <stp>BDH|14445964296709595471</stp>
        <tr r="U117" s="1"/>
      </tp>
      <tp t="e">
        <v>#N/A</v>
        <stp/>
        <stp>BDH|18042627133015011182</stp>
        <tr r="U39" s="1"/>
      </tp>
      <tp t="e">
        <v>#N/A</v>
        <stp/>
        <stp>BDH|16863841330951587533</stp>
        <tr r="U51" s="1"/>
      </tp>
      <tp t="e">
        <v>#N/A</v>
        <stp/>
        <stp>BDH|11685370713639648457</stp>
        <tr r="U147" s="1"/>
      </tp>
      <tp t="e">
        <v>#N/A</v>
        <stp/>
        <stp>BDH|10705633214700469918</stp>
        <tr r="U97" s="1"/>
      </tp>
      <tp t="e">
        <v>#N/A</v>
        <stp/>
        <stp>BDH|18145856744209754303</stp>
        <tr r="U81" s="1"/>
      </tp>
      <tp t="e">
        <v>#N/A</v>
        <stp/>
        <stp>BDH|15485713439147685856</stp>
        <tr r="U116" s="1"/>
      </tp>
      <tp t="e">
        <v>#N/A</v>
        <stp/>
        <stp>BDH|16195983313114893526</stp>
        <tr r="U73" s="1"/>
      </tp>
      <tp t="e">
        <v>#N/A</v>
        <stp/>
        <stp>BDH|16813966955953419665</stp>
        <tr r="U129" s="1"/>
      </tp>
      <tp t="e">
        <v>#N/A</v>
        <stp/>
        <stp>BDH|12969519794997678600</stp>
        <tr r="U27" s="1"/>
      </tp>
      <tp t="e">
        <v>#N/A</v>
        <stp/>
        <stp>BDH|13470055854479275083</stp>
        <tr r="U30" s="1"/>
      </tp>
      <tp t="e">
        <v>#N/A</v>
        <stp/>
        <stp>BDH|17274988524220631360</stp>
        <tr r="U120" s="1"/>
      </tp>
      <tp t="e">
        <v>#N/A</v>
        <stp/>
        <stp>BDH|11877612372235055988</stp>
        <tr r="U36" s="1"/>
      </tp>
      <tp t="e">
        <v>#N/A</v>
        <stp/>
        <stp>BDH|16477293031613753841</stp>
        <tr r="U18" s="1"/>
      </tp>
      <tp t="s">
        <v>#N/A Requesting Data...4268923719</v>
        <stp/>
        <stp>BDP|16846386558356327464</stp>
        <tr r="U7" s="1"/>
      </tp>
      <tp t="e">
        <v>#N/A</v>
        <stp/>
        <stp>BDH|14588221425575109321</stp>
        <tr r="U125" s="1"/>
      </tp>
      <tp t="e">
        <v>#N/A</v>
        <stp/>
        <stp>BDH|17276797805302116038</stp>
        <tr r="U21" s="1"/>
      </tp>
      <tp t="e">
        <v>#N/A</v>
        <stp/>
        <stp>BDH|11339207064381501732</stp>
        <tr r="U119" s="1"/>
      </tp>
      <tp t="e">
        <v>#N/A</v>
        <stp/>
        <stp>BDH|12347523568281371391</stp>
        <tr r="U112" s="1"/>
      </tp>
      <tp t="e">
        <v>#N/A</v>
        <stp/>
        <stp>BDH|12355080010534115482</stp>
        <tr r="U23" s="1"/>
      </tp>
      <tp t="s">
        <v>#N/A N/A</v>
        <stp/>
        <stp>BDH|13366321664654035122</stp>
        <tr r="U10" s="1"/>
      </tp>
      <tp t="e">
        <v>#N/A</v>
        <stp/>
        <stp>BDH|14023674328367475428</stp>
        <tr r="U43" s="1"/>
      </tp>
      <tp t="e">
        <v>#N/A</v>
        <stp/>
        <stp>BDH|18034394364216101850</stp>
        <tr r="U56" s="1"/>
      </tp>
      <tp t="e">
        <v>#N/A</v>
        <stp/>
        <stp>BDH|11620026139493919297</stp>
        <tr r="U77" s="1"/>
      </tp>
      <tp t="e">
        <v>#N/A</v>
        <stp/>
        <stp>BDH|17763408392629910006</stp>
        <tr r="U59" s="1"/>
      </tp>
      <tp t="e">
        <v>#N/A</v>
        <stp/>
        <stp>BDH|14130827832759334612</stp>
        <tr r="U133" s="1"/>
      </tp>
      <tp t="e">
        <v>#N/A</v>
        <stp/>
        <stp>BDH|10045414172791449236</stp>
        <tr r="U124" s="1"/>
      </tp>
      <tp t="e">
        <v>#N/A</v>
        <stp/>
        <stp>BDH|11915769842413260185</stp>
        <tr r="U13" s="1"/>
      </tp>
      <tp t="e">
        <v>#N/A</v>
        <stp/>
        <stp>BDH|14221229547880593254</stp>
        <tr r="U134" s="1"/>
      </tp>
      <tp t="e">
        <v>#N/A</v>
        <stp/>
        <stp>BDH|11923469943127141646</stp>
        <tr r="U99" s="1"/>
      </tp>
      <tp t="e">
        <v>#N/A</v>
        <stp/>
        <stp>BDH|17868009633196050233</stp>
        <tr r="U55" s="1"/>
      </tp>
      <tp t="e">
        <v>#N/A</v>
        <stp/>
        <stp>BDH|12407116332893620212</stp>
        <tr r="U17" s="1"/>
      </tp>
      <tp t="e">
        <v>#N/A</v>
        <stp/>
        <stp>BDH|14891070497444895840</stp>
        <tr r="U128" s="1"/>
      </tp>
      <tp t="e">
        <v>#N/A</v>
        <stp/>
        <stp>BDH|16522478813370993215</stp>
        <tr r="U145" s="1"/>
      </tp>
      <tp t="e">
        <v>#N/A</v>
        <stp/>
        <stp>BDH|16203783276244097300</stp>
        <tr r="U34" s="1"/>
      </tp>
      <tp t="e">
        <v>#N/A</v>
        <stp/>
        <stp>BDH|17001126025064700641</stp>
        <tr r="U66" s="1"/>
      </tp>
      <tp t="e">
        <v>#N/A</v>
        <stp/>
        <stp>BDH|16477153604384127534</stp>
        <tr r="U87" s="1"/>
      </tp>
      <tp t="e">
        <v>#N/A</v>
        <stp/>
        <stp>BDH|16428727157447164597</stp>
        <tr r="U33" s="1"/>
      </tp>
      <tp t="e">
        <v>#N/A</v>
        <stp/>
        <stp>BDH|12620619018637466475</stp>
        <tr r="U93" s="1"/>
      </tp>
      <tp t="e">
        <v>#N/A</v>
        <stp/>
        <stp>BDH|10110780417679317929</stp>
        <tr r="U108" s="1"/>
      </tp>
      <tp t="e">
        <v>#N/A</v>
        <stp/>
        <stp>BDH|17887119136235839749</stp>
        <tr r="U71" s="1"/>
      </tp>
      <tp t="e">
        <v>#N/A</v>
        <stp/>
        <stp>BDH|12480247718380986626</stp>
        <tr r="U45" s="1"/>
      </tp>
      <tp t="e">
        <v>#N/A</v>
        <stp/>
        <stp>BDH|17352026808212385233</stp>
        <tr r="U68" s="1"/>
      </tp>
      <tp t="e">
        <v>#N/A</v>
        <stp/>
        <stp>BDH|14124360777046822139</stp>
        <tr r="U24" s="1"/>
      </tp>
      <tp t="s">
        <v>#N/A N/A</v>
        <stp/>
        <stp>BDH|14114721605134513086</stp>
        <tr r="U9" s="1"/>
      </tp>
      <tp t="e">
        <v>#N/A</v>
        <stp/>
        <stp>BDH|13158338895978544695</stp>
        <tr r="U115" s="1"/>
      </tp>
      <tp t="e">
        <v>#N/A</v>
        <stp/>
        <stp>BDH|18020293160132577914</stp>
        <tr r="U90" s="1"/>
      </tp>
      <tp t="e">
        <v>#N/A</v>
        <stp/>
        <stp>BDH|13375799944343487449</stp>
        <tr r="U123" s="1"/>
      </tp>
      <tp t="e">
        <v>#N/A</v>
        <stp/>
        <stp>BDH|11268577209351857113</stp>
        <tr r="U62" s="1"/>
      </tp>
      <tp t="e">
        <v>#N/A</v>
        <stp/>
        <stp>BDH|17164592294086803923</stp>
        <tr r="U74" s="1"/>
      </tp>
      <tp t="e">
        <v>#N/A</v>
        <stp/>
        <stp>BDH|17950027812346627425</stp>
        <tr r="U96" s="1"/>
      </tp>
      <tp t="e">
        <v>#N/A</v>
        <stp/>
        <stp>BDH|18125730188877553429</stp>
        <tr r="U101" s="1"/>
      </tp>
      <tp t="e">
        <v>#N/A</v>
        <stp/>
        <stp>BDH|15038395310122547134</stp>
        <tr r="U19" s="1"/>
      </tp>
      <tp t="e">
        <v>#N/A</v>
        <stp/>
        <stp>BDH|16466351864456635032</stp>
        <tr r="U150" s="1"/>
      </tp>
      <tp t="e">
        <v>#N/A</v>
        <stp/>
        <stp>BDH|14592375307335038764</stp>
        <tr r="U26" s="1"/>
      </tp>
      <tp t="e">
        <v>#N/A</v>
        <stp/>
        <stp>BDH|14229224172156404246</stp>
        <tr r="U95" s="1"/>
      </tp>
      <tp t="e">
        <v>#N/A</v>
        <stp/>
        <stp>BDH|15345861602798874040</stp>
        <tr r="U63" s="1"/>
      </tp>
      <tp t="e">
        <v>#N/A</v>
        <stp/>
        <stp>BDH|17266363655687824355</stp>
        <tr r="U37" s="1"/>
      </tp>
      <tp t="e">
        <v>#N/A</v>
        <stp/>
        <stp>BDH|12123990399937964061</stp>
        <tr r="U86" s="1"/>
      </tp>
    </main>
    <main first="bofaddin.rtdserver">
      <tp t="e">
        <v>#N/A</v>
        <stp/>
        <stp>BDH|1259805543234420530</stp>
        <tr r="U14" s="1"/>
      </tp>
      <tp t="e">
        <v>#N/A</v>
        <stp/>
        <stp>BDH|4749781709456624890</stp>
        <tr r="U104" s="1"/>
      </tp>
      <tp t="e">
        <v>#N/A</v>
        <stp/>
        <stp>BDH|9961045643435918574</stp>
        <tr r="U80" s="1"/>
      </tp>
      <tp t="e">
        <v>#N/A</v>
        <stp/>
        <stp>BDH|9301986189526773330</stp>
        <tr r="U69" s="1"/>
      </tp>
      <tp t="e">
        <v>#N/A</v>
        <stp/>
        <stp>BDH|2136745798372327057</stp>
        <tr r="U113" s="1"/>
      </tp>
      <tp t="e">
        <v>#N/A</v>
        <stp/>
        <stp>BDH|4224864537095660466</stp>
        <tr r="U118" s="1"/>
      </tp>
      <tp t="e">
        <v>#N/A</v>
        <stp/>
        <stp>BDH|8164257491404390957</stp>
        <tr r="U137" s="1"/>
      </tp>
      <tp t="e">
        <v>#N/A</v>
        <stp/>
        <stp>BDH|8178104453842780033</stp>
        <tr r="U131" s="1"/>
      </tp>
      <tp t="e">
        <v>#N/A</v>
        <stp/>
        <stp>BDH|4138420823784512836</stp>
        <tr r="U91" s="1"/>
      </tp>
      <tp t="e">
        <v>#N/A</v>
        <stp/>
        <stp>BDH|6105635591265047279</stp>
        <tr r="U132" s="1"/>
      </tp>
      <tp t="e">
        <v>#N/A</v>
        <stp/>
        <stp>BDH|9597843631868958527</stp>
        <tr r="U11" s="1"/>
      </tp>
      <tp t="s">
        <v>#N/A N/A</v>
        <stp/>
        <stp>BDH|4885648344049698011</stp>
        <tr r="E7" s="1"/>
      </tp>
      <tp t="e">
        <v>#N/A</v>
        <stp/>
        <stp>BDH|6590584633979288617</stp>
        <tr r="U130" s="1"/>
      </tp>
      <tp t="e">
        <v>#N/A</v>
        <stp/>
        <stp>BDH|9431682331466818558</stp>
        <tr r="U42" s="1"/>
      </tp>
      <tp t="e">
        <v>#N/A</v>
        <stp/>
        <stp>BDH|1190667205118201017</stp>
        <tr r="U47" s="1"/>
      </tp>
      <tp t="e">
        <v>#N/A</v>
        <stp/>
        <stp>BDH|5384721936776305827</stp>
        <tr r="U49" s="1"/>
      </tp>
      <tp t="e">
        <v>#N/A</v>
        <stp/>
        <stp>BDH|2359428284691938089</stp>
        <tr r="U67" s="1"/>
      </tp>
      <tp t="e">
        <v>#N/A</v>
        <stp/>
        <stp>BDH|9116787238317848207</stp>
        <tr r="U60" s="1"/>
      </tp>
      <tp t="e">
        <v>#N/A</v>
        <stp/>
        <stp>BDH|3854002138328649099</stp>
        <tr r="U139" s="1"/>
      </tp>
      <tp t="s">
        <v>#N/A N/A</v>
        <stp/>
        <stp>BDH|8363633047935007749</stp>
        <tr r="U8" s="1"/>
      </tp>
      <tp t="e">
        <v>#N/A</v>
        <stp/>
        <stp>BDH|6943517920298147031</stp>
        <tr r="U76" s="1"/>
      </tp>
      <tp t="s">
        <v>#N/A N/A</v>
        <stp/>
        <stp>BDH|8043371827019583936</stp>
        <tr r="I10" s="2"/>
      </tp>
      <tp t="e">
        <v>#N/A</v>
        <stp/>
        <stp>BDH|3837579617466702888</stp>
        <tr r="U48" s="1"/>
      </tp>
      <tp t="e">
        <v>#N/A</v>
        <stp/>
        <stp>BDH|5556358322387006996</stp>
        <tr r="U78" s="1"/>
      </tp>
      <tp t="e">
        <v>#N/A</v>
        <stp/>
        <stp>BDH|6667113718425934999</stp>
        <tr r="U50" s="1"/>
      </tp>
      <tp t="e">
        <v>#N/A</v>
        <stp/>
        <stp>BDH|2234070391855000420</stp>
        <tr r="U148" s="1"/>
      </tp>
      <tp t="e">
        <v>#N/A</v>
        <stp/>
        <stp>BDH|1913868179553853649</stp>
        <tr r="U136" s="1"/>
      </tp>
      <tp t="e">
        <v>#N/A</v>
        <stp/>
        <stp>BDH|9226162453152284471</stp>
        <tr r="U12" s="1"/>
      </tp>
      <tp t="e">
        <v>#N/A</v>
        <stp/>
        <stp>BDH|4568692636647547211</stp>
        <tr r="U25" s="1"/>
      </tp>
      <tp t="e">
        <v>#N/A</v>
        <stp/>
        <stp>BDH|1430658948436330155</stp>
        <tr r="U106" s="1"/>
      </tp>
      <tp t="s">
        <v>#N/A N/A</v>
        <stp/>
        <stp>BDH|3217630767837693037</stp>
        <tr r="D10" s="2"/>
      </tp>
      <tp t="e">
        <v>#N/A</v>
        <stp/>
        <stp>BDH|1384293953506298489</stp>
        <tr r="U122" s="1"/>
      </tp>
      <tp t="e">
        <v>#N/A</v>
        <stp/>
        <stp>BDH|6911749725792471409</stp>
        <tr r="U70" s="1"/>
      </tp>
      <tp t="e">
        <v>#N/A</v>
        <stp/>
        <stp>BDH|8763462197477769777</stp>
        <tr r="U64" s="1"/>
      </tp>
      <tp t="e">
        <v>#N/A</v>
        <stp/>
        <stp>BDH|6617340041153633720</stp>
        <tr r="U109" s="1"/>
      </tp>
      <tp t="s">
        <v>#N/A N/A</v>
        <stp/>
        <stp>BDH|5037757032405736279</stp>
        <tr r="Z10" s="2"/>
      </tp>
      <tp t="e">
        <v>#N/A</v>
        <stp/>
        <stp>BDH|6904257288283459940</stp>
        <tr r="U141" s="1"/>
      </tp>
      <tp t="e">
        <v>#N/A</v>
        <stp/>
        <stp>BDH|2854099714970722578</stp>
        <tr r="U92" s="1"/>
      </tp>
      <tp t="e">
        <v>#N/A</v>
        <stp/>
        <stp>BDH|1740612760425733321</stp>
        <tr r="U85" s="1"/>
      </tp>
      <tp t="e">
        <v>#N/A</v>
        <stp/>
        <stp>BDH|7134524013122249616</stp>
        <tr r="U149" s="1"/>
      </tp>
      <tp t="e">
        <v>#N/A</v>
        <stp/>
        <stp>BDH|3083225966124221466</stp>
        <tr r="U98" s="1"/>
      </tp>
      <tp t="e">
        <v>#N/A</v>
        <stp/>
        <stp>BDH|2777755639956234786</stp>
        <tr r="U114" s="1"/>
      </tp>
      <tp t="e">
        <v>#N/A</v>
        <stp/>
        <stp>BDH|5881845091783850016</stp>
        <tr r="U28" s="1"/>
      </tp>
      <tp t="e">
        <v>#N/A</v>
        <stp/>
        <stp>BDH|4801114613394984774</stp>
        <tr r="U84" s="1"/>
      </tp>
      <tp t="e">
        <v>#N/A</v>
        <stp/>
        <stp>BDH|7921631257633117763</stp>
        <tr r="U146" s="1"/>
      </tp>
      <tp t="e">
        <v>#N/A</v>
        <stp/>
        <stp>BDH|8990288748339533718</stp>
        <tr r="U20" s="1"/>
      </tp>
      <tp t="e">
        <v>#N/A</v>
        <stp/>
        <stp>BDH|3277481405972929548</stp>
        <tr r="U44" s="1"/>
      </tp>
      <tp t="s">
        <v>#N/A N/A</v>
        <stp/>
        <stp>BDH|5455759579383254687</stp>
        <tr r="AH10" s="2"/>
      </tp>
      <tp t="e">
        <v>#N/A</v>
        <stp/>
        <stp>BDH|4720889898176459327</stp>
        <tr r="U41" s="1"/>
      </tp>
      <tp t="e">
        <v>#N/A</v>
        <stp/>
        <stp>BDH|4264251058405888635</stp>
        <tr r="U144" s="1"/>
      </tp>
      <tp t="e">
        <v>#N/A</v>
        <stp/>
        <stp>BDH|4834433019467972715</stp>
        <tr r="U140" s="1"/>
      </tp>
      <tp t="e">
        <v>#N/A</v>
        <stp/>
        <stp>BDH|2633168426772951245</stp>
        <tr r="U142" s="1"/>
      </tp>
      <tp t="e">
        <v>#N/A</v>
        <stp/>
        <stp>BDH|3976655304267182366</stp>
        <tr r="U102" s="1"/>
      </tp>
      <tp t="e">
        <v>#N/A</v>
        <stp/>
        <stp>BDH|1060533179207546538</stp>
        <tr r="U58" s="1"/>
      </tp>
      <tp t="e">
        <v>#N/A</v>
        <stp/>
        <stp>BDH|4611754661441671528</stp>
        <tr r="U52" s="1"/>
      </tp>
      <tp t="e">
        <v>#N/A</v>
        <stp/>
        <stp>BDH|7597563910411502321</stp>
        <tr r="U94" s="1"/>
      </tp>
      <tp t="e">
        <v>#N/A</v>
        <stp/>
        <stp>BDH|9710902615789201950</stp>
        <tr r="U138" s="1"/>
      </tp>
      <tp t="s">
        <v>#N/A N/A</v>
        <stp/>
        <stp>BDH|2276505700473056684</stp>
        <tr r="AD10" s="2"/>
      </tp>
      <tp t="e">
        <v>#N/A</v>
        <stp/>
        <stp>BDH|1082839428311500865</stp>
        <tr r="U83" s="1"/>
      </tp>
      <tp t="e">
        <v>#N/A</v>
        <stp/>
        <stp>BDH|9959331984357327731</stp>
        <tr r="U16" s="1"/>
      </tp>
      <tp t="e">
        <v>#N/A</v>
        <stp/>
        <stp>BDH|8785242714940846930</stp>
        <tr r="U126" s="1"/>
      </tp>
      <tp t="e">
        <v>#N/A</v>
        <stp/>
        <stp>BDH|7638668206211275284</stp>
        <tr r="U32" s="1"/>
      </tp>
      <tp t="e">
        <v>#N/A</v>
        <stp/>
        <stp>BDH|3757862085829280854</stp>
        <tr r="U65" s="1"/>
      </tp>
      <tp t="e">
        <v>#N/A</v>
        <stp/>
        <stp>BDH|4988917560919202091</stp>
        <tr r="U135" s="1"/>
      </tp>
      <tp t="e">
        <v>#N/A</v>
        <stp/>
        <stp>BDH|6979533071884256282</stp>
        <tr r="U29" s="1"/>
      </tp>
      <tp t="e">
        <v>#N/A</v>
        <stp/>
        <stp>BDH|4163094853241966387</stp>
        <tr r="U31" s="1"/>
      </tp>
      <tp t="e">
        <v>#N/A</v>
        <stp/>
        <stp>BDH|9831202191369122826</stp>
        <tr r="U61" s="1"/>
      </tp>
      <tp t="e">
        <v>#N/A</v>
        <stp/>
        <stp>BDH|8285256291584639483</stp>
        <tr r="U143" s="1"/>
      </tp>
      <tp t="e">
        <v>#N/A</v>
        <stp/>
        <stp>BDH|5540106842914038793</stp>
        <tr r="U107" s="1"/>
      </tp>
      <tp t="e">
        <v>#N/A</v>
        <stp/>
        <stp>BDH|2112504678294798738</stp>
        <tr r="U53" s="1"/>
      </tp>
      <tp t="e">
        <v>#N/A</v>
        <stp/>
        <stp>BDH|1252200668130838605</stp>
        <tr r="U79" s="1"/>
      </tp>
      <tp t="e">
        <v>#N/A</v>
        <stp/>
        <stp>BDH|6063667531773485361</stp>
        <tr r="U127" s="1"/>
      </tp>
      <tp t="e">
        <v>#N/A</v>
        <stp/>
        <stp>BDH|844532469391147588</stp>
        <tr r="U121" s="1"/>
      </tp>
      <tp t="e">
        <v>#N/A</v>
        <stp/>
        <stp>BDH|142350417564382604</stp>
        <tr r="U89" s="1"/>
      </tp>
      <tp t="e">
        <v>#N/A</v>
        <stp/>
        <stp>BDH|644390324525619781</stp>
        <tr r="U38" s="1"/>
      </tp>
      <tp t="e">
        <v>#N/A</v>
        <stp/>
        <stp>BDH|134629042979024906</stp>
        <tr r="U103" s="1"/>
      </tp>
      <tp t="e">
        <v>#N/A</v>
        <stp/>
        <stp>BDH|144241782150208875</stp>
        <tr r="U4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S&amp;P</a:t>
            </a:r>
            <a:r>
              <a:rPr lang="en-US" baseline="0">
                <a:latin typeface="Georgia" panose="02040502050405020303" pitchFamily="18" charset="0"/>
              </a:rPr>
              <a:t> 500 Actual P/E vs. Interest Rate Implied P/E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60142158662127E-2"/>
          <c:y val="0.10218632029253155"/>
          <c:w val="0.93521807932459289"/>
          <c:h val="0.7616610461379647"/>
        </c:manualLayout>
      </c:layout>
      <c:lineChart>
        <c:grouping val="standard"/>
        <c:varyColors val="0"/>
        <c:ser>
          <c:idx val="0"/>
          <c:order val="0"/>
          <c:tx>
            <c:strRef>
              <c:f>'SP PE Ratio'!$C$6</c:f>
              <c:strCache>
                <c:ptCount val="1"/>
                <c:pt idx="0">
                  <c:v>S&amp;P 500 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Ratio'!$C$7:$C$150</c:f>
              <c:numCache>
                <c:formatCode>_(* #,##0.00_);_(* \(#,##0.00\);_(* "-"??_);_(@_)</c:formatCode>
                <c:ptCount val="144"/>
                <c:pt idx="0">
                  <c:v>20.794699999999999</c:v>
                </c:pt>
                <c:pt idx="1">
                  <c:v>20.578499999999998</c:v>
                </c:pt>
                <c:pt idx="2">
                  <c:v>21.041</c:v>
                </c:pt>
                <c:pt idx="3">
                  <c:v>22.122599999999998</c:v>
                </c:pt>
                <c:pt idx="4">
                  <c:v>22.060400000000001</c:v>
                </c:pt>
                <c:pt idx="5">
                  <c:v>21.394200000000001</c:v>
                </c:pt>
                <c:pt idx="6">
                  <c:v>20.083400000000001</c:v>
                </c:pt>
                <c:pt idx="7">
                  <c:v>19.918700000000001</c:v>
                </c:pt>
                <c:pt idx="8">
                  <c:v>19.6313</c:v>
                </c:pt>
                <c:pt idx="9">
                  <c:v>18.918199999999999</c:v>
                </c:pt>
                <c:pt idx="10">
                  <c:v>19.351900000000001</c:v>
                </c:pt>
                <c:pt idx="11">
                  <c:v>18.2255</c:v>
                </c:pt>
                <c:pt idx="12">
                  <c:v>19.3125</c:v>
                </c:pt>
                <c:pt idx="13">
                  <c:v>18.5169</c:v>
                </c:pt>
                <c:pt idx="14">
                  <c:v>17.1465</c:v>
                </c:pt>
                <c:pt idx="15">
                  <c:v>18.904199999999999</c:v>
                </c:pt>
                <c:pt idx="16">
                  <c:v>20.248000000000001</c:v>
                </c:pt>
                <c:pt idx="17">
                  <c:v>18.557300000000001</c:v>
                </c:pt>
                <c:pt idx="18">
                  <c:v>20.251899999999999</c:v>
                </c:pt>
                <c:pt idx="19">
                  <c:v>20.915800000000001</c:v>
                </c:pt>
                <c:pt idx="20">
                  <c:v>22.9329</c:v>
                </c:pt>
                <c:pt idx="21">
                  <c:v>22.084900000000001</c:v>
                </c:pt>
                <c:pt idx="22">
                  <c:v>24.410799999999998</c:v>
                </c:pt>
                <c:pt idx="23">
                  <c:v>25.765499999999999</c:v>
                </c:pt>
                <c:pt idx="24">
                  <c:v>24.593299999999999</c:v>
                </c:pt>
                <c:pt idx="25">
                  <c:v>27.0947</c:v>
                </c:pt>
                <c:pt idx="26">
                  <c:v>25.342300000000002</c:v>
                </c:pt>
                <c:pt idx="27">
                  <c:v>26.588899999999999</c:v>
                </c:pt>
                <c:pt idx="28">
                  <c:v>30.1952</c:v>
                </c:pt>
                <c:pt idx="29">
                  <c:v>29.507999999999999</c:v>
                </c:pt>
                <c:pt idx="30">
                  <c:v>28.8323</c:v>
                </c:pt>
                <c:pt idx="31">
                  <c:v>32.541699999999999</c:v>
                </c:pt>
                <c:pt idx="32">
                  <c:v>30.9207</c:v>
                </c:pt>
                <c:pt idx="33">
                  <c:v>29.715800000000002</c:v>
                </c:pt>
                <c:pt idx="34">
                  <c:v>28.418600000000001</c:v>
                </c:pt>
                <c:pt idx="35">
                  <c:v>28.738600000000002</c:v>
                </c:pt>
                <c:pt idx="36">
                  <c:v>27.51</c:v>
                </c:pt>
                <c:pt idx="37">
                  <c:v>24.500299999999999</c:v>
                </c:pt>
                <c:pt idx="38">
                  <c:v>25.197099999999999</c:v>
                </c:pt>
                <c:pt idx="39">
                  <c:v>26.1965</c:v>
                </c:pt>
                <c:pt idx="40">
                  <c:v>22.258400000000002</c:v>
                </c:pt>
                <c:pt idx="41">
                  <c:v>21.082699999999999</c:v>
                </c:pt>
                <c:pt idx="42">
                  <c:v>20.6494</c:v>
                </c:pt>
                <c:pt idx="43">
                  <c:v>18.744599999999998</c:v>
                </c:pt>
                <c:pt idx="44">
                  <c:v>16.634</c:v>
                </c:pt>
                <c:pt idx="45">
                  <c:v>18.9773</c:v>
                </c:pt>
                <c:pt idx="46">
                  <c:v>21.154900000000001</c:v>
                </c:pt>
                <c:pt idx="47">
                  <c:v>21.184000000000001</c:v>
                </c:pt>
                <c:pt idx="48">
                  <c:v>20.4818</c:v>
                </c:pt>
                <c:pt idx="49">
                  <c:v>19.632100000000001</c:v>
                </c:pt>
                <c:pt idx="50">
                  <c:v>19.239100000000001</c:v>
                </c:pt>
                <c:pt idx="51">
                  <c:v>18.891400000000001</c:v>
                </c:pt>
                <c:pt idx="52">
                  <c:v>19.380299999999998</c:v>
                </c:pt>
                <c:pt idx="53">
                  <c:v>19.129000000000001</c:v>
                </c:pt>
                <c:pt idx="54">
                  <c:v>17.867100000000001</c:v>
                </c:pt>
                <c:pt idx="55">
                  <c:v>19.131599999999999</c:v>
                </c:pt>
                <c:pt idx="56">
                  <c:v>18.409199999999998</c:v>
                </c:pt>
                <c:pt idx="57">
                  <c:v>18.011199999999999</c:v>
                </c:pt>
                <c:pt idx="58">
                  <c:v>18.049499999999998</c:v>
                </c:pt>
                <c:pt idx="59">
                  <c:v>16.7332</c:v>
                </c:pt>
                <c:pt idx="60">
                  <c:v>18.4697</c:v>
                </c:pt>
                <c:pt idx="61">
                  <c:v>19.301600000000001</c:v>
                </c:pt>
                <c:pt idx="62">
                  <c:v>20.741299999999999</c:v>
                </c:pt>
                <c:pt idx="63">
                  <c:v>20.632200000000001</c:v>
                </c:pt>
                <c:pt idx="64">
                  <c:v>21.016999999999999</c:v>
                </c:pt>
                <c:pt idx="65">
                  <c:v>20.286300000000001</c:v>
                </c:pt>
                <c:pt idx="66">
                  <c:v>20.212900000000001</c:v>
                </c:pt>
                <c:pt idx="67">
                  <c:v>21.222000000000001</c:v>
                </c:pt>
                <c:pt idx="68">
                  <c:v>21.166499999999999</c:v>
                </c:pt>
                <c:pt idx="69">
                  <c:v>21.715599999999998</c:v>
                </c:pt>
                <c:pt idx="70">
                  <c:v>23.164200000000001</c:v>
                </c:pt>
                <c:pt idx="71">
                  <c:v>21.933299999999999</c:v>
                </c:pt>
                <c:pt idx="72">
                  <c:v>21.6145</c:v>
                </c:pt>
                <c:pt idx="73">
                  <c:v>21.526</c:v>
                </c:pt>
                <c:pt idx="74">
                  <c:v>21.058900000000001</c:v>
                </c:pt>
                <c:pt idx="75">
                  <c:v>20.669499999999999</c:v>
                </c:pt>
                <c:pt idx="76">
                  <c:v>21.5381</c:v>
                </c:pt>
                <c:pt idx="77">
                  <c:v>21.1294</c:v>
                </c:pt>
                <c:pt idx="78">
                  <c:v>21.0016</c:v>
                </c:pt>
                <c:pt idx="79">
                  <c:v>21.624300000000002</c:v>
                </c:pt>
                <c:pt idx="80">
                  <c:v>21.429600000000001</c:v>
                </c:pt>
                <c:pt idx="81">
                  <c:v>21.412600000000001</c:v>
                </c:pt>
                <c:pt idx="82">
                  <c:v>20.9314</c:v>
                </c:pt>
                <c:pt idx="83">
                  <c:v>20.563500000000001</c:v>
                </c:pt>
                <c:pt idx="84">
                  <c:v>20.075900000000001</c:v>
                </c:pt>
                <c:pt idx="85">
                  <c:v>19.5486</c:v>
                </c:pt>
                <c:pt idx="86">
                  <c:v>19.9359</c:v>
                </c:pt>
                <c:pt idx="87">
                  <c:v>19.932700000000001</c:v>
                </c:pt>
                <c:pt idx="88">
                  <c:v>19.724399999999999</c:v>
                </c:pt>
                <c:pt idx="89">
                  <c:v>19.046199999999999</c:v>
                </c:pt>
                <c:pt idx="90">
                  <c:v>19.021100000000001</c:v>
                </c:pt>
                <c:pt idx="91">
                  <c:v>18.209599999999998</c:v>
                </c:pt>
                <c:pt idx="92">
                  <c:v>18.160299999999999</c:v>
                </c:pt>
                <c:pt idx="93">
                  <c:v>17.014199999999999</c:v>
                </c:pt>
                <c:pt idx="94">
                  <c:v>17.065300000000001</c:v>
                </c:pt>
                <c:pt idx="95">
                  <c:v>17.977</c:v>
                </c:pt>
                <c:pt idx="96">
                  <c:v>18.275200000000002</c:v>
                </c:pt>
                <c:pt idx="97">
                  <c:v>18.059100000000001</c:v>
                </c:pt>
                <c:pt idx="98">
                  <c:v>16.673200000000001</c:v>
                </c:pt>
                <c:pt idx="99">
                  <c:v>17.122199999999999</c:v>
                </c:pt>
                <c:pt idx="100">
                  <c:v>18.115500000000001</c:v>
                </c:pt>
                <c:pt idx="101">
                  <c:v>17.764900000000001</c:v>
                </c:pt>
                <c:pt idx="102">
                  <c:v>18.124600000000001</c:v>
                </c:pt>
                <c:pt idx="103">
                  <c:v>18.116599999999998</c:v>
                </c:pt>
                <c:pt idx="104">
                  <c:v>17.963699999999999</c:v>
                </c:pt>
                <c:pt idx="105">
                  <c:v>18.282</c:v>
                </c:pt>
                <c:pt idx="106">
                  <c:v>17.316700000000001</c:v>
                </c:pt>
                <c:pt idx="107">
                  <c:v>17.872</c:v>
                </c:pt>
                <c:pt idx="108">
                  <c:v>17.935400000000001</c:v>
                </c:pt>
                <c:pt idx="109">
                  <c:v>17.983499999999999</c:v>
                </c:pt>
                <c:pt idx="110">
                  <c:v>17.5764</c:v>
                </c:pt>
                <c:pt idx="111">
                  <c:v>17.853999999999999</c:v>
                </c:pt>
                <c:pt idx="112">
                  <c:v>17.6524</c:v>
                </c:pt>
                <c:pt idx="113">
                  <c:v>17.922799999999999</c:v>
                </c:pt>
                <c:pt idx="114">
                  <c:v>17.5899</c:v>
                </c:pt>
                <c:pt idx="115">
                  <c:v>17.404900000000001</c:v>
                </c:pt>
                <c:pt idx="116">
                  <c:v>17.275600000000001</c:v>
                </c:pt>
                <c:pt idx="117">
                  <c:v>17.402000000000001</c:v>
                </c:pt>
                <c:pt idx="118">
                  <c:v>15.8985</c:v>
                </c:pt>
                <c:pt idx="119">
                  <c:v>16.485099999999999</c:v>
                </c:pt>
                <c:pt idx="120">
                  <c:v>16.109200000000001</c:v>
                </c:pt>
                <c:pt idx="121">
                  <c:v>16.128299999999999</c:v>
                </c:pt>
                <c:pt idx="122">
                  <c:v>15.4396</c:v>
                </c:pt>
                <c:pt idx="123">
                  <c:v>14.9962</c:v>
                </c:pt>
                <c:pt idx="124">
                  <c:v>16.3614</c:v>
                </c:pt>
                <c:pt idx="125">
                  <c:v>15.5916</c:v>
                </c:pt>
                <c:pt idx="126">
                  <c:v>15.827400000000001</c:v>
                </c:pt>
                <c:pt idx="127">
                  <c:v>15.7302</c:v>
                </c:pt>
                <c:pt idx="128">
                  <c:v>15.4497</c:v>
                </c:pt>
                <c:pt idx="129">
                  <c:v>14.9145</c:v>
                </c:pt>
                <c:pt idx="130">
                  <c:v>14.991300000000001</c:v>
                </c:pt>
                <c:pt idx="131">
                  <c:v>14.2783</c:v>
                </c:pt>
                <c:pt idx="132">
                  <c:v>14.1776</c:v>
                </c:pt>
                <c:pt idx="133">
                  <c:v>14.2318</c:v>
                </c:pt>
                <c:pt idx="134">
                  <c:v>14.521699999999999</c:v>
                </c:pt>
                <c:pt idx="135" formatCode="General">
                  <c:v>14.179600000000001</c:v>
                </c:pt>
                <c:pt idx="136" formatCode="General">
                  <c:v>14.1274</c:v>
                </c:pt>
                <c:pt idx="137" formatCode="General">
                  <c:v>13.9498</c:v>
                </c:pt>
                <c:pt idx="138" formatCode="General">
                  <c:v>13.4193</c:v>
                </c:pt>
                <c:pt idx="139" formatCode="General">
                  <c:v>14.6579</c:v>
                </c:pt>
                <c:pt idx="140" formatCode="General">
                  <c:v>14.772500000000001</c:v>
                </c:pt>
                <c:pt idx="141" formatCode="General">
                  <c:v>14.324999999999999</c:v>
                </c:pt>
                <c:pt idx="142" formatCode="General">
                  <c:v>14.3902</c:v>
                </c:pt>
                <c:pt idx="143" formatCode="General">
                  <c:v>13.7898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6-4643-95AA-1A1102CE1C3E}"/>
            </c:ext>
          </c:extLst>
        </c:ser>
        <c:ser>
          <c:idx val="1"/>
          <c:order val="1"/>
          <c:tx>
            <c:strRef>
              <c:f>'SP PE Ratio'!$D$6</c:f>
              <c:strCache>
                <c:ptCount val="1"/>
                <c:pt idx="0">
                  <c:v>Expected P/E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Ratio'!$D$7:$D$150</c:f>
              <c:numCache>
                <c:formatCode>_(* #,##0.00_);_(* \(#,##0.00\);_(* "-"??_);_(@_)</c:formatCode>
                <c:ptCount val="144"/>
                <c:pt idx="0">
                  <c:v>12.559291909316965</c:v>
                </c:pt>
                <c:pt idx="1">
                  <c:v>12.850875991842978</c:v>
                </c:pt>
                <c:pt idx="2">
                  <c:v>13.475481676063326</c:v>
                </c:pt>
                <c:pt idx="3">
                  <c:v>13.840036133268855</c:v>
                </c:pt>
                <c:pt idx="4">
                  <c:v>14.606098789048747</c:v>
                </c:pt>
                <c:pt idx="5">
                  <c:v>15.336492823282306</c:v>
                </c:pt>
                <c:pt idx="6">
                  <c:v>15.393172947777009</c:v>
                </c:pt>
                <c:pt idx="7">
                  <c:v>15.306616346821471</c:v>
                </c:pt>
                <c:pt idx="8">
                  <c:v>14.473851556032651</c:v>
                </c:pt>
                <c:pt idx="9">
                  <c:v>14.727109361152696</c:v>
                </c:pt>
                <c:pt idx="10">
                  <c:v>14.813210165915612</c:v>
                </c:pt>
                <c:pt idx="11">
                  <c:v>14.3265142809363</c:v>
                </c:pt>
                <c:pt idx="12">
                  <c:v>14.360302190951153</c:v>
                </c:pt>
                <c:pt idx="13">
                  <c:v>15.123288213879732</c:v>
                </c:pt>
                <c:pt idx="14">
                  <c:v>14.828152288567903</c:v>
                </c:pt>
                <c:pt idx="15">
                  <c:v>16.789059766397024</c:v>
                </c:pt>
                <c:pt idx="16">
                  <c:v>17.314051576565319</c:v>
                </c:pt>
                <c:pt idx="17">
                  <c:v>15.789686365188109</c:v>
                </c:pt>
                <c:pt idx="18">
                  <c:v>16.443218565903372</c:v>
                </c:pt>
                <c:pt idx="19">
                  <c:v>17.221076108630342</c:v>
                </c:pt>
                <c:pt idx="20">
                  <c:v>20.712776001729608</c:v>
                </c:pt>
                <c:pt idx="21">
                  <c:v>18.871271862821427</c:v>
                </c:pt>
                <c:pt idx="22">
                  <c:v>20.799079412631674</c:v>
                </c:pt>
                <c:pt idx="23">
                  <c:v>22.578199188961186</c:v>
                </c:pt>
                <c:pt idx="24">
                  <c:v>20.418952176246911</c:v>
                </c:pt>
                <c:pt idx="25">
                  <c:v>22.742755407850854</c:v>
                </c:pt>
                <c:pt idx="26">
                  <c:v>21.790824315501755</c:v>
                </c:pt>
                <c:pt idx="27">
                  <c:v>21.776200954877915</c:v>
                </c:pt>
                <c:pt idx="28">
                  <c:v>22.084685221295683</c:v>
                </c:pt>
                <c:pt idx="29">
                  <c:v>21.488041040088767</c:v>
                </c:pt>
                <c:pt idx="30">
                  <c:v>19.747454708709178</c:v>
                </c:pt>
                <c:pt idx="31">
                  <c:v>21.17257531307509</c:v>
                </c:pt>
                <c:pt idx="32">
                  <c:v>22.632022087384783</c:v>
                </c:pt>
                <c:pt idx="33">
                  <c:v>24.327868273174211</c:v>
                </c:pt>
                <c:pt idx="34">
                  <c:v>24.573345681029704</c:v>
                </c:pt>
                <c:pt idx="35">
                  <c:v>26.010153639732735</c:v>
                </c:pt>
                <c:pt idx="36">
                  <c:v>27.785456744004279</c:v>
                </c:pt>
                <c:pt idx="37">
                  <c:v>25.610777791289422</c:v>
                </c:pt>
                <c:pt idx="38">
                  <c:v>25.219664303771896</c:v>
                </c:pt>
                <c:pt idx="39">
                  <c:v>31.645813075493454</c:v>
                </c:pt>
                <c:pt idx="40">
                  <c:v>28.078824716985451</c:v>
                </c:pt>
                <c:pt idx="41">
                  <c:v>27.008673845618755</c:v>
                </c:pt>
                <c:pt idx="42">
                  <c:v>32.319947703224109</c:v>
                </c:pt>
                <c:pt idx="43">
                  <c:v>31.311760408019989</c:v>
                </c:pt>
                <c:pt idx="44">
                  <c:v>20.113448449814733</c:v>
                </c:pt>
                <c:pt idx="45">
                  <c:v>19.176484094764433</c:v>
                </c:pt>
                <c:pt idx="46">
                  <c:v>19.792734596534263</c:v>
                </c:pt>
                <c:pt idx="47">
                  <c:v>20.919374986107307</c:v>
                </c:pt>
                <c:pt idx="48">
                  <c:v>21.047721113510516</c:v>
                </c:pt>
                <c:pt idx="49">
                  <c:v>21.268889612290415</c:v>
                </c:pt>
                <c:pt idx="50">
                  <c:v>21.998240583478164</c:v>
                </c:pt>
                <c:pt idx="51">
                  <c:v>18.763802161206748</c:v>
                </c:pt>
                <c:pt idx="52">
                  <c:v>19.709602187130816</c:v>
                </c:pt>
                <c:pt idx="53">
                  <c:v>20.174279130974348</c:v>
                </c:pt>
                <c:pt idx="54">
                  <c:v>16.498405640882634</c:v>
                </c:pt>
                <c:pt idx="55">
                  <c:v>18.628044743523557</c:v>
                </c:pt>
                <c:pt idx="56">
                  <c:v>17.400739334457064</c:v>
                </c:pt>
                <c:pt idx="57">
                  <c:v>17.754512332693015</c:v>
                </c:pt>
                <c:pt idx="58">
                  <c:v>18.339193817636627</c:v>
                </c:pt>
                <c:pt idx="59">
                  <c:v>15.255698443566931</c:v>
                </c:pt>
                <c:pt idx="60">
                  <c:v>15.836589444448999</c:v>
                </c:pt>
                <c:pt idx="61">
                  <c:v>15.410948095618258</c:v>
                </c:pt>
                <c:pt idx="62">
                  <c:v>16.769220746611484</c:v>
                </c:pt>
                <c:pt idx="63">
                  <c:v>16.507498673295352</c:v>
                </c:pt>
                <c:pt idx="64">
                  <c:v>17.139865039389818</c:v>
                </c:pt>
                <c:pt idx="65">
                  <c:v>16.776558707679232</c:v>
                </c:pt>
                <c:pt idx="66">
                  <c:v>16.477781132205543</c:v>
                </c:pt>
                <c:pt idx="67">
                  <c:v>17.096097712007424</c:v>
                </c:pt>
                <c:pt idx="68">
                  <c:v>16.43170261769361</c:v>
                </c:pt>
                <c:pt idx="69">
                  <c:v>16.458471661860692</c:v>
                </c:pt>
                <c:pt idx="70">
                  <c:v>18.857642519401555</c:v>
                </c:pt>
                <c:pt idx="71">
                  <c:v>18.244265004022477</c:v>
                </c:pt>
                <c:pt idx="72">
                  <c:v>18.23236922569037</c:v>
                </c:pt>
                <c:pt idx="73">
                  <c:v>18.645562018068595</c:v>
                </c:pt>
                <c:pt idx="74">
                  <c:v>19.404626691433577</c:v>
                </c:pt>
                <c:pt idx="75">
                  <c:v>18.076552631178753</c:v>
                </c:pt>
                <c:pt idx="76">
                  <c:v>18.712995236136777</c:v>
                </c:pt>
                <c:pt idx="77">
                  <c:v>18.866644123936162</c:v>
                </c:pt>
                <c:pt idx="78">
                  <c:v>18.056992049015157</c:v>
                </c:pt>
                <c:pt idx="79">
                  <c:v>18.270024323498344</c:v>
                </c:pt>
                <c:pt idx="80">
                  <c:v>18.131236475356246</c:v>
                </c:pt>
                <c:pt idx="81">
                  <c:v>17.711119552589409</c:v>
                </c:pt>
                <c:pt idx="82">
                  <c:v>18.212319326304272</c:v>
                </c:pt>
                <c:pt idx="83">
                  <c:v>18.463833515375228</c:v>
                </c:pt>
                <c:pt idx="84">
                  <c:v>20.357764189989862</c:v>
                </c:pt>
                <c:pt idx="85">
                  <c:v>20.817021109296732</c:v>
                </c:pt>
                <c:pt idx="86">
                  <c:v>21.243184806427216</c:v>
                </c:pt>
                <c:pt idx="87">
                  <c:v>21.867241023315241</c:v>
                </c:pt>
                <c:pt idx="88">
                  <c:v>22.536040040760174</c:v>
                </c:pt>
                <c:pt idx="89">
                  <c:v>20.140640767376869</c:v>
                </c:pt>
                <c:pt idx="90">
                  <c:v>20.350504862659466</c:v>
                </c:pt>
                <c:pt idx="91">
                  <c:v>20.492279900548965</c:v>
                </c:pt>
                <c:pt idx="92">
                  <c:v>21.984510305473197</c:v>
                </c:pt>
                <c:pt idx="93">
                  <c:v>20.081063103825525</c:v>
                </c:pt>
                <c:pt idx="94">
                  <c:v>17.696424540544697</c:v>
                </c:pt>
                <c:pt idx="95">
                  <c:v>18.500039465060325</c:v>
                </c:pt>
                <c:pt idx="96">
                  <c:v>19.359129805445122</c:v>
                </c:pt>
                <c:pt idx="97">
                  <c:v>20.990319842016756</c:v>
                </c:pt>
                <c:pt idx="98">
                  <c:v>18.253074527059585</c:v>
                </c:pt>
                <c:pt idx="99">
                  <c:v>18.170193089191553</c:v>
                </c:pt>
                <c:pt idx="100">
                  <c:v>18.574181915704145</c:v>
                </c:pt>
                <c:pt idx="101">
                  <c:v>18.723422146494315</c:v>
                </c:pt>
                <c:pt idx="102">
                  <c:v>19.912661760258406</c:v>
                </c:pt>
                <c:pt idx="103">
                  <c:v>19.983144096287237</c:v>
                </c:pt>
                <c:pt idx="104">
                  <c:v>19.221519250243077</c:v>
                </c:pt>
                <c:pt idx="105">
                  <c:v>23.099624999842121</c:v>
                </c:pt>
                <c:pt idx="106">
                  <c:v>18.290151916927872</c:v>
                </c:pt>
                <c:pt idx="107">
                  <c:v>18.82989998251912</c:v>
                </c:pt>
                <c:pt idx="108">
                  <c:v>18.455747796128456</c:v>
                </c:pt>
                <c:pt idx="109">
                  <c:v>18.203390975206357</c:v>
                </c:pt>
                <c:pt idx="110">
                  <c:v>18.041919009048307</c:v>
                </c:pt>
                <c:pt idx="111">
                  <c:v>17.880340219946032</c:v>
                </c:pt>
                <c:pt idx="112">
                  <c:v>17.440379253835005</c:v>
                </c:pt>
                <c:pt idx="113">
                  <c:v>18.185801407160437</c:v>
                </c:pt>
                <c:pt idx="114">
                  <c:v>17.362145091472392</c:v>
                </c:pt>
                <c:pt idx="115">
                  <c:v>17.226808677576358</c:v>
                </c:pt>
                <c:pt idx="116">
                  <c:v>17.256648390817166</c:v>
                </c:pt>
                <c:pt idx="117">
                  <c:v>17.439953428423284</c:v>
                </c:pt>
                <c:pt idx="118">
                  <c:v>15.753584771463016</c:v>
                </c:pt>
                <c:pt idx="119">
                  <c:v>17.415205872786281</c:v>
                </c:pt>
                <c:pt idx="120">
                  <c:v>17.700339838252283</c:v>
                </c:pt>
                <c:pt idx="121">
                  <c:v>18.199764190606004</c:v>
                </c:pt>
                <c:pt idx="122">
                  <c:v>17.415791497682068</c:v>
                </c:pt>
                <c:pt idx="123">
                  <c:v>16.865893636594162</c:v>
                </c:pt>
                <c:pt idx="124">
                  <c:v>18.748726359378171</c:v>
                </c:pt>
                <c:pt idx="125">
                  <c:v>18.745031081789769</c:v>
                </c:pt>
                <c:pt idx="126">
                  <c:v>21.044942526672699</c:v>
                </c:pt>
                <c:pt idx="127">
                  <c:v>20.533811966291513</c:v>
                </c:pt>
                <c:pt idx="128">
                  <c:v>20.486935436990819</c:v>
                </c:pt>
                <c:pt idx="129">
                  <c:v>20.022027563028438</c:v>
                </c:pt>
                <c:pt idx="130">
                  <c:v>21.940279385080942</c:v>
                </c:pt>
                <c:pt idx="131">
                  <c:v>21.310137948775395</c:v>
                </c:pt>
                <c:pt idx="132">
                  <c:v>21.126189275396158</c:v>
                </c:pt>
                <c:pt idx="133">
                  <c:v>20.452462475056439</c:v>
                </c:pt>
                <c:pt idx="134">
                  <c:v>22.140673256710333</c:v>
                </c:pt>
                <c:pt idx="135">
                  <c:v>22.908582726996993</c:v>
                </c:pt>
                <c:pt idx="136">
                  <c:v>21.348633974674307</c:v>
                </c:pt>
                <c:pt idx="137">
                  <c:v>22.70339292612746</c:v>
                </c:pt>
                <c:pt idx="138">
                  <c:v>17.507010026608864</c:v>
                </c:pt>
                <c:pt idx="139">
                  <c:v>18.570387645069253</c:v>
                </c:pt>
                <c:pt idx="140">
                  <c:v>20.485497163639302</c:v>
                </c:pt>
                <c:pt idx="141">
                  <c:v>21.659444346424586</c:v>
                </c:pt>
                <c:pt idx="142">
                  <c:v>21.295784987103474</c:v>
                </c:pt>
                <c:pt idx="143">
                  <c:v>9.6168820598227942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6-4643-95AA-1A1102CE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91471"/>
        <c:axId val="1085700927"/>
      </c:lineChart>
      <c:dateAx>
        <c:axId val="1052391471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00927"/>
        <c:crosses val="autoZero"/>
        <c:auto val="1"/>
        <c:lblOffset val="100"/>
        <c:baseTimeUnit val="months"/>
      </c:dateAx>
      <c:valAx>
        <c:axId val="1085700927"/>
        <c:scaling>
          <c:orientation val="minMax"/>
          <c:max val="40"/>
          <c:min val="8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Risk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PE Ratio'!$Y$6</c:f>
              <c:strCache>
                <c:ptCount val="1"/>
                <c:pt idx="0">
                  <c:v>Modeled 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Ratio'!$X$7:$X$141</c:f>
              <c:numCache>
                <c:formatCode>m/d/yyyy</c:formatCode>
                <c:ptCount val="135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Ratio'!$Y$7:$Y$141</c:f>
              <c:numCache>
                <c:formatCode>0.00%</c:formatCode>
                <c:ptCount val="135"/>
                <c:pt idx="0">
                  <c:v>3.3219323234493947E-2</c:v>
                </c:pt>
                <c:pt idx="1">
                  <c:v>2.8508706931943354E-2</c:v>
                </c:pt>
                <c:pt idx="2">
                  <c:v>2.8497850120460848E-2</c:v>
                </c:pt>
                <c:pt idx="3">
                  <c:v>3.1173146620050159E-2</c:v>
                </c:pt>
                <c:pt idx="4">
                  <c:v>2.887655131124901E-2</c:v>
                </c:pt>
                <c:pt idx="5">
                  <c:v>2.6836955788503456E-2</c:v>
                </c:pt>
                <c:pt idx="6">
                  <c:v>2.8537864395768654E-2</c:v>
                </c:pt>
                <c:pt idx="7">
                  <c:v>3.1111225225858439E-2</c:v>
                </c:pt>
                <c:pt idx="8">
                  <c:v>3.4414110267381004E-2</c:v>
                </c:pt>
                <c:pt idx="9">
                  <c:v>2.8701987788439267E-2</c:v>
                </c:pt>
                <c:pt idx="10">
                  <c:v>3.2438311973534646E-2</c:v>
                </c:pt>
                <c:pt idx="11">
                  <c:v>3.1052649368748315E-2</c:v>
                </c:pt>
                <c:pt idx="12">
                  <c:v>3.3582417583895227E-2</c:v>
                </c:pt>
                <c:pt idx="13">
                  <c:v>2.564518603319535E-2</c:v>
                </c:pt>
                <c:pt idx="14">
                  <c:v>2.9153285794965334E-2</c:v>
                </c:pt>
                <c:pt idx="15">
                  <c:v>2.763659694789344E-2</c:v>
                </c:pt>
                <c:pt idx="16">
                  <c:v>3.1269556608246825E-2</c:v>
                </c:pt>
                <c:pt idx="17">
                  <c:v>3.3203480257791788E-2</c:v>
                </c:pt>
                <c:pt idx="18">
                  <c:v>3.237434439210083E-2</c:v>
                </c:pt>
                <c:pt idx="19">
                  <c:v>2.8732380494459923E-2</c:v>
                </c:pt>
                <c:pt idx="20">
                  <c:v>2.489938079939143E-2</c:v>
                </c:pt>
                <c:pt idx="21">
                  <c:v>3.4740599005153167E-2</c:v>
                </c:pt>
                <c:pt idx="22">
                  <c:v>3.0312051008030728E-2</c:v>
                </c:pt>
                <c:pt idx="23">
                  <c:v>2.9189511906233635E-2</c:v>
                </c:pt>
                <c:pt idx="24">
                  <c:v>3.453110951200946E-2</c:v>
                </c:pt>
                <c:pt idx="25">
                  <c:v>2.8449045936245598E-2</c:v>
                </c:pt>
                <c:pt idx="26">
                  <c:v>3.1017875238189635E-2</c:v>
                </c:pt>
                <c:pt idx="27">
                  <c:v>3.283369231318551E-2</c:v>
                </c:pt>
                <c:pt idx="28">
                  <c:v>3.3057246921324751E-2</c:v>
                </c:pt>
                <c:pt idx="29">
                  <c:v>3.1857513500386958E-2</c:v>
                </c:pt>
                <c:pt idx="30">
                  <c:v>3.4696437575667517E-2</c:v>
                </c:pt>
                <c:pt idx="31">
                  <c:v>3.0971910043449066E-2</c:v>
                </c:pt>
                <c:pt idx="32">
                  <c:v>2.678118133902873E-2</c:v>
                </c:pt>
                <c:pt idx="33">
                  <c:v>2.7056122272578125E-2</c:v>
                </c:pt>
                <c:pt idx="34">
                  <c:v>3.0039499356348805E-2</c:v>
                </c:pt>
                <c:pt idx="35">
                  <c:v>2.9314524147877941E-2</c:v>
                </c:pt>
                <c:pt idx="36">
                  <c:v>2.7601050810152197E-2</c:v>
                </c:pt>
                <c:pt idx="37">
                  <c:v>3.0309061316424125E-2</c:v>
                </c:pt>
                <c:pt idx="38">
                  <c:v>3.2811598370024231E-2</c:v>
                </c:pt>
                <c:pt idx="39">
                  <c:v>2.4551756897205488E-2</c:v>
                </c:pt>
                <c:pt idx="40">
                  <c:v>3.03320262307731E-2</c:v>
                </c:pt>
                <c:pt idx="41">
                  <c:v>3.0464142578861427E-2</c:v>
                </c:pt>
                <c:pt idx="42">
                  <c:v>2.441464412425531E-2</c:v>
                </c:pt>
                <c:pt idx="43">
                  <c:v>2.5543882084210972E-2</c:v>
                </c:pt>
                <c:pt idx="44">
                  <c:v>4.3022978619882614E-2</c:v>
                </c:pt>
                <c:pt idx="45">
                  <c:v>4.0661202535058033E-2</c:v>
                </c:pt>
                <c:pt idx="46">
                  <c:v>3.5455589609244872E-2</c:v>
                </c:pt>
                <c:pt idx="47">
                  <c:v>2.8627575395493716E-2</c:v>
                </c:pt>
                <c:pt idx="48">
                  <c:v>2.9753081822444943E-2</c:v>
                </c:pt>
                <c:pt idx="49">
                  <c:v>3.0107029014158834E-2</c:v>
                </c:pt>
                <c:pt idx="50">
                  <c:v>2.8812180903387902E-2</c:v>
                </c:pt>
                <c:pt idx="51">
                  <c:v>3.8333102730812814E-2</c:v>
                </c:pt>
                <c:pt idx="52">
                  <c:v>3.0592691207950398E-2</c:v>
                </c:pt>
                <c:pt idx="53">
                  <c:v>2.9517066026441632E-2</c:v>
                </c:pt>
                <c:pt idx="54">
                  <c:v>3.9365917403826285E-2</c:v>
                </c:pt>
                <c:pt idx="55">
                  <c:v>2.8664499358805311E-2</c:v>
                </c:pt>
                <c:pt idx="56">
                  <c:v>3.3418822489616466E-2</c:v>
                </c:pt>
                <c:pt idx="57">
                  <c:v>2.917370978495468E-2</c:v>
                </c:pt>
                <c:pt idx="58">
                  <c:v>2.823502396571596E-2</c:v>
                </c:pt>
                <c:pt idx="59">
                  <c:v>3.8707276796414586E-2</c:v>
                </c:pt>
                <c:pt idx="60">
                  <c:v>3.3265909041669796E-2</c:v>
                </c:pt>
                <c:pt idx="61">
                  <c:v>3.3453934398807478E-2</c:v>
                </c:pt>
                <c:pt idx="62">
                  <c:v>2.9021063164373192E-2</c:v>
                </c:pt>
                <c:pt idx="63">
                  <c:v>3.1974529781603332E-2</c:v>
                </c:pt>
                <c:pt idx="64">
                  <c:v>2.8745516573897144E-2</c:v>
                </c:pt>
                <c:pt idx="65">
                  <c:v>3.1005980038299751E-2</c:v>
                </c:pt>
                <c:pt idx="66">
                  <c:v>3.2101782655731305E-2</c:v>
                </c:pt>
                <c:pt idx="67">
                  <c:v>2.8961880471644195E-2</c:v>
                </c:pt>
                <c:pt idx="68">
                  <c:v>3.3468966046878365E-2</c:v>
                </c:pt>
                <c:pt idx="69">
                  <c:v>3.2152983005530558E-2</c:v>
                </c:pt>
                <c:pt idx="70">
                  <c:v>2.5978897910815563E-2</c:v>
                </c:pt>
                <c:pt idx="71">
                  <c:v>3.0757744938999784E-2</c:v>
                </c:pt>
                <c:pt idx="72">
                  <c:v>3.0750507069511688E-2</c:v>
                </c:pt>
                <c:pt idx="73">
                  <c:v>2.9839065315646902E-2</c:v>
                </c:pt>
                <c:pt idx="74">
                  <c:v>2.819810142342305E-2</c:v>
                </c:pt>
                <c:pt idx="75">
                  <c:v>3.4150282600520991E-2</c:v>
                </c:pt>
                <c:pt idx="76">
                  <c:v>3.049679947497096E-2</c:v>
                </c:pt>
                <c:pt idx="77">
                  <c:v>2.9966596899954099E-2</c:v>
                </c:pt>
                <c:pt idx="78">
                  <c:v>3.3352209355219868E-2</c:v>
                </c:pt>
                <c:pt idx="79">
                  <c:v>3.1932464623226076E-2</c:v>
                </c:pt>
                <c:pt idx="80">
                  <c:v>3.1279436521507387E-2</c:v>
                </c:pt>
                <c:pt idx="81">
                  <c:v>3.2562704582294329E-2</c:v>
                </c:pt>
                <c:pt idx="82">
                  <c:v>3.0376888560667174E-2</c:v>
                </c:pt>
                <c:pt idx="83">
                  <c:v>2.9716933751963191E-2</c:v>
                </c:pt>
                <c:pt idx="84">
                  <c:v>2.5312307755972097E-2</c:v>
                </c:pt>
                <c:pt idx="85">
                  <c:v>2.9782612814515864E-2</c:v>
                </c:pt>
                <c:pt idx="86">
                  <c:v>3.1129920841541883E-2</c:v>
                </c:pt>
                <c:pt idx="87">
                  <c:v>2.9930506145415519E-2</c:v>
                </c:pt>
                <c:pt idx="88">
                  <c:v>2.9842368089128955E-2</c:v>
                </c:pt>
                <c:pt idx="89">
                  <c:v>3.4953853294586647E-2</c:v>
                </c:pt>
                <c:pt idx="90">
                  <c:v>3.068083005599876E-2</c:v>
                </c:pt>
                <c:pt idx="91">
                  <c:v>3.0465864980036266E-2</c:v>
                </c:pt>
                <c:pt idx="92">
                  <c:v>2.7799571504439791E-2</c:v>
                </c:pt>
                <c:pt idx="93">
                  <c:v>3.2451160327950763E-2</c:v>
                </c:pt>
                <c:pt idx="94">
                  <c:v>3.729959006625188E-2</c:v>
                </c:pt>
                <c:pt idx="95">
                  <c:v>3.1359938743678192E-2</c:v>
                </c:pt>
                <c:pt idx="96">
                  <c:v>2.9595214363960252E-2</c:v>
                </c:pt>
                <c:pt idx="97">
                  <c:v>2.6220008213618515E-2</c:v>
                </c:pt>
                <c:pt idx="98">
                  <c:v>3.4417291021385611E-2</c:v>
                </c:pt>
                <c:pt idx="99">
                  <c:v>3.2856188403960596E-2</c:v>
                </c:pt>
                <c:pt idx="100">
                  <c:v>3.2037171960322922E-2</c:v>
                </c:pt>
                <c:pt idx="101">
                  <c:v>2.9878039874008038E-2</c:v>
                </c:pt>
                <c:pt idx="102">
                  <c:v>2.9005303277465158E-2</c:v>
                </c:pt>
                <c:pt idx="103">
                  <c:v>2.9725175304425432E-2</c:v>
                </c:pt>
                <c:pt idx="104">
                  <c:v>3.2794023983853615E-2</c:v>
                </c:pt>
                <c:pt idx="105">
                  <c:v>2.3360746062190824E-2</c:v>
                </c:pt>
                <c:pt idx="106">
                  <c:v>3.8267231495829265E-2</c:v>
                </c:pt>
                <c:pt idx="107">
                  <c:v>3.1395026639990518E-2</c:v>
                </c:pt>
                <c:pt idx="108">
                  <c:v>3.2543661970596195E-2</c:v>
                </c:pt>
                <c:pt idx="109">
                  <c:v>3.1581819636738791E-2</c:v>
                </c:pt>
                <c:pt idx="110">
                  <c:v>3.0538476501667269E-2</c:v>
                </c:pt>
                <c:pt idx="111">
                  <c:v>3.2496347449713033E-2</c:v>
                </c:pt>
                <c:pt idx="112">
                  <c:v>3.1760202652910068E-2</c:v>
                </c:pt>
                <c:pt idx="113">
                  <c:v>2.968395338248124E-2</c:v>
                </c:pt>
                <c:pt idx="114">
                  <c:v>3.2837569705615521E-2</c:v>
                </c:pt>
                <c:pt idx="115">
                  <c:v>3.1590057066598252E-2</c:v>
                </c:pt>
                <c:pt idx="116">
                  <c:v>3.0768680262392847E-2</c:v>
                </c:pt>
                <c:pt idx="117">
                  <c:v>3.0863602660304138E-2</c:v>
                </c:pt>
                <c:pt idx="118">
                  <c:v>3.7037615698711293E-2</c:v>
                </c:pt>
                <c:pt idx="119">
                  <c:v>2.7139084040277772E-2</c:v>
                </c:pt>
                <c:pt idx="120">
                  <c:v>2.905109042188532E-2</c:v>
                </c:pt>
                <c:pt idx="121">
                  <c:v>2.940376685318595E-2</c:v>
                </c:pt>
                <c:pt idx="122">
                  <c:v>3.1319153193990271E-2</c:v>
                </c:pt>
                <c:pt idx="123">
                  <c:v>3.14522549756798E-2</c:v>
                </c:pt>
                <c:pt idx="124">
                  <c:v>2.7574956379428774E-2</c:v>
                </c:pt>
                <c:pt idx="125">
                  <c:v>2.8490470891711129E-2</c:v>
                </c:pt>
                <c:pt idx="126">
                  <c:v>2.6235354762674398E-2</c:v>
                </c:pt>
                <c:pt idx="127">
                  <c:v>3.1983163498214992E-2</c:v>
                </c:pt>
                <c:pt idx="128">
                  <c:v>3.0325595227386672E-2</c:v>
                </c:pt>
                <c:pt idx="129">
                  <c:v>3.1188991677393575E-2</c:v>
                </c:pt>
                <c:pt idx="130">
                  <c:v>2.5729271016912615E-2</c:v>
                </c:pt>
                <c:pt idx="131">
                  <c:v>2.9352021896421648E-2</c:v>
                </c:pt>
                <c:pt idx="132">
                  <c:v>3.117861330693527E-2</c:v>
                </c:pt>
                <c:pt idx="133">
                  <c:v>3.1992867974068515E-2</c:v>
                </c:pt>
                <c:pt idx="134">
                  <c:v>2.8830744889755008E-2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6-484C-89F5-2A595456474C}"/>
            </c:ext>
          </c:extLst>
        </c:ser>
        <c:ser>
          <c:idx val="1"/>
          <c:order val="1"/>
          <c:tx>
            <c:strRef>
              <c:f>'SP PE Ratio'!$Z$6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 PE Ratio'!$X$7:$X$141</c:f>
              <c:numCache>
                <c:formatCode>m/d/yyyy</c:formatCode>
                <c:ptCount val="135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Ratio'!$Z$7:$Z$141</c:f>
              <c:numCache>
                <c:formatCode>0.00%</c:formatCode>
                <c:ptCount val="135"/>
                <c:pt idx="0">
                  <c:v>1.6861765690296127E-3</c:v>
                </c:pt>
                <c:pt idx="1">
                  <c:v>-7.1259321622080263E-4</c:v>
                </c:pt>
                <c:pt idx="2">
                  <c:v>1.8152582576873716E-3</c:v>
                </c:pt>
                <c:pt idx="3">
                  <c:v>4.121643450588984E-3</c:v>
                </c:pt>
                <c:pt idx="4">
                  <c:v>5.7420937426338609E-3</c:v>
                </c:pt>
                <c:pt idx="5">
                  <c:v>8.374640257639919E-3</c:v>
                </c:pt>
                <c:pt idx="6">
                  <c:v>1.3366365834470255E-2</c:v>
                </c:pt>
                <c:pt idx="7">
                  <c:v>1.5984079583506949E-2</c:v>
                </c:pt>
                <c:pt idx="8">
                  <c:v>1.6263061600607198E-2</c:v>
                </c:pt>
                <c:pt idx="9">
                  <c:v>1.3659151504900047E-2</c:v>
                </c:pt>
                <c:pt idx="10">
                  <c:v>1.6605512580160089E-2</c:v>
                </c:pt>
                <c:pt idx="11">
                  <c:v>1.612017919947327E-2</c:v>
                </c:pt>
                <c:pt idx="12">
                  <c:v>1.5725935275080906E-2</c:v>
                </c:pt>
                <c:pt idx="13">
                  <c:v>1.3526720012529102E-2</c:v>
                </c:pt>
                <c:pt idx="14">
                  <c:v>2.0034940133554953E-2</c:v>
                </c:pt>
                <c:pt idx="15">
                  <c:v>2.0972297732778956E-2</c:v>
                </c:pt>
                <c:pt idx="16">
                  <c:v>2.2900593836428292E-2</c:v>
                </c:pt>
                <c:pt idx="17">
                  <c:v>2.3758149531451229E-2</c:v>
                </c:pt>
                <c:pt idx="18">
                  <c:v>2.0937083044060063E-2</c:v>
                </c:pt>
                <c:pt idx="19">
                  <c:v>1.8474745943258201E-2</c:v>
                </c:pt>
                <c:pt idx="20">
                  <c:v>2.0225475103453985E-2</c:v>
                </c:pt>
                <c:pt idx="21">
                  <c:v>2.7029806564666355E-2</c:v>
                </c:pt>
                <c:pt idx="22">
                  <c:v>2.3198474298261433E-2</c:v>
                </c:pt>
                <c:pt idx="23">
                  <c:v>2.3710589140517362E-2</c:v>
                </c:pt>
                <c:pt idx="24">
                  <c:v>2.6218480972459983E-2</c:v>
                </c:pt>
                <c:pt idx="25">
                  <c:v>2.1386587092678641E-2</c:v>
                </c:pt>
                <c:pt idx="26">
                  <c:v>2.4586717547341794E-2</c:v>
                </c:pt>
                <c:pt idx="27">
                  <c:v>2.4521679227045876E-2</c:v>
                </c:pt>
                <c:pt idx="28">
                  <c:v>2.0894846545146249E-2</c:v>
                </c:pt>
                <c:pt idx="29">
                  <c:v>1.9209114816321003E-2</c:v>
                </c:pt>
                <c:pt idx="30">
                  <c:v>1.8740323911030338E-2</c:v>
                </c:pt>
                <c:pt idx="31">
                  <c:v>1.4470802069344875E-2</c:v>
                </c:pt>
                <c:pt idx="32">
                  <c:v>1.493679435459094E-2</c:v>
                </c:pt>
                <c:pt idx="33">
                  <c:v>1.9603131189468229E-2</c:v>
                </c:pt>
                <c:pt idx="34">
                  <c:v>2.4533221798399639E-2</c:v>
                </c:pt>
                <c:pt idx="35">
                  <c:v>2.5664406227164857E-2</c:v>
                </c:pt>
                <c:pt idx="36">
                  <c:v>2.7961418029807339E-2</c:v>
                </c:pt>
                <c:pt idx="37">
                  <c:v>3.2078826744978632E-2</c:v>
                </c:pt>
                <c:pt idx="38">
                  <c:v>3.2847106849597775E-2</c:v>
                </c:pt>
                <c:pt idx="39">
                  <c:v>3.1125038382990092E-2</c:v>
                </c:pt>
                <c:pt idx="40">
                  <c:v>3.9644859073428455E-2</c:v>
                </c:pt>
                <c:pt idx="41">
                  <c:v>4.0871254881964837E-2</c:v>
                </c:pt>
                <c:pt idx="42">
                  <c:v>4.1901557217158852E-2</c:v>
                </c:pt>
                <c:pt idx="43">
                  <c:v>4.6955697758287729E-2</c:v>
                </c:pt>
                <c:pt idx="44">
                  <c:v>5.3422830948659371E-2</c:v>
                </c:pt>
                <c:pt idx="45">
                  <c:v>4.1208535049769984E-2</c:v>
                </c:pt>
                <c:pt idx="46">
                  <c:v>3.2202372348722988E-2</c:v>
                </c:pt>
                <c:pt idx="47">
                  <c:v>2.8030438066465251E-2</c:v>
                </c:pt>
                <c:pt idx="48">
                  <c:v>3.1065833842728669E-2</c:v>
                </c:pt>
                <c:pt idx="49">
                  <c:v>3.4026985854799026E-2</c:v>
                </c:pt>
                <c:pt idx="50">
                  <c:v>3.5331483354210956E-2</c:v>
                </c:pt>
                <c:pt idx="51">
                  <c:v>3.7973139343828406E-2</c:v>
                </c:pt>
                <c:pt idx="52">
                  <c:v>3.1454788460446949E-2</c:v>
                </c:pt>
                <c:pt idx="53">
                  <c:v>3.2225648021328872E-2</c:v>
                </c:pt>
                <c:pt idx="54">
                  <c:v>3.4722791801691376E-2</c:v>
                </c:pt>
                <c:pt idx="55">
                  <c:v>2.7251543582345446E-2</c:v>
                </c:pt>
                <c:pt idx="56">
                  <c:v>3.0270665754079485E-2</c:v>
                </c:pt>
                <c:pt idx="57">
                  <c:v>2.8371009149862316E-2</c:v>
                </c:pt>
                <c:pt idx="58">
                  <c:v>2.9110196764453315E-2</c:v>
                </c:pt>
                <c:pt idx="59">
                  <c:v>3.291943236201085E-2</c:v>
                </c:pt>
                <c:pt idx="60">
                  <c:v>2.4263731067640518E-2</c:v>
                </c:pt>
                <c:pt idx="61">
                  <c:v>2.0374176441331292E-2</c:v>
                </c:pt>
                <c:pt idx="62">
                  <c:v>1.7600985685564549E-2</c:v>
                </c:pt>
                <c:pt idx="63">
                  <c:v>1.9863928771531876E-2</c:v>
                </c:pt>
                <c:pt idx="64">
                  <c:v>1.7982530047104726E-2</c:v>
                </c:pt>
                <c:pt idx="65">
                  <c:v>2.0693351360277626E-2</c:v>
                </c:pt>
                <c:pt idx="66">
                  <c:v>2.0887356124059384E-2</c:v>
                </c:pt>
                <c:pt idx="67">
                  <c:v>1.7589912260861366E-2</c:v>
                </c:pt>
                <c:pt idx="68">
                  <c:v>1.985546649186214E-2</c:v>
                </c:pt>
                <c:pt idx="69">
                  <c:v>1.7443844351526093E-2</c:v>
                </c:pt>
                <c:pt idx="70">
                  <c:v>1.6120064150715322E-2</c:v>
                </c:pt>
                <c:pt idx="71">
                  <c:v>2.1538774457104035E-2</c:v>
                </c:pt>
                <c:pt idx="72">
                  <c:v>2.2168238612968148E-2</c:v>
                </c:pt>
                <c:pt idx="73">
                  <c:v>2.2662449224193998E-2</c:v>
                </c:pt>
                <c:pt idx="74">
                  <c:v>2.414986108486198E-2</c:v>
                </c:pt>
                <c:pt idx="75">
                  <c:v>2.7210463968649456E-2</c:v>
                </c:pt>
                <c:pt idx="76">
                  <c:v>2.3487350778388063E-2</c:v>
                </c:pt>
                <c:pt idx="77">
                  <c:v>2.4290420560924585E-2</c:v>
                </c:pt>
                <c:pt idx="78">
                  <c:v>2.5587419777540761E-2</c:v>
                </c:pt>
                <c:pt idx="79">
                  <c:v>2.3442271490869065E-2</c:v>
                </c:pt>
                <c:pt idx="80">
                  <c:v>2.2790426774181506E-2</c:v>
                </c:pt>
                <c:pt idx="81">
                  <c:v>2.280247483257521E-2</c:v>
                </c:pt>
                <c:pt idx="82">
                  <c:v>2.3244112988142215E-2</c:v>
                </c:pt>
                <c:pt idx="83">
                  <c:v>2.418685386728912E-2</c:v>
                </c:pt>
                <c:pt idx="84">
                  <c:v>2.6001967378797463E-2</c:v>
                </c:pt>
                <c:pt idx="85">
                  <c:v>3.289955838269748E-2</c:v>
                </c:pt>
                <c:pt idx="86">
                  <c:v>3.4216765252634694E-2</c:v>
                </c:pt>
                <c:pt idx="87">
                  <c:v>3.436881807281502E-2</c:v>
                </c:pt>
                <c:pt idx="88">
                  <c:v>3.6167627081178641E-2</c:v>
                </c:pt>
                <c:pt idx="89">
                  <c:v>3.7806911541409839E-2</c:v>
                </c:pt>
                <c:pt idx="90">
                  <c:v>3.41151950307816E-2</c:v>
                </c:pt>
                <c:pt idx="91">
                  <c:v>3.6583088217204116E-2</c:v>
                </c:pt>
                <c:pt idx="92">
                  <c:v>3.7378169628255048E-2</c:v>
                </c:pt>
                <c:pt idx="93">
                  <c:v>4.14274354715473E-2</c:v>
                </c:pt>
                <c:pt idx="94">
                  <c:v>3.9389442453399592E-2</c:v>
                </c:pt>
                <c:pt idx="95">
                  <c:v>3.2932634032374702E-2</c:v>
                </c:pt>
                <c:pt idx="96">
                  <c:v>3.265896340395727E-2</c:v>
                </c:pt>
                <c:pt idx="97">
                  <c:v>3.3952745092501839E-2</c:v>
                </c:pt>
                <c:pt idx="98">
                  <c:v>3.9608489216227227E-2</c:v>
                </c:pt>
                <c:pt idx="99">
                  <c:v>3.6224709803646726E-2</c:v>
                </c:pt>
                <c:pt idx="100">
                  <c:v>3.340034691286467E-2</c:v>
                </c:pt>
                <c:pt idx="101">
                  <c:v>3.2759775630597412E-2</c:v>
                </c:pt>
                <c:pt idx="102">
                  <c:v>3.3959631418072678E-2</c:v>
                </c:pt>
                <c:pt idx="103">
                  <c:v>3.488099520881402E-2</c:v>
                </c:pt>
                <c:pt idx="104">
                  <c:v>3.6436818990519773E-2</c:v>
                </c:pt>
                <c:pt idx="105">
                  <c:v>3.4768610655289356E-2</c:v>
                </c:pt>
                <c:pt idx="106">
                  <c:v>4.1340723296009046E-2</c:v>
                </c:pt>
                <c:pt idx="107">
                  <c:v>3.4241446732318714E-2</c:v>
                </c:pt>
                <c:pt idx="108">
                  <c:v>3.4115656411342926E-2</c:v>
                </c:pt>
                <c:pt idx="109">
                  <c:v>3.2253528206411433E-2</c:v>
                </c:pt>
                <c:pt idx="110">
                  <c:v>3.2006472133087549E-2</c:v>
                </c:pt>
                <c:pt idx="111">
                  <c:v>3.2578857734961358E-2</c:v>
                </c:pt>
                <c:pt idx="112">
                  <c:v>3.1071520745054499E-2</c:v>
                </c:pt>
                <c:pt idx="113">
                  <c:v>3.0490853482714752E-2</c:v>
                </c:pt>
                <c:pt idx="114">
                  <c:v>3.2091806428689189E-2</c:v>
                </c:pt>
                <c:pt idx="115">
                  <c:v>3.0996084487701737E-2</c:v>
                </c:pt>
                <c:pt idx="116">
                  <c:v>3.0705109634397643E-2</c:v>
                </c:pt>
                <c:pt idx="117">
                  <c:v>3.0988659234570729E-2</c:v>
                </c:pt>
                <c:pt idx="118">
                  <c:v>3.6459015630405378E-2</c:v>
                </c:pt>
                <c:pt idx="119">
                  <c:v>3.0378839182049245E-2</c:v>
                </c:pt>
                <c:pt idx="120">
                  <c:v>3.4631329054205046E-2</c:v>
                </c:pt>
                <c:pt idx="121">
                  <c:v>3.6460814927797722E-2</c:v>
                </c:pt>
                <c:pt idx="122">
                  <c:v>3.8668517319101536E-2</c:v>
                </c:pt>
                <c:pt idx="123">
                  <c:v>3.8844559835158235E-2</c:v>
                </c:pt>
                <c:pt idx="124">
                  <c:v>3.535746410453873E-2</c:v>
                </c:pt>
                <c:pt idx="125">
                  <c:v>3.9280099463813847E-2</c:v>
                </c:pt>
                <c:pt idx="126">
                  <c:v>4.1899571199312584E-2</c:v>
                </c:pt>
                <c:pt idx="127">
                  <c:v>4.6854982555847996E-2</c:v>
                </c:pt>
                <c:pt idx="128">
                  <c:v>4.6240175912800899E-2</c:v>
                </c:pt>
                <c:pt idx="129">
                  <c:v>4.829284508364344E-2</c:v>
                </c:pt>
                <c:pt idx="130">
                  <c:v>4.6856355773015002E-2</c:v>
                </c:pt>
                <c:pt idx="131">
                  <c:v>5.2462348865060966E-2</c:v>
                </c:pt>
                <c:pt idx="132">
                  <c:v>5.437779979686265E-2</c:v>
                </c:pt>
                <c:pt idx="133">
                  <c:v>5.3364180792310187E-2</c:v>
                </c:pt>
                <c:pt idx="134">
                  <c:v>5.2527461006631457E-2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6-484C-89F5-2A595456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40320"/>
        <c:axId val="491649904"/>
      </c:lineChart>
      <c:dateAx>
        <c:axId val="367740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9904"/>
        <c:crosses val="autoZero"/>
        <c:auto val="1"/>
        <c:lblOffset val="100"/>
        <c:baseTimeUnit val="months"/>
      </c:dateAx>
      <c:valAx>
        <c:axId val="491649904"/>
        <c:scaling>
          <c:orientation val="minMax"/>
          <c:max val="0.1500000000000000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PE Ratio'!$Z$6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Ratio'!$X$7:$X$141</c:f>
              <c:numCache>
                <c:formatCode>m/d/yyyy</c:formatCode>
                <c:ptCount val="135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Ratio'!$Z$7:$Z$141</c:f>
              <c:numCache>
                <c:formatCode>0.00%</c:formatCode>
                <c:ptCount val="135"/>
                <c:pt idx="0">
                  <c:v>1.6861765690296127E-3</c:v>
                </c:pt>
                <c:pt idx="1">
                  <c:v>-7.1259321622080263E-4</c:v>
                </c:pt>
                <c:pt idx="2">
                  <c:v>1.8152582576873716E-3</c:v>
                </c:pt>
                <c:pt idx="3">
                  <c:v>4.121643450588984E-3</c:v>
                </c:pt>
                <c:pt idx="4">
                  <c:v>5.7420937426338609E-3</c:v>
                </c:pt>
                <c:pt idx="5">
                  <c:v>8.374640257639919E-3</c:v>
                </c:pt>
                <c:pt idx="6">
                  <c:v>1.3366365834470255E-2</c:v>
                </c:pt>
                <c:pt idx="7">
                  <c:v>1.5984079583506949E-2</c:v>
                </c:pt>
                <c:pt idx="8">
                  <c:v>1.6263061600607198E-2</c:v>
                </c:pt>
                <c:pt idx="9">
                  <c:v>1.3659151504900047E-2</c:v>
                </c:pt>
                <c:pt idx="10">
                  <c:v>1.6605512580160089E-2</c:v>
                </c:pt>
                <c:pt idx="11">
                  <c:v>1.612017919947327E-2</c:v>
                </c:pt>
                <c:pt idx="12">
                  <c:v>1.5725935275080906E-2</c:v>
                </c:pt>
                <c:pt idx="13">
                  <c:v>1.3526720012529102E-2</c:v>
                </c:pt>
                <c:pt idx="14">
                  <c:v>2.0034940133554953E-2</c:v>
                </c:pt>
                <c:pt idx="15">
                  <c:v>2.0972297732778956E-2</c:v>
                </c:pt>
                <c:pt idx="16">
                  <c:v>2.2900593836428292E-2</c:v>
                </c:pt>
                <c:pt idx="17">
                  <c:v>2.3758149531451229E-2</c:v>
                </c:pt>
                <c:pt idx="18">
                  <c:v>2.0937083044060063E-2</c:v>
                </c:pt>
                <c:pt idx="19">
                  <c:v>1.8474745943258201E-2</c:v>
                </c:pt>
                <c:pt idx="20">
                  <c:v>2.0225475103453985E-2</c:v>
                </c:pt>
                <c:pt idx="21">
                  <c:v>2.7029806564666355E-2</c:v>
                </c:pt>
                <c:pt idx="22">
                  <c:v>2.3198474298261433E-2</c:v>
                </c:pt>
                <c:pt idx="23">
                  <c:v>2.3710589140517362E-2</c:v>
                </c:pt>
                <c:pt idx="24">
                  <c:v>2.6218480972459983E-2</c:v>
                </c:pt>
                <c:pt idx="25">
                  <c:v>2.1386587092678641E-2</c:v>
                </c:pt>
                <c:pt idx="26">
                  <c:v>2.4586717547341794E-2</c:v>
                </c:pt>
                <c:pt idx="27">
                  <c:v>2.4521679227045876E-2</c:v>
                </c:pt>
                <c:pt idx="28">
                  <c:v>2.0894846545146249E-2</c:v>
                </c:pt>
                <c:pt idx="29">
                  <c:v>1.9209114816321003E-2</c:v>
                </c:pt>
                <c:pt idx="30">
                  <c:v>1.8740323911030338E-2</c:v>
                </c:pt>
                <c:pt idx="31">
                  <c:v>1.4470802069344875E-2</c:v>
                </c:pt>
                <c:pt idx="32">
                  <c:v>1.493679435459094E-2</c:v>
                </c:pt>
                <c:pt idx="33">
                  <c:v>1.9603131189468229E-2</c:v>
                </c:pt>
                <c:pt idx="34">
                  <c:v>2.4533221798399639E-2</c:v>
                </c:pt>
                <c:pt idx="35">
                  <c:v>2.5664406227164857E-2</c:v>
                </c:pt>
                <c:pt idx="36">
                  <c:v>2.7961418029807339E-2</c:v>
                </c:pt>
                <c:pt idx="37">
                  <c:v>3.2078826744978632E-2</c:v>
                </c:pt>
                <c:pt idx="38">
                  <c:v>3.2847106849597775E-2</c:v>
                </c:pt>
                <c:pt idx="39">
                  <c:v>3.1125038382990092E-2</c:v>
                </c:pt>
                <c:pt idx="40">
                  <c:v>3.9644859073428455E-2</c:v>
                </c:pt>
                <c:pt idx="41">
                  <c:v>4.0871254881964837E-2</c:v>
                </c:pt>
                <c:pt idx="42">
                  <c:v>4.1901557217158852E-2</c:v>
                </c:pt>
                <c:pt idx="43">
                  <c:v>4.6955697758287729E-2</c:v>
                </c:pt>
                <c:pt idx="44">
                  <c:v>5.3422830948659371E-2</c:v>
                </c:pt>
                <c:pt idx="45">
                  <c:v>4.1208535049769984E-2</c:v>
                </c:pt>
                <c:pt idx="46">
                  <c:v>3.2202372348722988E-2</c:v>
                </c:pt>
                <c:pt idx="47">
                  <c:v>2.8030438066465251E-2</c:v>
                </c:pt>
                <c:pt idx="48">
                  <c:v>3.1065833842728669E-2</c:v>
                </c:pt>
                <c:pt idx="49">
                  <c:v>3.4026985854799026E-2</c:v>
                </c:pt>
                <c:pt idx="50">
                  <c:v>3.5331483354210956E-2</c:v>
                </c:pt>
                <c:pt idx="51">
                  <c:v>3.7973139343828406E-2</c:v>
                </c:pt>
                <c:pt idx="52">
                  <c:v>3.1454788460446949E-2</c:v>
                </c:pt>
                <c:pt idx="53">
                  <c:v>3.2225648021328872E-2</c:v>
                </c:pt>
                <c:pt idx="54">
                  <c:v>3.4722791801691376E-2</c:v>
                </c:pt>
                <c:pt idx="55">
                  <c:v>2.7251543582345446E-2</c:v>
                </c:pt>
                <c:pt idx="56">
                  <c:v>3.0270665754079485E-2</c:v>
                </c:pt>
                <c:pt idx="57">
                  <c:v>2.8371009149862316E-2</c:v>
                </c:pt>
                <c:pt idx="58">
                  <c:v>2.9110196764453315E-2</c:v>
                </c:pt>
                <c:pt idx="59">
                  <c:v>3.291943236201085E-2</c:v>
                </c:pt>
                <c:pt idx="60">
                  <c:v>2.4263731067640518E-2</c:v>
                </c:pt>
                <c:pt idx="61">
                  <c:v>2.0374176441331292E-2</c:v>
                </c:pt>
                <c:pt idx="62">
                  <c:v>1.7600985685564549E-2</c:v>
                </c:pt>
                <c:pt idx="63">
                  <c:v>1.9863928771531876E-2</c:v>
                </c:pt>
                <c:pt idx="64">
                  <c:v>1.7982530047104726E-2</c:v>
                </c:pt>
                <c:pt idx="65">
                  <c:v>2.0693351360277626E-2</c:v>
                </c:pt>
                <c:pt idx="66">
                  <c:v>2.0887356124059384E-2</c:v>
                </c:pt>
                <c:pt idx="67">
                  <c:v>1.7589912260861366E-2</c:v>
                </c:pt>
                <c:pt idx="68">
                  <c:v>1.985546649186214E-2</c:v>
                </c:pt>
                <c:pt idx="69">
                  <c:v>1.7443844351526093E-2</c:v>
                </c:pt>
                <c:pt idx="70">
                  <c:v>1.6120064150715322E-2</c:v>
                </c:pt>
                <c:pt idx="71">
                  <c:v>2.1538774457104035E-2</c:v>
                </c:pt>
                <c:pt idx="72">
                  <c:v>2.2168238612968148E-2</c:v>
                </c:pt>
                <c:pt idx="73">
                  <c:v>2.2662449224193998E-2</c:v>
                </c:pt>
                <c:pt idx="74">
                  <c:v>2.414986108486198E-2</c:v>
                </c:pt>
                <c:pt idx="75">
                  <c:v>2.7210463968649456E-2</c:v>
                </c:pt>
                <c:pt idx="76">
                  <c:v>2.3487350778388063E-2</c:v>
                </c:pt>
                <c:pt idx="77">
                  <c:v>2.4290420560924585E-2</c:v>
                </c:pt>
                <c:pt idx="78">
                  <c:v>2.5587419777540761E-2</c:v>
                </c:pt>
                <c:pt idx="79">
                  <c:v>2.3442271490869065E-2</c:v>
                </c:pt>
                <c:pt idx="80">
                  <c:v>2.2790426774181506E-2</c:v>
                </c:pt>
                <c:pt idx="81">
                  <c:v>2.280247483257521E-2</c:v>
                </c:pt>
                <c:pt idx="82">
                  <c:v>2.3244112988142215E-2</c:v>
                </c:pt>
                <c:pt idx="83">
                  <c:v>2.418685386728912E-2</c:v>
                </c:pt>
                <c:pt idx="84">
                  <c:v>2.6001967378797463E-2</c:v>
                </c:pt>
                <c:pt idx="85">
                  <c:v>3.289955838269748E-2</c:v>
                </c:pt>
                <c:pt idx="86">
                  <c:v>3.4216765252634694E-2</c:v>
                </c:pt>
                <c:pt idx="87">
                  <c:v>3.436881807281502E-2</c:v>
                </c:pt>
                <c:pt idx="88">
                  <c:v>3.6167627081178641E-2</c:v>
                </c:pt>
                <c:pt idx="89">
                  <c:v>3.7806911541409839E-2</c:v>
                </c:pt>
                <c:pt idx="90">
                  <c:v>3.41151950307816E-2</c:v>
                </c:pt>
                <c:pt idx="91">
                  <c:v>3.6583088217204116E-2</c:v>
                </c:pt>
                <c:pt idx="92">
                  <c:v>3.7378169628255048E-2</c:v>
                </c:pt>
                <c:pt idx="93">
                  <c:v>4.14274354715473E-2</c:v>
                </c:pt>
                <c:pt idx="94">
                  <c:v>3.9389442453399592E-2</c:v>
                </c:pt>
                <c:pt idx="95">
                  <c:v>3.2932634032374702E-2</c:v>
                </c:pt>
                <c:pt idx="96">
                  <c:v>3.265896340395727E-2</c:v>
                </c:pt>
                <c:pt idx="97">
                  <c:v>3.3952745092501839E-2</c:v>
                </c:pt>
                <c:pt idx="98">
                  <c:v>3.9608489216227227E-2</c:v>
                </c:pt>
                <c:pt idx="99">
                  <c:v>3.6224709803646726E-2</c:v>
                </c:pt>
                <c:pt idx="100">
                  <c:v>3.340034691286467E-2</c:v>
                </c:pt>
                <c:pt idx="101">
                  <c:v>3.2759775630597412E-2</c:v>
                </c:pt>
                <c:pt idx="102">
                  <c:v>3.3959631418072678E-2</c:v>
                </c:pt>
                <c:pt idx="103">
                  <c:v>3.488099520881402E-2</c:v>
                </c:pt>
                <c:pt idx="104">
                  <c:v>3.6436818990519773E-2</c:v>
                </c:pt>
                <c:pt idx="105">
                  <c:v>3.4768610655289356E-2</c:v>
                </c:pt>
                <c:pt idx="106">
                  <c:v>4.1340723296009046E-2</c:v>
                </c:pt>
                <c:pt idx="107">
                  <c:v>3.4241446732318714E-2</c:v>
                </c:pt>
                <c:pt idx="108">
                  <c:v>3.4115656411342926E-2</c:v>
                </c:pt>
                <c:pt idx="109">
                  <c:v>3.2253528206411433E-2</c:v>
                </c:pt>
                <c:pt idx="110">
                  <c:v>3.2006472133087549E-2</c:v>
                </c:pt>
                <c:pt idx="111">
                  <c:v>3.2578857734961358E-2</c:v>
                </c:pt>
                <c:pt idx="112">
                  <c:v>3.1071520745054499E-2</c:v>
                </c:pt>
                <c:pt idx="113">
                  <c:v>3.0490853482714752E-2</c:v>
                </c:pt>
                <c:pt idx="114">
                  <c:v>3.2091806428689189E-2</c:v>
                </c:pt>
                <c:pt idx="115">
                  <c:v>3.0996084487701737E-2</c:v>
                </c:pt>
                <c:pt idx="116">
                  <c:v>3.0705109634397643E-2</c:v>
                </c:pt>
                <c:pt idx="117">
                  <c:v>3.0988659234570729E-2</c:v>
                </c:pt>
                <c:pt idx="118">
                  <c:v>3.6459015630405378E-2</c:v>
                </c:pt>
                <c:pt idx="119">
                  <c:v>3.0378839182049245E-2</c:v>
                </c:pt>
                <c:pt idx="120">
                  <c:v>3.4631329054205046E-2</c:v>
                </c:pt>
                <c:pt idx="121">
                  <c:v>3.6460814927797722E-2</c:v>
                </c:pt>
                <c:pt idx="122">
                  <c:v>3.8668517319101536E-2</c:v>
                </c:pt>
                <c:pt idx="123">
                  <c:v>3.8844559835158235E-2</c:v>
                </c:pt>
                <c:pt idx="124">
                  <c:v>3.535746410453873E-2</c:v>
                </c:pt>
                <c:pt idx="125">
                  <c:v>3.9280099463813847E-2</c:v>
                </c:pt>
                <c:pt idx="126">
                  <c:v>4.1899571199312584E-2</c:v>
                </c:pt>
                <c:pt idx="127">
                  <c:v>4.6854982555847996E-2</c:v>
                </c:pt>
                <c:pt idx="128">
                  <c:v>4.6240175912800899E-2</c:v>
                </c:pt>
                <c:pt idx="129">
                  <c:v>4.829284508364344E-2</c:v>
                </c:pt>
                <c:pt idx="130">
                  <c:v>4.6856355773015002E-2</c:v>
                </c:pt>
                <c:pt idx="131">
                  <c:v>5.2462348865060966E-2</c:v>
                </c:pt>
                <c:pt idx="132">
                  <c:v>5.437779979686265E-2</c:v>
                </c:pt>
                <c:pt idx="133">
                  <c:v>5.3364180792310187E-2</c:v>
                </c:pt>
                <c:pt idx="134">
                  <c:v>5.2527461006631457E-2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1-4D7E-A16B-F895FB186199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 PE Ratio'!$AG$7:$AG$141</c:f>
              <c:numCache>
                <c:formatCode>0.00%</c:formatCode>
                <c:ptCount val="135"/>
                <c:pt idx="0">
                  <c:v>3.9494372196986649E-2</c:v>
                </c:pt>
                <c:pt idx="1">
                  <c:v>3.9494372196986649E-2</c:v>
                </c:pt>
                <c:pt idx="2">
                  <c:v>3.9494372196986649E-2</c:v>
                </c:pt>
                <c:pt idx="3">
                  <c:v>3.9494372196986649E-2</c:v>
                </c:pt>
                <c:pt idx="4">
                  <c:v>3.9494372196986649E-2</c:v>
                </c:pt>
                <c:pt idx="5">
                  <c:v>3.9494372196986649E-2</c:v>
                </c:pt>
                <c:pt idx="6">
                  <c:v>3.9494372196986649E-2</c:v>
                </c:pt>
                <c:pt idx="7">
                  <c:v>3.9494372196986649E-2</c:v>
                </c:pt>
                <c:pt idx="8">
                  <c:v>3.9494372196986649E-2</c:v>
                </c:pt>
                <c:pt idx="9">
                  <c:v>3.9494372196986649E-2</c:v>
                </c:pt>
                <c:pt idx="10">
                  <c:v>3.9494372196986649E-2</c:v>
                </c:pt>
                <c:pt idx="11">
                  <c:v>3.9494372196986649E-2</c:v>
                </c:pt>
                <c:pt idx="12">
                  <c:v>3.9494372196986649E-2</c:v>
                </c:pt>
                <c:pt idx="13">
                  <c:v>3.9494372196986649E-2</c:v>
                </c:pt>
                <c:pt idx="14">
                  <c:v>3.9494372196986649E-2</c:v>
                </c:pt>
                <c:pt idx="15">
                  <c:v>3.9494372196986649E-2</c:v>
                </c:pt>
                <c:pt idx="16">
                  <c:v>3.9494372196986649E-2</c:v>
                </c:pt>
                <c:pt idx="17">
                  <c:v>3.9494372196986649E-2</c:v>
                </c:pt>
                <c:pt idx="18">
                  <c:v>3.9494372196986649E-2</c:v>
                </c:pt>
                <c:pt idx="19">
                  <c:v>3.9494372196986649E-2</c:v>
                </c:pt>
                <c:pt idx="20">
                  <c:v>3.9494372196986649E-2</c:v>
                </c:pt>
                <c:pt idx="21">
                  <c:v>3.9494372196986649E-2</c:v>
                </c:pt>
                <c:pt idx="22">
                  <c:v>3.9494372196986649E-2</c:v>
                </c:pt>
                <c:pt idx="23">
                  <c:v>3.9494372196986649E-2</c:v>
                </c:pt>
                <c:pt idx="24">
                  <c:v>3.9494372196986649E-2</c:v>
                </c:pt>
                <c:pt idx="25">
                  <c:v>3.9494372196986649E-2</c:v>
                </c:pt>
                <c:pt idx="26">
                  <c:v>3.9494372196986649E-2</c:v>
                </c:pt>
                <c:pt idx="27">
                  <c:v>3.9494372196986649E-2</c:v>
                </c:pt>
                <c:pt idx="28">
                  <c:v>3.9494372196986649E-2</c:v>
                </c:pt>
                <c:pt idx="29">
                  <c:v>3.9494372196986649E-2</c:v>
                </c:pt>
                <c:pt idx="30">
                  <c:v>3.9494372196986649E-2</c:v>
                </c:pt>
                <c:pt idx="31">
                  <c:v>3.9494372196986649E-2</c:v>
                </c:pt>
                <c:pt idx="32">
                  <c:v>3.9494372196986649E-2</c:v>
                </c:pt>
                <c:pt idx="33">
                  <c:v>3.9494372196986649E-2</c:v>
                </c:pt>
                <c:pt idx="34">
                  <c:v>3.9494372196986649E-2</c:v>
                </c:pt>
                <c:pt idx="35">
                  <c:v>3.9494372196986649E-2</c:v>
                </c:pt>
                <c:pt idx="36">
                  <c:v>3.9494372196986649E-2</c:v>
                </c:pt>
                <c:pt idx="37">
                  <c:v>3.9494372196986649E-2</c:v>
                </c:pt>
                <c:pt idx="38">
                  <c:v>3.9494372196986649E-2</c:v>
                </c:pt>
                <c:pt idx="39">
                  <c:v>3.9494372196986649E-2</c:v>
                </c:pt>
                <c:pt idx="40">
                  <c:v>3.9494372196986649E-2</c:v>
                </c:pt>
                <c:pt idx="41">
                  <c:v>3.9494372196986649E-2</c:v>
                </c:pt>
                <c:pt idx="42">
                  <c:v>3.9494372196986649E-2</c:v>
                </c:pt>
                <c:pt idx="43">
                  <c:v>3.9494372196986649E-2</c:v>
                </c:pt>
                <c:pt idx="44">
                  <c:v>3.9494372196986649E-2</c:v>
                </c:pt>
                <c:pt idx="45">
                  <c:v>3.9494372196986649E-2</c:v>
                </c:pt>
                <c:pt idx="46">
                  <c:v>3.9494372196986649E-2</c:v>
                </c:pt>
                <c:pt idx="47">
                  <c:v>3.9494372196986649E-2</c:v>
                </c:pt>
                <c:pt idx="48">
                  <c:v>3.9494372196986649E-2</c:v>
                </c:pt>
                <c:pt idx="49">
                  <c:v>3.9494372196986649E-2</c:v>
                </c:pt>
                <c:pt idx="50">
                  <c:v>3.9494372196986649E-2</c:v>
                </c:pt>
                <c:pt idx="51">
                  <c:v>3.9494372196986649E-2</c:v>
                </c:pt>
                <c:pt idx="52">
                  <c:v>3.9494372196986649E-2</c:v>
                </c:pt>
                <c:pt idx="53">
                  <c:v>3.9494372196986649E-2</c:v>
                </c:pt>
                <c:pt idx="54">
                  <c:v>3.9494372196986649E-2</c:v>
                </c:pt>
                <c:pt idx="55">
                  <c:v>3.9494372196986649E-2</c:v>
                </c:pt>
                <c:pt idx="56">
                  <c:v>3.9494372196986649E-2</c:v>
                </c:pt>
                <c:pt idx="57">
                  <c:v>3.9494372196986649E-2</c:v>
                </c:pt>
                <c:pt idx="58">
                  <c:v>3.9494372196986649E-2</c:v>
                </c:pt>
                <c:pt idx="59">
                  <c:v>3.9494372196986649E-2</c:v>
                </c:pt>
                <c:pt idx="60">
                  <c:v>3.9494372196986649E-2</c:v>
                </c:pt>
                <c:pt idx="61">
                  <c:v>3.9494372196986649E-2</c:v>
                </c:pt>
                <c:pt idx="62">
                  <c:v>3.9494372196986649E-2</c:v>
                </c:pt>
                <c:pt idx="63">
                  <c:v>3.9494372196986649E-2</c:v>
                </c:pt>
                <c:pt idx="64">
                  <c:v>3.9494372196986649E-2</c:v>
                </c:pt>
                <c:pt idx="65">
                  <c:v>3.9494372196986649E-2</c:v>
                </c:pt>
                <c:pt idx="66">
                  <c:v>3.9494372196986649E-2</c:v>
                </c:pt>
                <c:pt idx="67">
                  <c:v>3.9494372196986649E-2</c:v>
                </c:pt>
                <c:pt idx="68">
                  <c:v>3.9494372196986649E-2</c:v>
                </c:pt>
                <c:pt idx="69">
                  <c:v>3.9494372196986649E-2</c:v>
                </c:pt>
                <c:pt idx="70">
                  <c:v>3.9494372196986649E-2</c:v>
                </c:pt>
                <c:pt idx="71">
                  <c:v>3.9494372196986649E-2</c:v>
                </c:pt>
                <c:pt idx="72">
                  <c:v>3.9494372196986649E-2</c:v>
                </c:pt>
                <c:pt idx="73">
                  <c:v>3.9494372196986649E-2</c:v>
                </c:pt>
                <c:pt idx="74">
                  <c:v>3.9494372196986649E-2</c:v>
                </c:pt>
                <c:pt idx="75">
                  <c:v>3.9494372196986649E-2</c:v>
                </c:pt>
                <c:pt idx="76">
                  <c:v>3.9494372196986649E-2</c:v>
                </c:pt>
                <c:pt idx="77">
                  <c:v>3.9494372196986649E-2</c:v>
                </c:pt>
                <c:pt idx="78">
                  <c:v>3.9494372196986649E-2</c:v>
                </c:pt>
                <c:pt idx="79">
                  <c:v>3.9494372196986649E-2</c:v>
                </c:pt>
                <c:pt idx="80">
                  <c:v>3.9494372196986649E-2</c:v>
                </c:pt>
                <c:pt idx="81">
                  <c:v>3.9494372196986649E-2</c:v>
                </c:pt>
                <c:pt idx="82">
                  <c:v>3.9494372196986649E-2</c:v>
                </c:pt>
                <c:pt idx="83">
                  <c:v>3.9494372196986649E-2</c:v>
                </c:pt>
                <c:pt idx="84">
                  <c:v>3.9494372196986649E-2</c:v>
                </c:pt>
                <c:pt idx="85">
                  <c:v>3.9494372196986649E-2</c:v>
                </c:pt>
                <c:pt idx="86">
                  <c:v>3.9494372196986649E-2</c:v>
                </c:pt>
                <c:pt idx="87">
                  <c:v>3.9494372196986649E-2</c:v>
                </c:pt>
                <c:pt idx="88">
                  <c:v>3.9494372196986649E-2</c:v>
                </c:pt>
                <c:pt idx="89">
                  <c:v>3.9494372196986649E-2</c:v>
                </c:pt>
                <c:pt idx="90">
                  <c:v>3.9494372196986649E-2</c:v>
                </c:pt>
                <c:pt idx="91">
                  <c:v>3.9494372196986649E-2</c:v>
                </c:pt>
                <c:pt idx="92">
                  <c:v>3.9494372196986649E-2</c:v>
                </c:pt>
                <c:pt idx="93">
                  <c:v>3.9494372196986649E-2</c:v>
                </c:pt>
                <c:pt idx="94">
                  <c:v>3.9494372196986649E-2</c:v>
                </c:pt>
                <c:pt idx="95">
                  <c:v>3.9494372196986649E-2</c:v>
                </c:pt>
                <c:pt idx="96">
                  <c:v>3.9494372196986649E-2</c:v>
                </c:pt>
                <c:pt idx="97">
                  <c:v>3.9494372196986649E-2</c:v>
                </c:pt>
                <c:pt idx="98">
                  <c:v>3.9494372196986649E-2</c:v>
                </c:pt>
                <c:pt idx="99">
                  <c:v>3.9494372196986649E-2</c:v>
                </c:pt>
                <c:pt idx="100">
                  <c:v>3.9494372196986649E-2</c:v>
                </c:pt>
                <c:pt idx="101">
                  <c:v>3.9494372196986649E-2</c:v>
                </c:pt>
                <c:pt idx="102">
                  <c:v>3.9494372196986649E-2</c:v>
                </c:pt>
                <c:pt idx="103">
                  <c:v>3.9494372196986649E-2</c:v>
                </c:pt>
                <c:pt idx="104">
                  <c:v>3.9494372196986649E-2</c:v>
                </c:pt>
                <c:pt idx="105">
                  <c:v>3.9494372196986649E-2</c:v>
                </c:pt>
                <c:pt idx="106">
                  <c:v>3.9494372196986649E-2</c:v>
                </c:pt>
                <c:pt idx="107">
                  <c:v>3.9494372196986649E-2</c:v>
                </c:pt>
                <c:pt idx="108">
                  <c:v>3.9494372196986649E-2</c:v>
                </c:pt>
                <c:pt idx="109">
                  <c:v>3.9494372196986649E-2</c:v>
                </c:pt>
                <c:pt idx="110">
                  <c:v>3.9494372196986649E-2</c:v>
                </c:pt>
                <c:pt idx="111">
                  <c:v>3.9494372196986649E-2</c:v>
                </c:pt>
                <c:pt idx="112">
                  <c:v>3.9494372196986649E-2</c:v>
                </c:pt>
                <c:pt idx="113">
                  <c:v>3.9494372196986649E-2</c:v>
                </c:pt>
                <c:pt idx="114">
                  <c:v>3.9494372196986649E-2</c:v>
                </c:pt>
                <c:pt idx="115">
                  <c:v>3.9494372196986649E-2</c:v>
                </c:pt>
                <c:pt idx="116">
                  <c:v>3.9494372196986649E-2</c:v>
                </c:pt>
                <c:pt idx="117">
                  <c:v>3.9494372196986649E-2</c:v>
                </c:pt>
                <c:pt idx="118">
                  <c:v>3.9494372196986649E-2</c:v>
                </c:pt>
                <c:pt idx="119">
                  <c:v>3.9494372196986649E-2</c:v>
                </c:pt>
                <c:pt idx="120">
                  <c:v>3.9494372196986649E-2</c:v>
                </c:pt>
                <c:pt idx="121">
                  <c:v>3.9494372196986649E-2</c:v>
                </c:pt>
                <c:pt idx="122">
                  <c:v>3.9494372196986649E-2</c:v>
                </c:pt>
                <c:pt idx="123">
                  <c:v>3.9494372196986649E-2</c:v>
                </c:pt>
                <c:pt idx="124">
                  <c:v>3.9494372196986649E-2</c:v>
                </c:pt>
                <c:pt idx="125">
                  <c:v>3.9494372196986649E-2</c:v>
                </c:pt>
                <c:pt idx="126">
                  <c:v>3.9494372196986649E-2</c:v>
                </c:pt>
                <c:pt idx="127">
                  <c:v>3.9494372196986649E-2</c:v>
                </c:pt>
                <c:pt idx="128">
                  <c:v>3.9494372196986649E-2</c:v>
                </c:pt>
                <c:pt idx="129">
                  <c:v>3.9494372196986649E-2</c:v>
                </c:pt>
                <c:pt idx="130">
                  <c:v>3.9494372196986649E-2</c:v>
                </c:pt>
                <c:pt idx="131">
                  <c:v>3.9494372196986649E-2</c:v>
                </c:pt>
                <c:pt idx="132">
                  <c:v>3.9494372196986649E-2</c:v>
                </c:pt>
                <c:pt idx="133">
                  <c:v>3.9494372196986649E-2</c:v>
                </c:pt>
                <c:pt idx="134">
                  <c:v>3.9494372196986649E-2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1-4D7E-A16B-F895FB186199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 PE Ratio'!$AH$7:$AH$141</c:f>
              <c:numCache>
                <c:formatCode>0.00%</c:formatCode>
                <c:ptCount val="135"/>
                <c:pt idx="0">
                  <c:v>1.7828178654134729E-2</c:v>
                </c:pt>
                <c:pt idx="1">
                  <c:v>1.7828178654134729E-2</c:v>
                </c:pt>
                <c:pt idx="2">
                  <c:v>1.7828178654134729E-2</c:v>
                </c:pt>
                <c:pt idx="3">
                  <c:v>1.7828178654134729E-2</c:v>
                </c:pt>
                <c:pt idx="4">
                  <c:v>1.7828178654134729E-2</c:v>
                </c:pt>
                <c:pt idx="5">
                  <c:v>1.7828178654134729E-2</c:v>
                </c:pt>
                <c:pt idx="6">
                  <c:v>1.7828178654134729E-2</c:v>
                </c:pt>
                <c:pt idx="7">
                  <c:v>1.7828178654134729E-2</c:v>
                </c:pt>
                <c:pt idx="8">
                  <c:v>1.7828178654134729E-2</c:v>
                </c:pt>
                <c:pt idx="9">
                  <c:v>1.7828178654134729E-2</c:v>
                </c:pt>
                <c:pt idx="10">
                  <c:v>1.7828178654134729E-2</c:v>
                </c:pt>
                <c:pt idx="11">
                  <c:v>1.7828178654134729E-2</c:v>
                </c:pt>
                <c:pt idx="12">
                  <c:v>1.7828178654134729E-2</c:v>
                </c:pt>
                <c:pt idx="13">
                  <c:v>1.7828178654134729E-2</c:v>
                </c:pt>
                <c:pt idx="14">
                  <c:v>1.7828178654134729E-2</c:v>
                </c:pt>
                <c:pt idx="15">
                  <c:v>1.7828178654134729E-2</c:v>
                </c:pt>
                <c:pt idx="16">
                  <c:v>1.7828178654134729E-2</c:v>
                </c:pt>
                <c:pt idx="17">
                  <c:v>1.7828178654134729E-2</c:v>
                </c:pt>
                <c:pt idx="18">
                  <c:v>1.7828178654134729E-2</c:v>
                </c:pt>
                <c:pt idx="19">
                  <c:v>1.7828178654134729E-2</c:v>
                </c:pt>
                <c:pt idx="20">
                  <c:v>1.7828178654134729E-2</c:v>
                </c:pt>
                <c:pt idx="21">
                  <c:v>1.7828178654134729E-2</c:v>
                </c:pt>
                <c:pt idx="22">
                  <c:v>1.7828178654134729E-2</c:v>
                </c:pt>
                <c:pt idx="23">
                  <c:v>1.7828178654134729E-2</c:v>
                </c:pt>
                <c:pt idx="24">
                  <c:v>1.7828178654134729E-2</c:v>
                </c:pt>
                <c:pt idx="25">
                  <c:v>1.7828178654134729E-2</c:v>
                </c:pt>
                <c:pt idx="26">
                  <c:v>1.7828178654134729E-2</c:v>
                </c:pt>
                <c:pt idx="27">
                  <c:v>1.7828178654134729E-2</c:v>
                </c:pt>
                <c:pt idx="28">
                  <c:v>1.7828178654134729E-2</c:v>
                </c:pt>
                <c:pt idx="29">
                  <c:v>1.7828178654134729E-2</c:v>
                </c:pt>
                <c:pt idx="30">
                  <c:v>1.7828178654134729E-2</c:v>
                </c:pt>
                <c:pt idx="31">
                  <c:v>1.7828178654134729E-2</c:v>
                </c:pt>
                <c:pt idx="32">
                  <c:v>1.7828178654134729E-2</c:v>
                </c:pt>
                <c:pt idx="33">
                  <c:v>1.7828178654134729E-2</c:v>
                </c:pt>
                <c:pt idx="34">
                  <c:v>1.7828178654134729E-2</c:v>
                </c:pt>
                <c:pt idx="35">
                  <c:v>1.7828178654134729E-2</c:v>
                </c:pt>
                <c:pt idx="36">
                  <c:v>1.7828178654134729E-2</c:v>
                </c:pt>
                <c:pt idx="37">
                  <c:v>1.7828178654134729E-2</c:v>
                </c:pt>
                <c:pt idx="38">
                  <c:v>1.7828178654134729E-2</c:v>
                </c:pt>
                <c:pt idx="39">
                  <c:v>1.7828178654134729E-2</c:v>
                </c:pt>
                <c:pt idx="40">
                  <c:v>1.7828178654134729E-2</c:v>
                </c:pt>
                <c:pt idx="41">
                  <c:v>1.7828178654134729E-2</c:v>
                </c:pt>
                <c:pt idx="42">
                  <c:v>1.7828178654134729E-2</c:v>
                </c:pt>
                <c:pt idx="43">
                  <c:v>1.7828178654134729E-2</c:v>
                </c:pt>
                <c:pt idx="44">
                  <c:v>1.7828178654134729E-2</c:v>
                </c:pt>
                <c:pt idx="45">
                  <c:v>1.7828178654134729E-2</c:v>
                </c:pt>
                <c:pt idx="46">
                  <c:v>1.7828178654134729E-2</c:v>
                </c:pt>
                <c:pt idx="47">
                  <c:v>1.7828178654134729E-2</c:v>
                </c:pt>
                <c:pt idx="48">
                  <c:v>1.7828178654134729E-2</c:v>
                </c:pt>
                <c:pt idx="49">
                  <c:v>1.7828178654134729E-2</c:v>
                </c:pt>
                <c:pt idx="50">
                  <c:v>1.7828178654134729E-2</c:v>
                </c:pt>
                <c:pt idx="51">
                  <c:v>1.7828178654134729E-2</c:v>
                </c:pt>
                <c:pt idx="52">
                  <c:v>1.7828178654134729E-2</c:v>
                </c:pt>
                <c:pt idx="53">
                  <c:v>1.7828178654134729E-2</c:v>
                </c:pt>
                <c:pt idx="54">
                  <c:v>1.7828178654134729E-2</c:v>
                </c:pt>
                <c:pt idx="55">
                  <c:v>1.7828178654134729E-2</c:v>
                </c:pt>
                <c:pt idx="56">
                  <c:v>1.7828178654134729E-2</c:v>
                </c:pt>
                <c:pt idx="57">
                  <c:v>1.7828178654134729E-2</c:v>
                </c:pt>
                <c:pt idx="58">
                  <c:v>1.7828178654134729E-2</c:v>
                </c:pt>
                <c:pt idx="59">
                  <c:v>1.7828178654134729E-2</c:v>
                </c:pt>
                <c:pt idx="60">
                  <c:v>1.7828178654134729E-2</c:v>
                </c:pt>
                <c:pt idx="61">
                  <c:v>1.7828178654134729E-2</c:v>
                </c:pt>
                <c:pt idx="62">
                  <c:v>1.7828178654134729E-2</c:v>
                </c:pt>
                <c:pt idx="63">
                  <c:v>1.7828178654134729E-2</c:v>
                </c:pt>
                <c:pt idx="64">
                  <c:v>1.7828178654134729E-2</c:v>
                </c:pt>
                <c:pt idx="65">
                  <c:v>1.7828178654134729E-2</c:v>
                </c:pt>
                <c:pt idx="66">
                  <c:v>1.7828178654134729E-2</c:v>
                </c:pt>
                <c:pt idx="67">
                  <c:v>1.7828178654134729E-2</c:v>
                </c:pt>
                <c:pt idx="68">
                  <c:v>1.7828178654134729E-2</c:v>
                </c:pt>
                <c:pt idx="69">
                  <c:v>1.7828178654134729E-2</c:v>
                </c:pt>
                <c:pt idx="70">
                  <c:v>1.7828178654134729E-2</c:v>
                </c:pt>
                <c:pt idx="71">
                  <c:v>1.7828178654134729E-2</c:v>
                </c:pt>
                <c:pt idx="72">
                  <c:v>1.7828178654134729E-2</c:v>
                </c:pt>
                <c:pt idx="73">
                  <c:v>1.7828178654134729E-2</c:v>
                </c:pt>
                <c:pt idx="74">
                  <c:v>1.7828178654134729E-2</c:v>
                </c:pt>
                <c:pt idx="75">
                  <c:v>1.7828178654134729E-2</c:v>
                </c:pt>
                <c:pt idx="76">
                  <c:v>1.7828178654134729E-2</c:v>
                </c:pt>
                <c:pt idx="77">
                  <c:v>1.7828178654134729E-2</c:v>
                </c:pt>
                <c:pt idx="78">
                  <c:v>1.7828178654134729E-2</c:v>
                </c:pt>
                <c:pt idx="79">
                  <c:v>1.7828178654134729E-2</c:v>
                </c:pt>
                <c:pt idx="80">
                  <c:v>1.7828178654134729E-2</c:v>
                </c:pt>
                <c:pt idx="81">
                  <c:v>1.7828178654134729E-2</c:v>
                </c:pt>
                <c:pt idx="82">
                  <c:v>1.7828178654134729E-2</c:v>
                </c:pt>
                <c:pt idx="83">
                  <c:v>1.7828178654134729E-2</c:v>
                </c:pt>
                <c:pt idx="84">
                  <c:v>1.7828178654134729E-2</c:v>
                </c:pt>
                <c:pt idx="85">
                  <c:v>1.7828178654134729E-2</c:v>
                </c:pt>
                <c:pt idx="86">
                  <c:v>1.7828178654134729E-2</c:v>
                </c:pt>
                <c:pt idx="87">
                  <c:v>1.7828178654134729E-2</c:v>
                </c:pt>
                <c:pt idx="88">
                  <c:v>1.7828178654134729E-2</c:v>
                </c:pt>
                <c:pt idx="89">
                  <c:v>1.7828178654134729E-2</c:v>
                </c:pt>
                <c:pt idx="90">
                  <c:v>1.7828178654134729E-2</c:v>
                </c:pt>
                <c:pt idx="91">
                  <c:v>1.7828178654134729E-2</c:v>
                </c:pt>
                <c:pt idx="92">
                  <c:v>1.7828178654134729E-2</c:v>
                </c:pt>
                <c:pt idx="93">
                  <c:v>1.7828178654134729E-2</c:v>
                </c:pt>
                <c:pt idx="94">
                  <c:v>1.7828178654134729E-2</c:v>
                </c:pt>
                <c:pt idx="95">
                  <c:v>1.7828178654134729E-2</c:v>
                </c:pt>
                <c:pt idx="96">
                  <c:v>1.7828178654134729E-2</c:v>
                </c:pt>
                <c:pt idx="97">
                  <c:v>1.7828178654134729E-2</c:v>
                </c:pt>
                <c:pt idx="98">
                  <c:v>1.7828178654134729E-2</c:v>
                </c:pt>
                <c:pt idx="99">
                  <c:v>1.7828178654134729E-2</c:v>
                </c:pt>
                <c:pt idx="100">
                  <c:v>1.7828178654134729E-2</c:v>
                </c:pt>
                <c:pt idx="101">
                  <c:v>1.7828178654134729E-2</c:v>
                </c:pt>
                <c:pt idx="102">
                  <c:v>1.7828178654134729E-2</c:v>
                </c:pt>
                <c:pt idx="103">
                  <c:v>1.7828178654134729E-2</c:v>
                </c:pt>
                <c:pt idx="104">
                  <c:v>1.7828178654134729E-2</c:v>
                </c:pt>
                <c:pt idx="105">
                  <c:v>1.7828178654134729E-2</c:v>
                </c:pt>
                <c:pt idx="106">
                  <c:v>1.7828178654134729E-2</c:v>
                </c:pt>
                <c:pt idx="107">
                  <c:v>1.7828178654134729E-2</c:v>
                </c:pt>
                <c:pt idx="108">
                  <c:v>1.7828178654134729E-2</c:v>
                </c:pt>
                <c:pt idx="109">
                  <c:v>1.7828178654134729E-2</c:v>
                </c:pt>
                <c:pt idx="110">
                  <c:v>1.7828178654134729E-2</c:v>
                </c:pt>
                <c:pt idx="111">
                  <c:v>1.7828178654134729E-2</c:v>
                </c:pt>
                <c:pt idx="112">
                  <c:v>1.7828178654134729E-2</c:v>
                </c:pt>
                <c:pt idx="113">
                  <c:v>1.7828178654134729E-2</c:v>
                </c:pt>
                <c:pt idx="114">
                  <c:v>1.7828178654134729E-2</c:v>
                </c:pt>
                <c:pt idx="115">
                  <c:v>1.7828178654134729E-2</c:v>
                </c:pt>
                <c:pt idx="116">
                  <c:v>1.7828178654134729E-2</c:v>
                </c:pt>
                <c:pt idx="117">
                  <c:v>1.7828178654134729E-2</c:v>
                </c:pt>
                <c:pt idx="118">
                  <c:v>1.7828178654134729E-2</c:v>
                </c:pt>
                <c:pt idx="119">
                  <c:v>1.7828178654134729E-2</c:v>
                </c:pt>
                <c:pt idx="120">
                  <c:v>1.7828178654134729E-2</c:v>
                </c:pt>
                <c:pt idx="121">
                  <c:v>1.7828178654134729E-2</c:v>
                </c:pt>
                <c:pt idx="122">
                  <c:v>1.7828178654134729E-2</c:v>
                </c:pt>
                <c:pt idx="123">
                  <c:v>1.7828178654134729E-2</c:v>
                </c:pt>
                <c:pt idx="124">
                  <c:v>1.7828178654134729E-2</c:v>
                </c:pt>
                <c:pt idx="125">
                  <c:v>1.7828178654134729E-2</c:v>
                </c:pt>
                <c:pt idx="126">
                  <c:v>1.7828178654134729E-2</c:v>
                </c:pt>
                <c:pt idx="127">
                  <c:v>1.7828178654134729E-2</c:v>
                </c:pt>
                <c:pt idx="128">
                  <c:v>1.7828178654134729E-2</c:v>
                </c:pt>
                <c:pt idx="129">
                  <c:v>1.7828178654134729E-2</c:v>
                </c:pt>
                <c:pt idx="130">
                  <c:v>1.7828178654134729E-2</c:v>
                </c:pt>
                <c:pt idx="131">
                  <c:v>1.7828178654134729E-2</c:v>
                </c:pt>
                <c:pt idx="132">
                  <c:v>1.7828178654134729E-2</c:v>
                </c:pt>
                <c:pt idx="133">
                  <c:v>1.7828178654134729E-2</c:v>
                </c:pt>
                <c:pt idx="134">
                  <c:v>1.7828178654134729E-2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1-4D7E-A16B-F895FB186199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'SP PE Ratio'!$AI$7:$AI$141</c:f>
              <c:numCache>
                <c:formatCode>0.00%</c:formatCode>
                <c:ptCount val="135"/>
                <c:pt idx="0">
                  <c:v>2.8661275425560687E-2</c:v>
                </c:pt>
                <c:pt idx="1">
                  <c:v>2.8661275425560687E-2</c:v>
                </c:pt>
                <c:pt idx="2">
                  <c:v>2.8661275425560687E-2</c:v>
                </c:pt>
                <c:pt idx="3">
                  <c:v>2.8661275425560687E-2</c:v>
                </c:pt>
                <c:pt idx="4">
                  <c:v>2.8661275425560687E-2</c:v>
                </c:pt>
                <c:pt idx="5">
                  <c:v>2.8661275425560687E-2</c:v>
                </c:pt>
                <c:pt idx="6">
                  <c:v>2.8661275425560687E-2</c:v>
                </c:pt>
                <c:pt idx="7">
                  <c:v>2.8661275425560687E-2</c:v>
                </c:pt>
                <c:pt idx="8">
                  <c:v>2.8661275425560687E-2</c:v>
                </c:pt>
                <c:pt idx="9">
                  <c:v>2.8661275425560687E-2</c:v>
                </c:pt>
                <c:pt idx="10">
                  <c:v>2.8661275425560687E-2</c:v>
                </c:pt>
                <c:pt idx="11">
                  <c:v>2.8661275425560687E-2</c:v>
                </c:pt>
                <c:pt idx="12">
                  <c:v>2.8661275425560687E-2</c:v>
                </c:pt>
                <c:pt idx="13">
                  <c:v>2.8661275425560687E-2</c:v>
                </c:pt>
                <c:pt idx="14">
                  <c:v>2.8661275425560687E-2</c:v>
                </c:pt>
                <c:pt idx="15">
                  <c:v>2.8661275425560687E-2</c:v>
                </c:pt>
                <c:pt idx="16">
                  <c:v>2.8661275425560687E-2</c:v>
                </c:pt>
                <c:pt idx="17">
                  <c:v>2.8661275425560687E-2</c:v>
                </c:pt>
                <c:pt idx="18">
                  <c:v>2.8661275425560687E-2</c:v>
                </c:pt>
                <c:pt idx="19">
                  <c:v>2.8661275425560687E-2</c:v>
                </c:pt>
                <c:pt idx="20">
                  <c:v>2.8661275425560687E-2</c:v>
                </c:pt>
                <c:pt idx="21">
                  <c:v>2.8661275425560687E-2</c:v>
                </c:pt>
                <c:pt idx="22">
                  <c:v>2.8661275425560687E-2</c:v>
                </c:pt>
                <c:pt idx="23">
                  <c:v>2.8661275425560687E-2</c:v>
                </c:pt>
                <c:pt idx="24">
                  <c:v>2.8661275425560687E-2</c:v>
                </c:pt>
                <c:pt idx="25">
                  <c:v>2.8661275425560687E-2</c:v>
                </c:pt>
                <c:pt idx="26">
                  <c:v>2.8661275425560687E-2</c:v>
                </c:pt>
                <c:pt idx="27">
                  <c:v>2.8661275425560687E-2</c:v>
                </c:pt>
                <c:pt idx="28">
                  <c:v>2.8661275425560687E-2</c:v>
                </c:pt>
                <c:pt idx="29">
                  <c:v>2.8661275425560687E-2</c:v>
                </c:pt>
                <c:pt idx="30">
                  <c:v>2.8661275425560687E-2</c:v>
                </c:pt>
                <c:pt idx="31">
                  <c:v>2.8661275425560687E-2</c:v>
                </c:pt>
                <c:pt idx="32">
                  <c:v>2.8661275425560687E-2</c:v>
                </c:pt>
                <c:pt idx="33">
                  <c:v>2.8661275425560687E-2</c:v>
                </c:pt>
                <c:pt idx="34">
                  <c:v>2.8661275425560687E-2</c:v>
                </c:pt>
                <c:pt idx="35">
                  <c:v>2.8661275425560687E-2</c:v>
                </c:pt>
                <c:pt idx="36">
                  <c:v>2.8661275425560687E-2</c:v>
                </c:pt>
                <c:pt idx="37">
                  <c:v>2.8661275425560687E-2</c:v>
                </c:pt>
                <c:pt idx="38">
                  <c:v>2.8661275425560687E-2</c:v>
                </c:pt>
                <c:pt idx="39">
                  <c:v>2.8661275425560687E-2</c:v>
                </c:pt>
                <c:pt idx="40">
                  <c:v>2.8661275425560687E-2</c:v>
                </c:pt>
                <c:pt idx="41">
                  <c:v>2.8661275425560687E-2</c:v>
                </c:pt>
                <c:pt idx="42">
                  <c:v>2.8661275425560687E-2</c:v>
                </c:pt>
                <c:pt idx="43">
                  <c:v>2.8661275425560687E-2</c:v>
                </c:pt>
                <c:pt idx="44">
                  <c:v>2.8661275425560687E-2</c:v>
                </c:pt>
                <c:pt idx="45">
                  <c:v>2.8661275425560687E-2</c:v>
                </c:pt>
                <c:pt idx="46">
                  <c:v>2.8661275425560687E-2</c:v>
                </c:pt>
                <c:pt idx="47">
                  <c:v>2.8661275425560687E-2</c:v>
                </c:pt>
                <c:pt idx="48">
                  <c:v>2.8661275425560687E-2</c:v>
                </c:pt>
                <c:pt idx="49">
                  <c:v>2.8661275425560687E-2</c:v>
                </c:pt>
                <c:pt idx="50">
                  <c:v>2.8661275425560687E-2</c:v>
                </c:pt>
                <c:pt idx="51">
                  <c:v>2.8661275425560687E-2</c:v>
                </c:pt>
                <c:pt idx="52">
                  <c:v>2.8661275425560687E-2</c:v>
                </c:pt>
                <c:pt idx="53">
                  <c:v>2.8661275425560687E-2</c:v>
                </c:pt>
                <c:pt idx="54">
                  <c:v>2.8661275425560687E-2</c:v>
                </c:pt>
                <c:pt idx="55">
                  <c:v>2.8661275425560687E-2</c:v>
                </c:pt>
                <c:pt idx="56">
                  <c:v>2.8661275425560687E-2</c:v>
                </c:pt>
                <c:pt idx="57">
                  <c:v>2.8661275425560687E-2</c:v>
                </c:pt>
                <c:pt idx="58">
                  <c:v>2.8661275425560687E-2</c:v>
                </c:pt>
                <c:pt idx="59">
                  <c:v>2.8661275425560687E-2</c:v>
                </c:pt>
                <c:pt idx="60">
                  <c:v>2.8661275425560687E-2</c:v>
                </c:pt>
                <c:pt idx="61">
                  <c:v>2.8661275425560687E-2</c:v>
                </c:pt>
                <c:pt idx="62">
                  <c:v>2.8661275425560687E-2</c:v>
                </c:pt>
                <c:pt idx="63">
                  <c:v>2.8661275425560687E-2</c:v>
                </c:pt>
                <c:pt idx="64">
                  <c:v>2.8661275425560687E-2</c:v>
                </c:pt>
                <c:pt idx="65">
                  <c:v>2.8661275425560687E-2</c:v>
                </c:pt>
                <c:pt idx="66">
                  <c:v>2.8661275425560687E-2</c:v>
                </c:pt>
                <c:pt idx="67">
                  <c:v>2.8661275425560687E-2</c:v>
                </c:pt>
                <c:pt idx="68">
                  <c:v>2.8661275425560687E-2</c:v>
                </c:pt>
                <c:pt idx="69">
                  <c:v>2.8661275425560687E-2</c:v>
                </c:pt>
                <c:pt idx="70">
                  <c:v>2.8661275425560687E-2</c:v>
                </c:pt>
                <c:pt idx="71">
                  <c:v>2.8661275425560687E-2</c:v>
                </c:pt>
                <c:pt idx="72">
                  <c:v>2.8661275425560687E-2</c:v>
                </c:pt>
                <c:pt idx="73">
                  <c:v>2.8661275425560687E-2</c:v>
                </c:pt>
                <c:pt idx="74">
                  <c:v>2.8661275425560687E-2</c:v>
                </c:pt>
                <c:pt idx="75">
                  <c:v>2.8661275425560687E-2</c:v>
                </c:pt>
                <c:pt idx="76">
                  <c:v>2.8661275425560687E-2</c:v>
                </c:pt>
                <c:pt idx="77">
                  <c:v>2.8661275425560687E-2</c:v>
                </c:pt>
                <c:pt idx="78">
                  <c:v>2.8661275425560687E-2</c:v>
                </c:pt>
                <c:pt idx="79">
                  <c:v>2.8661275425560687E-2</c:v>
                </c:pt>
                <c:pt idx="80">
                  <c:v>2.8661275425560687E-2</c:v>
                </c:pt>
                <c:pt idx="81">
                  <c:v>2.8661275425560687E-2</c:v>
                </c:pt>
                <c:pt idx="82">
                  <c:v>2.8661275425560687E-2</c:v>
                </c:pt>
                <c:pt idx="83">
                  <c:v>2.8661275425560687E-2</c:v>
                </c:pt>
                <c:pt idx="84">
                  <c:v>2.8661275425560687E-2</c:v>
                </c:pt>
                <c:pt idx="85">
                  <c:v>2.8661275425560687E-2</c:v>
                </c:pt>
                <c:pt idx="86">
                  <c:v>2.8661275425560687E-2</c:v>
                </c:pt>
                <c:pt idx="87">
                  <c:v>2.8661275425560687E-2</c:v>
                </c:pt>
                <c:pt idx="88">
                  <c:v>2.8661275425560687E-2</c:v>
                </c:pt>
                <c:pt idx="89">
                  <c:v>2.8661275425560687E-2</c:v>
                </c:pt>
                <c:pt idx="90">
                  <c:v>2.8661275425560687E-2</c:v>
                </c:pt>
                <c:pt idx="91">
                  <c:v>2.8661275425560687E-2</c:v>
                </c:pt>
                <c:pt idx="92">
                  <c:v>2.8661275425560687E-2</c:v>
                </c:pt>
                <c:pt idx="93">
                  <c:v>2.8661275425560687E-2</c:v>
                </c:pt>
                <c:pt idx="94">
                  <c:v>2.8661275425560687E-2</c:v>
                </c:pt>
                <c:pt idx="95">
                  <c:v>2.8661275425560687E-2</c:v>
                </c:pt>
                <c:pt idx="96">
                  <c:v>2.8661275425560687E-2</c:v>
                </c:pt>
                <c:pt idx="97">
                  <c:v>2.8661275425560687E-2</c:v>
                </c:pt>
                <c:pt idx="98">
                  <c:v>2.8661275425560687E-2</c:v>
                </c:pt>
                <c:pt idx="99">
                  <c:v>2.8661275425560687E-2</c:v>
                </c:pt>
                <c:pt idx="100">
                  <c:v>2.8661275425560687E-2</c:v>
                </c:pt>
                <c:pt idx="101">
                  <c:v>2.8661275425560687E-2</c:v>
                </c:pt>
                <c:pt idx="102">
                  <c:v>2.8661275425560687E-2</c:v>
                </c:pt>
                <c:pt idx="103">
                  <c:v>2.8661275425560687E-2</c:v>
                </c:pt>
                <c:pt idx="104">
                  <c:v>2.8661275425560687E-2</c:v>
                </c:pt>
                <c:pt idx="105">
                  <c:v>2.8661275425560687E-2</c:v>
                </c:pt>
                <c:pt idx="106">
                  <c:v>2.8661275425560687E-2</c:v>
                </c:pt>
                <c:pt idx="107">
                  <c:v>2.8661275425560687E-2</c:v>
                </c:pt>
                <c:pt idx="108">
                  <c:v>2.8661275425560687E-2</c:v>
                </c:pt>
                <c:pt idx="109">
                  <c:v>2.8661275425560687E-2</c:v>
                </c:pt>
                <c:pt idx="110">
                  <c:v>2.8661275425560687E-2</c:v>
                </c:pt>
                <c:pt idx="111">
                  <c:v>2.8661275425560687E-2</c:v>
                </c:pt>
                <c:pt idx="112">
                  <c:v>2.8661275425560687E-2</c:v>
                </c:pt>
                <c:pt idx="113">
                  <c:v>2.8661275425560687E-2</c:v>
                </c:pt>
                <c:pt idx="114">
                  <c:v>2.8661275425560687E-2</c:v>
                </c:pt>
                <c:pt idx="115">
                  <c:v>2.8661275425560687E-2</c:v>
                </c:pt>
                <c:pt idx="116">
                  <c:v>2.8661275425560687E-2</c:v>
                </c:pt>
                <c:pt idx="117">
                  <c:v>2.8661275425560687E-2</c:v>
                </c:pt>
                <c:pt idx="118">
                  <c:v>2.8661275425560687E-2</c:v>
                </c:pt>
                <c:pt idx="119">
                  <c:v>2.8661275425560687E-2</c:v>
                </c:pt>
                <c:pt idx="120">
                  <c:v>2.8661275425560687E-2</c:v>
                </c:pt>
                <c:pt idx="121">
                  <c:v>2.8661275425560687E-2</c:v>
                </c:pt>
                <c:pt idx="122">
                  <c:v>2.8661275425560687E-2</c:v>
                </c:pt>
                <c:pt idx="123">
                  <c:v>2.8661275425560687E-2</c:v>
                </c:pt>
                <c:pt idx="124">
                  <c:v>2.8661275425560687E-2</c:v>
                </c:pt>
                <c:pt idx="125">
                  <c:v>2.8661275425560687E-2</c:v>
                </c:pt>
                <c:pt idx="126">
                  <c:v>2.8661275425560687E-2</c:v>
                </c:pt>
                <c:pt idx="127">
                  <c:v>2.8661275425560687E-2</c:v>
                </c:pt>
                <c:pt idx="128">
                  <c:v>2.8661275425560687E-2</c:v>
                </c:pt>
                <c:pt idx="129">
                  <c:v>2.8661275425560687E-2</c:v>
                </c:pt>
                <c:pt idx="130">
                  <c:v>2.8661275425560687E-2</c:v>
                </c:pt>
                <c:pt idx="131">
                  <c:v>2.8661275425560687E-2</c:v>
                </c:pt>
                <c:pt idx="132">
                  <c:v>2.8661275425560687E-2</c:v>
                </c:pt>
                <c:pt idx="133">
                  <c:v>2.8661275425560687E-2</c:v>
                </c:pt>
                <c:pt idx="134">
                  <c:v>2.8661275425560687E-2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1-4D7E-A16B-F895FB18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10671"/>
        <c:axId val="885714527"/>
      </c:lineChart>
      <c:dateAx>
        <c:axId val="88671067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14527"/>
        <c:crosses val="autoZero"/>
        <c:auto val="1"/>
        <c:lblOffset val="100"/>
        <c:baseTimeUnit val="months"/>
      </c:dateAx>
      <c:valAx>
        <c:axId val="885714527"/>
        <c:scaling>
          <c:orientation val="minMax"/>
          <c:max val="6.0000000000000012E-2"/>
          <c:min val="7.5000000000000023E-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Spread Between Actual P/E vs.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PE Ratio'!$H$6</c:f>
              <c:strCache>
                <c:ptCount val="1"/>
                <c:pt idx="0">
                  <c:v>Spread Actual - 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Ratio'!$H$7:$H$150</c:f>
              <c:numCache>
                <c:formatCode>_(* #,##0.00_);_(* \(#,##0.00\);_(* "-"??_);_(@_)</c:formatCode>
                <c:ptCount val="144"/>
                <c:pt idx="0">
                  <c:v>8.235408090683034</c:v>
                </c:pt>
                <c:pt idx="1">
                  <c:v>7.7276240081570204</c:v>
                </c:pt>
                <c:pt idx="2">
                  <c:v>7.5655183239366739</c:v>
                </c:pt>
                <c:pt idx="3">
                  <c:v>8.2825638667311434</c:v>
                </c:pt>
                <c:pt idx="4">
                  <c:v>7.4543012109512539</c:v>
                </c:pt>
                <c:pt idx="5">
                  <c:v>6.0577071767176953</c:v>
                </c:pt>
                <c:pt idx="6">
                  <c:v>4.6902270522229923</c:v>
                </c:pt>
                <c:pt idx="7">
                  <c:v>4.6120836531785301</c:v>
                </c:pt>
                <c:pt idx="8">
                  <c:v>5.1574484439673487</c:v>
                </c:pt>
                <c:pt idx="9">
                  <c:v>4.191090638847303</c:v>
                </c:pt>
                <c:pt idx="10">
                  <c:v>4.5386898340843889</c:v>
                </c:pt>
                <c:pt idx="11">
                  <c:v>3.8989857190637007</c:v>
                </c:pt>
                <c:pt idx="12">
                  <c:v>4.9521978090488474</c:v>
                </c:pt>
                <c:pt idx="13">
                  <c:v>3.3936117861202675</c:v>
                </c:pt>
                <c:pt idx="14">
                  <c:v>2.3183477114320965</c:v>
                </c:pt>
                <c:pt idx="15">
                  <c:v>2.1151402336029754</c:v>
                </c:pt>
                <c:pt idx="16">
                  <c:v>2.933948423434682</c:v>
                </c:pt>
                <c:pt idx="17">
                  <c:v>2.7676136348118927</c:v>
                </c:pt>
                <c:pt idx="18">
                  <c:v>3.8086814340966271</c:v>
                </c:pt>
                <c:pt idx="19">
                  <c:v>3.6947238913696587</c:v>
                </c:pt>
                <c:pt idx="20">
                  <c:v>2.2201239982703918</c:v>
                </c:pt>
                <c:pt idx="21">
                  <c:v>3.2136281371785742</c:v>
                </c:pt>
                <c:pt idx="22">
                  <c:v>3.6117205873683247</c:v>
                </c:pt>
                <c:pt idx="23">
                  <c:v>3.1873008110388135</c:v>
                </c:pt>
                <c:pt idx="24">
                  <c:v>4.174347823753088</c:v>
                </c:pt>
                <c:pt idx="25">
                  <c:v>4.3519445921491453</c:v>
                </c:pt>
                <c:pt idx="26">
                  <c:v>3.5514756844982465</c:v>
                </c:pt>
                <c:pt idx="27">
                  <c:v>4.8126990451220841</c:v>
                </c:pt>
                <c:pt idx="28">
                  <c:v>8.1105147787043173</c:v>
                </c:pt>
                <c:pt idx="29">
                  <c:v>8.0199589599112322</c:v>
                </c:pt>
                <c:pt idx="30">
                  <c:v>9.0848452912908222</c:v>
                </c:pt>
                <c:pt idx="31">
                  <c:v>11.369124686924909</c:v>
                </c:pt>
                <c:pt idx="32">
                  <c:v>8.288677912615217</c:v>
                </c:pt>
                <c:pt idx="33">
                  <c:v>5.3879317268257907</c:v>
                </c:pt>
                <c:pt idx="34">
                  <c:v>3.8452543189702979</c:v>
                </c:pt>
                <c:pt idx="35">
                  <c:v>2.7284463602672666</c:v>
                </c:pt>
                <c:pt idx="36">
                  <c:v>-0.275456744004277</c:v>
                </c:pt>
                <c:pt idx="37">
                  <c:v>-1.1104777912894228</c:v>
                </c:pt>
                <c:pt idx="38">
                  <c:v>-2.2564303771897443E-2</c:v>
                </c:pt>
                <c:pt idx="39">
                  <c:v>-5.4493130754934533</c:v>
                </c:pt>
                <c:pt idx="40">
                  <c:v>-5.8204247169854497</c:v>
                </c:pt>
                <c:pt idx="41">
                  <c:v>-5.9259738456187563</c:v>
                </c:pt>
                <c:pt idx="42">
                  <c:v>-11.670547703224109</c:v>
                </c:pt>
                <c:pt idx="43">
                  <c:v>-12.567160408019991</c:v>
                </c:pt>
                <c:pt idx="44">
                  <c:v>-3.4794484498147327</c:v>
                </c:pt>
                <c:pt idx="45">
                  <c:v>-0.19918409476443344</c:v>
                </c:pt>
                <c:pt idx="46">
                  <c:v>1.3621654034657382</c:v>
                </c:pt>
                <c:pt idx="47">
                  <c:v>0.26462501389269377</c:v>
                </c:pt>
                <c:pt idx="48">
                  <c:v>-0.56592111351051599</c:v>
                </c:pt>
                <c:pt idx="49">
                  <c:v>-1.6367896122904142</c:v>
                </c:pt>
                <c:pt idx="50">
                  <c:v>-2.7591405834781639</c:v>
                </c:pt>
                <c:pt idx="51">
                  <c:v>0.12759783879325326</c:v>
                </c:pt>
                <c:pt idx="52">
                  <c:v>-0.32930218713081771</c:v>
                </c:pt>
                <c:pt idx="53">
                  <c:v>-1.0452791309743468</c:v>
                </c:pt>
                <c:pt idx="54">
                  <c:v>1.3686943591173666</c:v>
                </c:pt>
                <c:pt idx="55">
                  <c:v>0.50355525647644228</c:v>
                </c:pt>
                <c:pt idx="56">
                  <c:v>1.008460665542934</c:v>
                </c:pt>
                <c:pt idx="57">
                  <c:v>0.25668766730698422</c:v>
                </c:pt>
                <c:pt idx="58">
                  <c:v>-0.28969381763662838</c:v>
                </c:pt>
                <c:pt idx="59">
                  <c:v>1.4775015564330687</c:v>
                </c:pt>
                <c:pt idx="60">
                  <c:v>2.633110555551001</c:v>
                </c:pt>
                <c:pt idx="61">
                  <c:v>3.8906519043817429</c:v>
                </c:pt>
                <c:pt idx="62">
                  <c:v>3.9720792533885145</c:v>
                </c:pt>
                <c:pt idx="63">
                  <c:v>4.1247013267046491</c:v>
                </c:pt>
                <c:pt idx="64">
                  <c:v>3.8771349606101815</c:v>
                </c:pt>
                <c:pt idx="65">
                  <c:v>3.5097412923207685</c:v>
                </c:pt>
                <c:pt idx="66">
                  <c:v>3.7351188677944585</c:v>
                </c:pt>
                <c:pt idx="67">
                  <c:v>4.1259022879925773</c:v>
                </c:pt>
                <c:pt idx="68">
                  <c:v>4.7347973823063896</c:v>
                </c:pt>
                <c:pt idx="69">
                  <c:v>5.2571283381393066</c:v>
                </c:pt>
                <c:pt idx="70">
                  <c:v>4.3065574805984461</c:v>
                </c:pt>
                <c:pt idx="71">
                  <c:v>3.6890349959775222</c:v>
                </c:pt>
                <c:pt idx="72">
                  <c:v>3.3821307743096298</c:v>
                </c:pt>
                <c:pt idx="73">
                  <c:v>2.8804379819314043</c:v>
                </c:pt>
                <c:pt idx="74">
                  <c:v>1.6542733085664239</c:v>
                </c:pt>
                <c:pt idx="75">
                  <c:v>2.5929473688212461</c:v>
                </c:pt>
                <c:pt idx="76">
                  <c:v>2.825104763863223</c:v>
                </c:pt>
                <c:pt idx="77">
                  <c:v>2.2627558760638387</c:v>
                </c:pt>
                <c:pt idx="78">
                  <c:v>2.9446079509848424</c:v>
                </c:pt>
                <c:pt idx="79">
                  <c:v>3.3542756765016577</c:v>
                </c:pt>
                <c:pt idx="80">
                  <c:v>3.2983635246437544</c:v>
                </c:pt>
                <c:pt idx="81">
                  <c:v>3.7014804474105922</c:v>
                </c:pt>
                <c:pt idx="82">
                  <c:v>2.7190806736957285</c:v>
                </c:pt>
                <c:pt idx="83">
                  <c:v>2.0996664846247732</c:v>
                </c:pt>
                <c:pt idx="84">
                  <c:v>-0.28186418998986085</c:v>
                </c:pt>
                <c:pt idx="85">
                  <c:v>-1.2684211092967317</c:v>
                </c:pt>
                <c:pt idx="86">
                  <c:v>-1.3072848064272158</c:v>
                </c:pt>
                <c:pt idx="87">
                  <c:v>-1.9345410233152407</c:v>
                </c:pt>
                <c:pt idx="88">
                  <c:v>-2.8116400407601745</c:v>
                </c:pt>
                <c:pt idx="89">
                  <c:v>-1.0944407673768701</c:v>
                </c:pt>
                <c:pt idx="90">
                  <c:v>-1.3294048626594659</c:v>
                </c:pt>
                <c:pt idx="91">
                  <c:v>-2.2826799005489669</c:v>
                </c:pt>
                <c:pt idx="92">
                  <c:v>-3.8242103054731977</c:v>
                </c:pt>
                <c:pt idx="93">
                  <c:v>-3.0668631038255256</c:v>
                </c:pt>
                <c:pt idx="94">
                  <c:v>-0.6311245405446968</c:v>
                </c:pt>
                <c:pt idx="95">
                  <c:v>-0.52303946506032517</c:v>
                </c:pt>
                <c:pt idx="96">
                  <c:v>-1.0839298054451199</c:v>
                </c:pt>
                <c:pt idx="97">
                  <c:v>-2.9312198420167555</c:v>
                </c:pt>
                <c:pt idx="98">
                  <c:v>-1.5798745270595838</c:v>
                </c:pt>
                <c:pt idx="99">
                  <c:v>-1.0479930891915537</c:v>
                </c:pt>
                <c:pt idx="100">
                  <c:v>-0.45868191570414396</c:v>
                </c:pt>
                <c:pt idx="101">
                  <c:v>-0.95852214649431389</c:v>
                </c:pt>
                <c:pt idx="102">
                  <c:v>-1.7880617602584046</c:v>
                </c:pt>
                <c:pt idx="103">
                  <c:v>-1.8665440962872388</c:v>
                </c:pt>
                <c:pt idx="104">
                  <c:v>-1.2578192502430774</c:v>
                </c:pt>
                <c:pt idx="105">
                  <c:v>-4.8176249998421206</c:v>
                </c:pt>
                <c:pt idx="106">
                  <c:v>-0.97345191692787125</c:v>
                </c:pt>
                <c:pt idx="107">
                  <c:v>-0.95789998251911967</c:v>
                </c:pt>
                <c:pt idx="108">
                  <c:v>-0.52034779612845483</c:v>
                </c:pt>
                <c:pt idx="109">
                  <c:v>-0.21989097520635781</c:v>
                </c:pt>
                <c:pt idx="110">
                  <c:v>-0.46551900904830745</c:v>
                </c:pt>
                <c:pt idx="111">
                  <c:v>-2.6340219946032306E-2</c:v>
                </c:pt>
                <c:pt idx="112">
                  <c:v>0.21202074616499544</c:v>
                </c:pt>
                <c:pt idx="113">
                  <c:v>-0.26300140716043785</c:v>
                </c:pt>
                <c:pt idx="114">
                  <c:v>0.22775490852760782</c:v>
                </c:pt>
                <c:pt idx="115">
                  <c:v>0.17809132242364356</c:v>
                </c:pt>
                <c:pt idx="116">
                  <c:v>1.8951609182835227E-2</c:v>
                </c:pt>
                <c:pt idx="117">
                  <c:v>-3.7953428423282531E-2</c:v>
                </c:pt>
                <c:pt idx="118">
                  <c:v>0.14491522853698413</c:v>
                </c:pt>
                <c:pt idx="119">
                  <c:v>-0.93010587278628165</c:v>
                </c:pt>
                <c:pt idx="120">
                  <c:v>-1.5911398382522819</c:v>
                </c:pt>
                <c:pt idx="121">
                  <c:v>-2.0714641906060045</c:v>
                </c:pt>
                <c:pt idx="122">
                  <c:v>-1.976191497682068</c:v>
                </c:pt>
                <c:pt idx="123">
                  <c:v>-1.8696936365941621</c:v>
                </c:pt>
                <c:pt idx="124">
                  <c:v>-2.3873263593781715</c:v>
                </c:pt>
                <c:pt idx="125">
                  <c:v>-3.1534310817897691</c:v>
                </c:pt>
                <c:pt idx="126">
                  <c:v>-5.2175425266726982</c:v>
                </c:pt>
                <c:pt idx="127">
                  <c:v>-4.8036119662915127</c:v>
                </c:pt>
                <c:pt idx="128">
                  <c:v>-5.0372354369908194</c:v>
                </c:pt>
                <c:pt idx="129">
                  <c:v>-5.1075275630284374</c:v>
                </c:pt>
                <c:pt idx="130">
                  <c:v>-6.9489793850809409</c:v>
                </c:pt>
                <c:pt idx="131">
                  <c:v>-7.0318379487753955</c:v>
                </c:pt>
                <c:pt idx="132">
                  <c:v>-6.9485892753961576</c:v>
                </c:pt>
                <c:pt idx="133">
                  <c:v>-6.2206624750564394</c:v>
                </c:pt>
                <c:pt idx="134">
                  <c:v>-7.6189732567103334</c:v>
                </c:pt>
                <c:pt idx="135">
                  <c:v>-8.7289827269969926</c:v>
                </c:pt>
                <c:pt idx="136">
                  <c:v>-7.2212339746743073</c:v>
                </c:pt>
                <c:pt idx="137">
                  <c:v>-8.7535929261274603</c:v>
                </c:pt>
                <c:pt idx="138">
                  <c:v>-4.087710026608864</c:v>
                </c:pt>
                <c:pt idx="139">
                  <c:v>-3.9124876450692536</c:v>
                </c:pt>
                <c:pt idx="140">
                  <c:v>-5.7129971636393009</c:v>
                </c:pt>
                <c:pt idx="141">
                  <c:v>-7.3344443464245863</c:v>
                </c:pt>
                <c:pt idx="142">
                  <c:v>-6.9055849871034738</c:v>
                </c:pt>
                <c:pt idx="143">
                  <c:v>4.1729179401772054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47FB-B69E-C41E06497A43}"/>
            </c:ext>
          </c:extLst>
        </c:ser>
        <c:ser>
          <c:idx val="1"/>
          <c:order val="1"/>
          <c:tx>
            <c:strRef>
              <c:f>'SP PE Ratio'!$I$6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Ratio'!$I$7:$I$150</c:f>
              <c:numCache>
                <c:formatCode>_(* #,##0.00_);_(* \(#,##0.00\);_(* "-"??_);_(@_)</c:formatCode>
                <c:ptCount val="144"/>
                <c:pt idx="0">
                  <c:v>0.42306053251144182</c:v>
                </c:pt>
                <c:pt idx="1">
                  <c:v>0.42306053251144182</c:v>
                </c:pt>
                <c:pt idx="2">
                  <c:v>0.42306053251144182</c:v>
                </c:pt>
                <c:pt idx="3">
                  <c:v>0.42306053251144182</c:v>
                </c:pt>
                <c:pt idx="4">
                  <c:v>0.42306053251144182</c:v>
                </c:pt>
                <c:pt idx="5">
                  <c:v>0.42306053251144182</c:v>
                </c:pt>
                <c:pt idx="6">
                  <c:v>0.42306053251144182</c:v>
                </c:pt>
                <c:pt idx="7">
                  <c:v>0.42306053251144182</c:v>
                </c:pt>
                <c:pt idx="8">
                  <c:v>0.42306053251144182</c:v>
                </c:pt>
                <c:pt idx="9">
                  <c:v>0.42306053251144182</c:v>
                </c:pt>
                <c:pt idx="10">
                  <c:v>0.42306053251144182</c:v>
                </c:pt>
                <c:pt idx="11">
                  <c:v>0.42306053251144182</c:v>
                </c:pt>
                <c:pt idx="12">
                  <c:v>0.42306053251144182</c:v>
                </c:pt>
                <c:pt idx="13">
                  <c:v>0.42306053251144182</c:v>
                </c:pt>
                <c:pt idx="14">
                  <c:v>0.42306053251144182</c:v>
                </c:pt>
                <c:pt idx="15">
                  <c:v>0.42306053251144182</c:v>
                </c:pt>
                <c:pt idx="16">
                  <c:v>0.42306053251144182</c:v>
                </c:pt>
                <c:pt idx="17">
                  <c:v>0.42306053251144182</c:v>
                </c:pt>
                <c:pt idx="18">
                  <c:v>0.42306053251144182</c:v>
                </c:pt>
                <c:pt idx="19">
                  <c:v>0.42306053251144182</c:v>
                </c:pt>
                <c:pt idx="20">
                  <c:v>0.42306053251144182</c:v>
                </c:pt>
                <c:pt idx="21">
                  <c:v>0.42306053251144182</c:v>
                </c:pt>
                <c:pt idx="22">
                  <c:v>0.42306053251144182</c:v>
                </c:pt>
                <c:pt idx="23">
                  <c:v>0.42306053251144182</c:v>
                </c:pt>
                <c:pt idx="24">
                  <c:v>0.42306053251144182</c:v>
                </c:pt>
                <c:pt idx="25">
                  <c:v>0.42306053251144182</c:v>
                </c:pt>
                <c:pt idx="26">
                  <c:v>0.42306053251144182</c:v>
                </c:pt>
                <c:pt idx="27">
                  <c:v>0.42306053251144182</c:v>
                </c:pt>
                <c:pt idx="28">
                  <c:v>0.42306053251144182</c:v>
                </c:pt>
                <c:pt idx="29">
                  <c:v>0.42306053251144182</c:v>
                </c:pt>
                <c:pt idx="30">
                  <c:v>0.42306053251144182</c:v>
                </c:pt>
                <c:pt idx="31">
                  <c:v>0.42306053251144182</c:v>
                </c:pt>
                <c:pt idx="32">
                  <c:v>0.42306053251144182</c:v>
                </c:pt>
                <c:pt idx="33">
                  <c:v>0.42306053251144182</c:v>
                </c:pt>
                <c:pt idx="34">
                  <c:v>0.42306053251144182</c:v>
                </c:pt>
                <c:pt idx="35">
                  <c:v>0.42306053251144182</c:v>
                </c:pt>
                <c:pt idx="36">
                  <c:v>0.42306053251144182</c:v>
                </c:pt>
                <c:pt idx="37">
                  <c:v>0.42306053251144182</c:v>
                </c:pt>
                <c:pt idx="38">
                  <c:v>0.42306053251144182</c:v>
                </c:pt>
                <c:pt idx="39">
                  <c:v>0.42306053251144182</c:v>
                </c:pt>
                <c:pt idx="40">
                  <c:v>0.42306053251144182</c:v>
                </c:pt>
                <c:pt idx="41">
                  <c:v>0.42306053251144182</c:v>
                </c:pt>
                <c:pt idx="42">
                  <c:v>0.42306053251144182</c:v>
                </c:pt>
                <c:pt idx="43">
                  <c:v>0.42306053251144182</c:v>
                </c:pt>
                <c:pt idx="44">
                  <c:v>0.42306053251144182</c:v>
                </c:pt>
                <c:pt idx="45">
                  <c:v>0.42306053251144182</c:v>
                </c:pt>
                <c:pt idx="46">
                  <c:v>0.42306053251144182</c:v>
                </c:pt>
                <c:pt idx="47">
                  <c:v>0.42306053251144182</c:v>
                </c:pt>
                <c:pt idx="48">
                  <c:v>0.42306053251144182</c:v>
                </c:pt>
                <c:pt idx="49">
                  <c:v>0.42306053251144182</c:v>
                </c:pt>
                <c:pt idx="50">
                  <c:v>0.42306053251144182</c:v>
                </c:pt>
                <c:pt idx="51">
                  <c:v>0.42306053251144182</c:v>
                </c:pt>
                <c:pt idx="52">
                  <c:v>0.42306053251144182</c:v>
                </c:pt>
                <c:pt idx="53">
                  <c:v>0.42306053251144182</c:v>
                </c:pt>
                <c:pt idx="54">
                  <c:v>0.42306053251144182</c:v>
                </c:pt>
                <c:pt idx="55">
                  <c:v>0.42306053251144182</c:v>
                </c:pt>
                <c:pt idx="56">
                  <c:v>0.42306053251144182</c:v>
                </c:pt>
                <c:pt idx="57">
                  <c:v>0.42306053251144182</c:v>
                </c:pt>
                <c:pt idx="58">
                  <c:v>0.42306053251144182</c:v>
                </c:pt>
                <c:pt idx="59">
                  <c:v>0.42306053251144182</c:v>
                </c:pt>
                <c:pt idx="60">
                  <c:v>0.42306053251144182</c:v>
                </c:pt>
                <c:pt idx="61">
                  <c:v>0.42306053251144182</c:v>
                </c:pt>
                <c:pt idx="62">
                  <c:v>0.42306053251144182</c:v>
                </c:pt>
                <c:pt idx="63">
                  <c:v>0.42306053251144182</c:v>
                </c:pt>
                <c:pt idx="64">
                  <c:v>0.42306053251144182</c:v>
                </c:pt>
                <c:pt idx="65">
                  <c:v>0.42306053251144182</c:v>
                </c:pt>
                <c:pt idx="66">
                  <c:v>0.42306053251144182</c:v>
                </c:pt>
                <c:pt idx="67">
                  <c:v>0.42306053251144182</c:v>
                </c:pt>
                <c:pt idx="68">
                  <c:v>0.42306053251144182</c:v>
                </c:pt>
                <c:pt idx="69">
                  <c:v>0.42306053251144182</c:v>
                </c:pt>
                <c:pt idx="70">
                  <c:v>0.42306053251144182</c:v>
                </c:pt>
                <c:pt idx="71">
                  <c:v>0.42306053251144182</c:v>
                </c:pt>
                <c:pt idx="72">
                  <c:v>0.42306053251144182</c:v>
                </c:pt>
                <c:pt idx="73">
                  <c:v>0.42306053251144182</c:v>
                </c:pt>
                <c:pt idx="74">
                  <c:v>0.42306053251144182</c:v>
                </c:pt>
                <c:pt idx="75">
                  <c:v>0.42306053251144182</c:v>
                </c:pt>
                <c:pt idx="76">
                  <c:v>0.42306053251144182</c:v>
                </c:pt>
                <c:pt idx="77">
                  <c:v>0.42306053251144182</c:v>
                </c:pt>
                <c:pt idx="78">
                  <c:v>0.42306053251144182</c:v>
                </c:pt>
                <c:pt idx="79">
                  <c:v>0.42306053251144182</c:v>
                </c:pt>
                <c:pt idx="80">
                  <c:v>0.42306053251144182</c:v>
                </c:pt>
                <c:pt idx="81">
                  <c:v>0.42306053251144182</c:v>
                </c:pt>
                <c:pt idx="82">
                  <c:v>0.42306053251144182</c:v>
                </c:pt>
                <c:pt idx="83">
                  <c:v>0.42306053251144182</c:v>
                </c:pt>
                <c:pt idx="84">
                  <c:v>0.42306053251144182</c:v>
                </c:pt>
                <c:pt idx="85">
                  <c:v>0.42306053251144182</c:v>
                </c:pt>
                <c:pt idx="86">
                  <c:v>0.42306053251144182</c:v>
                </c:pt>
                <c:pt idx="87">
                  <c:v>0.42306053251144182</c:v>
                </c:pt>
                <c:pt idx="88">
                  <c:v>0.42306053251144182</c:v>
                </c:pt>
                <c:pt idx="89">
                  <c:v>0.42306053251144182</c:v>
                </c:pt>
                <c:pt idx="90">
                  <c:v>0.42306053251144182</c:v>
                </c:pt>
                <c:pt idx="91">
                  <c:v>0.42306053251144182</c:v>
                </c:pt>
                <c:pt idx="92">
                  <c:v>0.42306053251144182</c:v>
                </c:pt>
                <c:pt idx="93">
                  <c:v>0.42306053251144182</c:v>
                </c:pt>
                <c:pt idx="94">
                  <c:v>0.42306053251144182</c:v>
                </c:pt>
                <c:pt idx="95">
                  <c:v>0.42306053251144182</c:v>
                </c:pt>
                <c:pt idx="96">
                  <c:v>0.42306053251144182</c:v>
                </c:pt>
                <c:pt idx="97">
                  <c:v>0.42306053251144182</c:v>
                </c:pt>
                <c:pt idx="98">
                  <c:v>0.42306053251144182</c:v>
                </c:pt>
                <c:pt idx="99">
                  <c:v>0.42306053251144182</c:v>
                </c:pt>
                <c:pt idx="100">
                  <c:v>0.42306053251144182</c:v>
                </c:pt>
                <c:pt idx="101">
                  <c:v>0.42306053251144182</c:v>
                </c:pt>
                <c:pt idx="102">
                  <c:v>0.42306053251144182</c:v>
                </c:pt>
                <c:pt idx="103">
                  <c:v>0.42306053251144182</c:v>
                </c:pt>
                <c:pt idx="104">
                  <c:v>0.42306053251144182</c:v>
                </c:pt>
                <c:pt idx="105">
                  <c:v>0.42306053251144182</c:v>
                </c:pt>
                <c:pt idx="106">
                  <c:v>0.42306053251144182</c:v>
                </c:pt>
                <c:pt idx="107">
                  <c:v>0.42306053251144182</c:v>
                </c:pt>
                <c:pt idx="108">
                  <c:v>0.42306053251144182</c:v>
                </c:pt>
                <c:pt idx="109">
                  <c:v>0.42306053251144182</c:v>
                </c:pt>
                <c:pt idx="110">
                  <c:v>0.42306053251144182</c:v>
                </c:pt>
                <c:pt idx="111">
                  <c:v>0.42306053251144182</c:v>
                </c:pt>
                <c:pt idx="112">
                  <c:v>0.42306053251144182</c:v>
                </c:pt>
                <c:pt idx="113">
                  <c:v>0.42306053251144182</c:v>
                </c:pt>
                <c:pt idx="114">
                  <c:v>0.42306053251144182</c:v>
                </c:pt>
                <c:pt idx="115">
                  <c:v>0.42306053251144182</c:v>
                </c:pt>
                <c:pt idx="116">
                  <c:v>0.42306053251144182</c:v>
                </c:pt>
                <c:pt idx="117">
                  <c:v>0.42306053251144182</c:v>
                </c:pt>
                <c:pt idx="118">
                  <c:v>0.42306053251144182</c:v>
                </c:pt>
                <c:pt idx="119">
                  <c:v>0.42306053251144182</c:v>
                </c:pt>
                <c:pt idx="120">
                  <c:v>0.42306053251144182</c:v>
                </c:pt>
                <c:pt idx="121">
                  <c:v>0.42306053251144182</c:v>
                </c:pt>
                <c:pt idx="122">
                  <c:v>0.42306053251144182</c:v>
                </c:pt>
                <c:pt idx="123">
                  <c:v>0.42306053251144182</c:v>
                </c:pt>
                <c:pt idx="124">
                  <c:v>0.42306053251144182</c:v>
                </c:pt>
                <c:pt idx="125">
                  <c:v>0.42306053251144182</c:v>
                </c:pt>
                <c:pt idx="126">
                  <c:v>0.42306053251144182</c:v>
                </c:pt>
                <c:pt idx="127">
                  <c:v>0.42306053251144182</c:v>
                </c:pt>
                <c:pt idx="128">
                  <c:v>0.42306053251144182</c:v>
                </c:pt>
                <c:pt idx="129">
                  <c:v>0.42306053251144182</c:v>
                </c:pt>
                <c:pt idx="130">
                  <c:v>0.42306053251144182</c:v>
                </c:pt>
                <c:pt idx="131">
                  <c:v>0.42306053251144182</c:v>
                </c:pt>
                <c:pt idx="132">
                  <c:v>0.42306053251144182</c:v>
                </c:pt>
                <c:pt idx="133">
                  <c:v>0.42306053251144182</c:v>
                </c:pt>
                <c:pt idx="134">
                  <c:v>0.42306053251144182</c:v>
                </c:pt>
                <c:pt idx="135">
                  <c:v>0.42306053251144182</c:v>
                </c:pt>
                <c:pt idx="136">
                  <c:v>0.42306053251144182</c:v>
                </c:pt>
                <c:pt idx="137">
                  <c:v>0.42306053251144182</c:v>
                </c:pt>
                <c:pt idx="138">
                  <c:v>0.42306053251144182</c:v>
                </c:pt>
                <c:pt idx="139">
                  <c:v>0.42306053251144182</c:v>
                </c:pt>
                <c:pt idx="140">
                  <c:v>0.42306053251144182</c:v>
                </c:pt>
                <c:pt idx="141">
                  <c:v>0.42306053251144182</c:v>
                </c:pt>
                <c:pt idx="142">
                  <c:v>0.42306053251144182</c:v>
                </c:pt>
                <c:pt idx="143">
                  <c:v>0.42306053251144182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F-47FB-B69E-C41E06497A43}"/>
            </c:ext>
          </c:extLst>
        </c:ser>
        <c:ser>
          <c:idx val="2"/>
          <c:order val="2"/>
          <c:tx>
            <c:strRef>
              <c:f>'SP PE Ratio'!$J$6</c:f>
              <c:strCache>
                <c:ptCount val="1"/>
                <c:pt idx="0">
                  <c:v>-1 Std. 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Ratio'!$J$7:$J$150</c:f>
              <c:numCache>
                <c:formatCode>_(* #,##0.00_);_(* \(#,##0.00\);_(* "-"??_);_(@_)</c:formatCode>
                <c:ptCount val="144"/>
                <c:pt idx="0">
                  <c:v>-3.9106239019666234</c:v>
                </c:pt>
                <c:pt idx="1">
                  <c:v>-3.9106239019666234</c:v>
                </c:pt>
                <c:pt idx="2">
                  <c:v>-3.9106239019666234</c:v>
                </c:pt>
                <c:pt idx="3">
                  <c:v>-3.9106239019666234</c:v>
                </c:pt>
                <c:pt idx="4">
                  <c:v>-3.9106239019666234</c:v>
                </c:pt>
                <c:pt idx="5">
                  <c:v>-3.9106239019666234</c:v>
                </c:pt>
                <c:pt idx="6">
                  <c:v>-3.9106239019666234</c:v>
                </c:pt>
                <c:pt idx="7">
                  <c:v>-3.9106239019666234</c:v>
                </c:pt>
                <c:pt idx="8">
                  <c:v>-3.9106239019666234</c:v>
                </c:pt>
                <c:pt idx="9">
                  <c:v>-3.9106239019666234</c:v>
                </c:pt>
                <c:pt idx="10">
                  <c:v>-3.9106239019666234</c:v>
                </c:pt>
                <c:pt idx="11">
                  <c:v>-3.9106239019666234</c:v>
                </c:pt>
                <c:pt idx="12">
                  <c:v>-3.9106239019666234</c:v>
                </c:pt>
                <c:pt idx="13">
                  <c:v>-3.9106239019666234</c:v>
                </c:pt>
                <c:pt idx="14">
                  <c:v>-3.9106239019666234</c:v>
                </c:pt>
                <c:pt idx="15">
                  <c:v>-3.9106239019666234</c:v>
                </c:pt>
                <c:pt idx="16">
                  <c:v>-3.9106239019666234</c:v>
                </c:pt>
                <c:pt idx="17">
                  <c:v>-3.9106239019666234</c:v>
                </c:pt>
                <c:pt idx="18">
                  <c:v>-3.9106239019666234</c:v>
                </c:pt>
                <c:pt idx="19">
                  <c:v>-3.9106239019666234</c:v>
                </c:pt>
                <c:pt idx="20">
                  <c:v>-3.9106239019666234</c:v>
                </c:pt>
                <c:pt idx="21">
                  <c:v>-3.9106239019666234</c:v>
                </c:pt>
                <c:pt idx="22">
                  <c:v>-3.9106239019666234</c:v>
                </c:pt>
                <c:pt idx="23">
                  <c:v>-3.9106239019666234</c:v>
                </c:pt>
                <c:pt idx="24">
                  <c:v>-3.9106239019666234</c:v>
                </c:pt>
                <c:pt idx="25">
                  <c:v>-3.9106239019666234</c:v>
                </c:pt>
                <c:pt idx="26">
                  <c:v>-3.9106239019666234</c:v>
                </c:pt>
                <c:pt idx="27">
                  <c:v>-3.9106239019666234</c:v>
                </c:pt>
                <c:pt idx="28">
                  <c:v>-3.9106239019666234</c:v>
                </c:pt>
                <c:pt idx="29">
                  <c:v>-3.9106239019666234</c:v>
                </c:pt>
                <c:pt idx="30">
                  <c:v>-3.9106239019666234</c:v>
                </c:pt>
                <c:pt idx="31">
                  <c:v>-3.9106239019666234</c:v>
                </c:pt>
                <c:pt idx="32">
                  <c:v>-3.9106239019666234</c:v>
                </c:pt>
                <c:pt idx="33">
                  <c:v>-3.9106239019666234</c:v>
                </c:pt>
                <c:pt idx="34">
                  <c:v>-3.9106239019666234</c:v>
                </c:pt>
                <c:pt idx="35">
                  <c:v>-3.9106239019666234</c:v>
                </c:pt>
                <c:pt idx="36">
                  <c:v>-3.9106239019666234</c:v>
                </c:pt>
                <c:pt idx="37">
                  <c:v>-3.9106239019666234</c:v>
                </c:pt>
                <c:pt idx="38">
                  <c:v>-3.9106239019666234</c:v>
                </c:pt>
                <c:pt idx="39">
                  <c:v>-3.9106239019666234</c:v>
                </c:pt>
                <c:pt idx="40">
                  <c:v>-3.9106239019666234</c:v>
                </c:pt>
                <c:pt idx="41">
                  <c:v>-3.9106239019666234</c:v>
                </c:pt>
                <c:pt idx="42">
                  <c:v>-3.9106239019666234</c:v>
                </c:pt>
                <c:pt idx="43">
                  <c:v>-3.9106239019666234</c:v>
                </c:pt>
                <c:pt idx="44">
                  <c:v>-3.9106239019666234</c:v>
                </c:pt>
                <c:pt idx="45">
                  <c:v>-3.9106239019666234</c:v>
                </c:pt>
                <c:pt idx="46">
                  <c:v>-3.9106239019666234</c:v>
                </c:pt>
                <c:pt idx="47">
                  <c:v>-3.9106239019666234</c:v>
                </c:pt>
                <c:pt idx="48">
                  <c:v>-3.9106239019666234</c:v>
                </c:pt>
                <c:pt idx="49">
                  <c:v>-3.9106239019666234</c:v>
                </c:pt>
                <c:pt idx="50">
                  <c:v>-3.9106239019666234</c:v>
                </c:pt>
                <c:pt idx="51">
                  <c:v>-3.9106239019666234</c:v>
                </c:pt>
                <c:pt idx="52">
                  <c:v>-3.9106239019666234</c:v>
                </c:pt>
                <c:pt idx="53">
                  <c:v>-3.9106239019666234</c:v>
                </c:pt>
                <c:pt idx="54">
                  <c:v>-3.9106239019666234</c:v>
                </c:pt>
                <c:pt idx="55">
                  <c:v>-3.9106239019666234</c:v>
                </c:pt>
                <c:pt idx="56">
                  <c:v>-3.9106239019666234</c:v>
                </c:pt>
                <c:pt idx="57">
                  <c:v>-3.9106239019666234</c:v>
                </c:pt>
                <c:pt idx="58">
                  <c:v>-3.9106239019666234</c:v>
                </c:pt>
                <c:pt idx="59">
                  <c:v>-3.9106239019666234</c:v>
                </c:pt>
                <c:pt idx="60">
                  <c:v>-3.9106239019666234</c:v>
                </c:pt>
                <c:pt idx="61">
                  <c:v>-3.9106239019666234</c:v>
                </c:pt>
                <c:pt idx="62">
                  <c:v>-3.9106239019666234</c:v>
                </c:pt>
                <c:pt idx="63">
                  <c:v>-3.9106239019666234</c:v>
                </c:pt>
                <c:pt idx="64">
                  <c:v>-3.9106239019666234</c:v>
                </c:pt>
                <c:pt idx="65">
                  <c:v>-3.9106239019666234</c:v>
                </c:pt>
                <c:pt idx="66">
                  <c:v>-3.9106239019666234</c:v>
                </c:pt>
                <c:pt idx="67">
                  <c:v>-3.9106239019666234</c:v>
                </c:pt>
                <c:pt idx="68">
                  <c:v>-3.9106239019666234</c:v>
                </c:pt>
                <c:pt idx="69">
                  <c:v>-3.9106239019666234</c:v>
                </c:pt>
                <c:pt idx="70">
                  <c:v>-3.9106239019666234</c:v>
                </c:pt>
                <c:pt idx="71">
                  <c:v>-3.9106239019666234</c:v>
                </c:pt>
                <c:pt idx="72">
                  <c:v>-3.9106239019666234</c:v>
                </c:pt>
                <c:pt idx="73">
                  <c:v>-3.9106239019666234</c:v>
                </c:pt>
                <c:pt idx="74">
                  <c:v>-3.9106239019666234</c:v>
                </c:pt>
                <c:pt idx="75">
                  <c:v>-3.9106239019666234</c:v>
                </c:pt>
                <c:pt idx="76">
                  <c:v>-3.9106239019666234</c:v>
                </c:pt>
                <c:pt idx="77">
                  <c:v>-3.9106239019666234</c:v>
                </c:pt>
                <c:pt idx="78">
                  <c:v>-3.9106239019666234</c:v>
                </c:pt>
                <c:pt idx="79">
                  <c:v>-3.9106239019666234</c:v>
                </c:pt>
                <c:pt idx="80">
                  <c:v>-3.9106239019666234</c:v>
                </c:pt>
                <c:pt idx="81">
                  <c:v>-3.9106239019666234</c:v>
                </c:pt>
                <c:pt idx="82">
                  <c:v>-3.9106239019666234</c:v>
                </c:pt>
                <c:pt idx="83">
                  <c:v>-3.9106239019666234</c:v>
                </c:pt>
                <c:pt idx="84">
                  <c:v>-3.9106239019666234</c:v>
                </c:pt>
                <c:pt idx="85">
                  <c:v>-3.9106239019666234</c:v>
                </c:pt>
                <c:pt idx="86">
                  <c:v>-3.9106239019666234</c:v>
                </c:pt>
                <c:pt idx="87">
                  <c:v>-3.9106239019666234</c:v>
                </c:pt>
                <c:pt idx="88">
                  <c:v>-3.9106239019666234</c:v>
                </c:pt>
                <c:pt idx="89">
                  <c:v>-3.9106239019666234</c:v>
                </c:pt>
                <c:pt idx="90">
                  <c:v>-3.9106239019666234</c:v>
                </c:pt>
                <c:pt idx="91">
                  <c:v>-3.9106239019666234</c:v>
                </c:pt>
                <c:pt idx="92">
                  <c:v>-3.9106239019666234</c:v>
                </c:pt>
                <c:pt idx="93">
                  <c:v>-3.9106239019666234</c:v>
                </c:pt>
                <c:pt idx="94">
                  <c:v>-3.9106239019666234</c:v>
                </c:pt>
                <c:pt idx="95">
                  <c:v>-3.9106239019666234</c:v>
                </c:pt>
                <c:pt idx="96">
                  <c:v>-3.9106239019666234</c:v>
                </c:pt>
                <c:pt idx="97">
                  <c:v>-3.9106239019666234</c:v>
                </c:pt>
                <c:pt idx="98">
                  <c:v>-3.9106239019666234</c:v>
                </c:pt>
                <c:pt idx="99">
                  <c:v>-3.9106239019666234</c:v>
                </c:pt>
                <c:pt idx="100">
                  <c:v>-3.9106239019666234</c:v>
                </c:pt>
                <c:pt idx="101">
                  <c:v>-3.9106239019666234</c:v>
                </c:pt>
                <c:pt idx="102">
                  <c:v>-3.9106239019666234</c:v>
                </c:pt>
                <c:pt idx="103">
                  <c:v>-3.9106239019666234</c:v>
                </c:pt>
                <c:pt idx="104">
                  <c:v>-3.9106239019666234</c:v>
                </c:pt>
                <c:pt idx="105">
                  <c:v>-3.9106239019666234</c:v>
                </c:pt>
                <c:pt idx="106">
                  <c:v>-3.9106239019666234</c:v>
                </c:pt>
                <c:pt idx="107">
                  <c:v>-3.9106239019666234</c:v>
                </c:pt>
                <c:pt idx="108">
                  <c:v>-3.9106239019666234</c:v>
                </c:pt>
                <c:pt idx="109">
                  <c:v>-3.9106239019666234</c:v>
                </c:pt>
                <c:pt idx="110">
                  <c:v>-3.9106239019666234</c:v>
                </c:pt>
                <c:pt idx="111">
                  <c:v>-3.9106239019666234</c:v>
                </c:pt>
                <c:pt idx="112">
                  <c:v>-3.9106239019666234</c:v>
                </c:pt>
                <c:pt idx="113">
                  <c:v>-3.9106239019666234</c:v>
                </c:pt>
                <c:pt idx="114">
                  <c:v>-3.9106239019666234</c:v>
                </c:pt>
                <c:pt idx="115">
                  <c:v>-3.9106239019666234</c:v>
                </c:pt>
                <c:pt idx="116">
                  <c:v>-3.9106239019666234</c:v>
                </c:pt>
                <c:pt idx="117">
                  <c:v>-3.9106239019666234</c:v>
                </c:pt>
                <c:pt idx="118">
                  <c:v>-3.9106239019666234</c:v>
                </c:pt>
                <c:pt idx="119">
                  <c:v>-3.9106239019666234</c:v>
                </c:pt>
                <c:pt idx="120">
                  <c:v>-3.9106239019666234</c:v>
                </c:pt>
                <c:pt idx="121">
                  <c:v>-3.9106239019666234</c:v>
                </c:pt>
                <c:pt idx="122">
                  <c:v>-3.9106239019666234</c:v>
                </c:pt>
                <c:pt idx="123">
                  <c:v>-3.9106239019666234</c:v>
                </c:pt>
                <c:pt idx="124">
                  <c:v>-3.9106239019666234</c:v>
                </c:pt>
                <c:pt idx="125">
                  <c:v>-3.9106239019666234</c:v>
                </c:pt>
                <c:pt idx="126">
                  <c:v>-3.9106239019666234</c:v>
                </c:pt>
                <c:pt idx="127">
                  <c:v>-3.9106239019666234</c:v>
                </c:pt>
                <c:pt idx="128">
                  <c:v>-3.9106239019666234</c:v>
                </c:pt>
                <c:pt idx="129">
                  <c:v>-3.9106239019666234</c:v>
                </c:pt>
                <c:pt idx="130">
                  <c:v>-3.9106239019666234</c:v>
                </c:pt>
                <c:pt idx="131">
                  <c:v>-3.9106239019666234</c:v>
                </c:pt>
                <c:pt idx="132">
                  <c:v>-3.9106239019666234</c:v>
                </c:pt>
                <c:pt idx="133">
                  <c:v>-3.9106239019666234</c:v>
                </c:pt>
                <c:pt idx="134">
                  <c:v>-3.9106239019666234</c:v>
                </c:pt>
                <c:pt idx="135">
                  <c:v>-3.9106239019666234</c:v>
                </c:pt>
                <c:pt idx="136">
                  <c:v>-3.9106239019666234</c:v>
                </c:pt>
                <c:pt idx="137">
                  <c:v>-3.9106239019666234</c:v>
                </c:pt>
                <c:pt idx="138">
                  <c:v>-3.9106239019666234</c:v>
                </c:pt>
                <c:pt idx="139">
                  <c:v>-3.9106239019666234</c:v>
                </c:pt>
                <c:pt idx="140">
                  <c:v>-3.9106239019666234</c:v>
                </c:pt>
                <c:pt idx="141">
                  <c:v>-3.9106239019666234</c:v>
                </c:pt>
                <c:pt idx="142">
                  <c:v>-3.9106239019666234</c:v>
                </c:pt>
                <c:pt idx="143">
                  <c:v>-3.9106239019666234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F-47FB-B69E-C41E06497A43}"/>
            </c:ext>
          </c:extLst>
        </c:ser>
        <c:ser>
          <c:idx val="3"/>
          <c:order val="3"/>
          <c:tx>
            <c:strRef>
              <c:f>'SP PE Ratio'!$K$6</c:f>
              <c:strCache>
                <c:ptCount val="1"/>
                <c:pt idx="0">
                  <c:v>+1 Std. 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Ratio'!$K$7:$K$150</c:f>
              <c:numCache>
                <c:formatCode>_(* #,##0.00_);_(* \(#,##0.00\);_(* "-"??_);_(@_)</c:formatCode>
                <c:ptCount val="144"/>
                <c:pt idx="0">
                  <c:v>4.7567449669895066</c:v>
                </c:pt>
                <c:pt idx="1">
                  <c:v>4.7567449669895066</c:v>
                </c:pt>
                <c:pt idx="2">
                  <c:v>4.7567449669895066</c:v>
                </c:pt>
                <c:pt idx="3">
                  <c:v>4.7567449669895066</c:v>
                </c:pt>
                <c:pt idx="4">
                  <c:v>4.7567449669895066</c:v>
                </c:pt>
                <c:pt idx="5">
                  <c:v>4.7567449669895066</c:v>
                </c:pt>
                <c:pt idx="6">
                  <c:v>4.7567449669895066</c:v>
                </c:pt>
                <c:pt idx="7">
                  <c:v>4.7567449669895066</c:v>
                </c:pt>
                <c:pt idx="8">
                  <c:v>4.7567449669895066</c:v>
                </c:pt>
                <c:pt idx="9">
                  <c:v>4.7567449669895066</c:v>
                </c:pt>
                <c:pt idx="10">
                  <c:v>4.7567449669895066</c:v>
                </c:pt>
                <c:pt idx="11">
                  <c:v>4.7567449669895066</c:v>
                </c:pt>
                <c:pt idx="12">
                  <c:v>4.7567449669895066</c:v>
                </c:pt>
                <c:pt idx="13">
                  <c:v>4.7567449669895066</c:v>
                </c:pt>
                <c:pt idx="14">
                  <c:v>4.7567449669895066</c:v>
                </c:pt>
                <c:pt idx="15">
                  <c:v>4.7567449669895066</c:v>
                </c:pt>
                <c:pt idx="16">
                  <c:v>4.7567449669895066</c:v>
                </c:pt>
                <c:pt idx="17">
                  <c:v>4.7567449669895066</c:v>
                </c:pt>
                <c:pt idx="18">
                  <c:v>4.7567449669895066</c:v>
                </c:pt>
                <c:pt idx="19">
                  <c:v>4.7567449669895066</c:v>
                </c:pt>
                <c:pt idx="20">
                  <c:v>4.7567449669895066</c:v>
                </c:pt>
                <c:pt idx="21">
                  <c:v>4.7567449669895066</c:v>
                </c:pt>
                <c:pt idx="22">
                  <c:v>4.7567449669895066</c:v>
                </c:pt>
                <c:pt idx="23">
                  <c:v>4.7567449669895066</c:v>
                </c:pt>
                <c:pt idx="24">
                  <c:v>4.7567449669895066</c:v>
                </c:pt>
                <c:pt idx="25">
                  <c:v>4.7567449669895066</c:v>
                </c:pt>
                <c:pt idx="26">
                  <c:v>4.7567449669895066</c:v>
                </c:pt>
                <c:pt idx="27">
                  <c:v>4.7567449669895066</c:v>
                </c:pt>
                <c:pt idx="28">
                  <c:v>4.7567449669895066</c:v>
                </c:pt>
                <c:pt idx="29">
                  <c:v>4.7567449669895066</c:v>
                </c:pt>
                <c:pt idx="30">
                  <c:v>4.7567449669895066</c:v>
                </c:pt>
                <c:pt idx="31">
                  <c:v>4.7567449669895066</c:v>
                </c:pt>
                <c:pt idx="32">
                  <c:v>4.7567449669895066</c:v>
                </c:pt>
                <c:pt idx="33">
                  <c:v>4.7567449669895066</c:v>
                </c:pt>
                <c:pt idx="34">
                  <c:v>4.7567449669895066</c:v>
                </c:pt>
                <c:pt idx="35">
                  <c:v>4.7567449669895066</c:v>
                </c:pt>
                <c:pt idx="36">
                  <c:v>4.7567449669895066</c:v>
                </c:pt>
                <c:pt idx="37">
                  <c:v>4.7567449669895066</c:v>
                </c:pt>
                <c:pt idx="38">
                  <c:v>4.7567449669895066</c:v>
                </c:pt>
                <c:pt idx="39">
                  <c:v>4.7567449669895066</c:v>
                </c:pt>
                <c:pt idx="40">
                  <c:v>4.7567449669895066</c:v>
                </c:pt>
                <c:pt idx="41">
                  <c:v>4.7567449669895066</c:v>
                </c:pt>
                <c:pt idx="42">
                  <c:v>4.7567449669895066</c:v>
                </c:pt>
                <c:pt idx="43">
                  <c:v>4.7567449669895066</c:v>
                </c:pt>
                <c:pt idx="44">
                  <c:v>4.7567449669895066</c:v>
                </c:pt>
                <c:pt idx="45">
                  <c:v>4.7567449669895066</c:v>
                </c:pt>
                <c:pt idx="46">
                  <c:v>4.7567449669895066</c:v>
                </c:pt>
                <c:pt idx="47">
                  <c:v>4.7567449669895066</c:v>
                </c:pt>
                <c:pt idx="48">
                  <c:v>4.7567449669895066</c:v>
                </c:pt>
                <c:pt idx="49">
                  <c:v>4.7567449669895066</c:v>
                </c:pt>
                <c:pt idx="50">
                  <c:v>4.7567449669895066</c:v>
                </c:pt>
                <c:pt idx="51">
                  <c:v>4.7567449669895066</c:v>
                </c:pt>
                <c:pt idx="52">
                  <c:v>4.7567449669895066</c:v>
                </c:pt>
                <c:pt idx="53">
                  <c:v>4.7567449669895066</c:v>
                </c:pt>
                <c:pt idx="54">
                  <c:v>4.7567449669895066</c:v>
                </c:pt>
                <c:pt idx="55">
                  <c:v>4.7567449669895066</c:v>
                </c:pt>
                <c:pt idx="56">
                  <c:v>4.7567449669895066</c:v>
                </c:pt>
                <c:pt idx="57">
                  <c:v>4.7567449669895066</c:v>
                </c:pt>
                <c:pt idx="58">
                  <c:v>4.7567449669895066</c:v>
                </c:pt>
                <c:pt idx="59">
                  <c:v>4.7567449669895066</c:v>
                </c:pt>
                <c:pt idx="60">
                  <c:v>4.7567449669895066</c:v>
                </c:pt>
                <c:pt idx="61">
                  <c:v>4.7567449669895066</c:v>
                </c:pt>
                <c:pt idx="62">
                  <c:v>4.7567449669895066</c:v>
                </c:pt>
                <c:pt idx="63">
                  <c:v>4.7567449669895066</c:v>
                </c:pt>
                <c:pt idx="64">
                  <c:v>4.7567449669895066</c:v>
                </c:pt>
                <c:pt idx="65">
                  <c:v>4.7567449669895066</c:v>
                </c:pt>
                <c:pt idx="66">
                  <c:v>4.7567449669895066</c:v>
                </c:pt>
                <c:pt idx="67">
                  <c:v>4.7567449669895066</c:v>
                </c:pt>
                <c:pt idx="68">
                  <c:v>4.7567449669895066</c:v>
                </c:pt>
                <c:pt idx="69">
                  <c:v>4.7567449669895066</c:v>
                </c:pt>
                <c:pt idx="70">
                  <c:v>4.7567449669895066</c:v>
                </c:pt>
                <c:pt idx="71">
                  <c:v>4.7567449669895066</c:v>
                </c:pt>
                <c:pt idx="72">
                  <c:v>4.7567449669895066</c:v>
                </c:pt>
                <c:pt idx="73">
                  <c:v>4.7567449669895066</c:v>
                </c:pt>
                <c:pt idx="74">
                  <c:v>4.7567449669895066</c:v>
                </c:pt>
                <c:pt idx="75">
                  <c:v>4.7567449669895066</c:v>
                </c:pt>
                <c:pt idx="76">
                  <c:v>4.7567449669895066</c:v>
                </c:pt>
                <c:pt idx="77">
                  <c:v>4.7567449669895066</c:v>
                </c:pt>
                <c:pt idx="78">
                  <c:v>4.7567449669895066</c:v>
                </c:pt>
                <c:pt idx="79">
                  <c:v>4.7567449669895066</c:v>
                </c:pt>
                <c:pt idx="80">
                  <c:v>4.7567449669895066</c:v>
                </c:pt>
                <c:pt idx="81">
                  <c:v>4.7567449669895066</c:v>
                </c:pt>
                <c:pt idx="82">
                  <c:v>4.7567449669895066</c:v>
                </c:pt>
                <c:pt idx="83">
                  <c:v>4.7567449669895066</c:v>
                </c:pt>
                <c:pt idx="84">
                  <c:v>4.7567449669895066</c:v>
                </c:pt>
                <c:pt idx="85">
                  <c:v>4.7567449669895066</c:v>
                </c:pt>
                <c:pt idx="86">
                  <c:v>4.7567449669895066</c:v>
                </c:pt>
                <c:pt idx="87">
                  <c:v>4.7567449669895066</c:v>
                </c:pt>
                <c:pt idx="88">
                  <c:v>4.7567449669895066</c:v>
                </c:pt>
                <c:pt idx="89">
                  <c:v>4.7567449669895066</c:v>
                </c:pt>
                <c:pt idx="90">
                  <c:v>4.7567449669895066</c:v>
                </c:pt>
                <c:pt idx="91">
                  <c:v>4.7567449669895066</c:v>
                </c:pt>
                <c:pt idx="92">
                  <c:v>4.7567449669895066</c:v>
                </c:pt>
                <c:pt idx="93">
                  <c:v>4.7567449669895066</c:v>
                </c:pt>
                <c:pt idx="94">
                  <c:v>4.7567449669895066</c:v>
                </c:pt>
                <c:pt idx="95">
                  <c:v>4.7567449669895066</c:v>
                </c:pt>
                <c:pt idx="96">
                  <c:v>4.7567449669895066</c:v>
                </c:pt>
                <c:pt idx="97">
                  <c:v>4.7567449669895066</c:v>
                </c:pt>
                <c:pt idx="98">
                  <c:v>4.7567449669895066</c:v>
                </c:pt>
                <c:pt idx="99">
                  <c:v>4.7567449669895066</c:v>
                </c:pt>
                <c:pt idx="100">
                  <c:v>4.7567449669895066</c:v>
                </c:pt>
                <c:pt idx="101">
                  <c:v>4.7567449669895066</c:v>
                </c:pt>
                <c:pt idx="102">
                  <c:v>4.7567449669895066</c:v>
                </c:pt>
                <c:pt idx="103">
                  <c:v>4.7567449669895066</c:v>
                </c:pt>
                <c:pt idx="104">
                  <c:v>4.7567449669895066</c:v>
                </c:pt>
                <c:pt idx="105">
                  <c:v>4.7567449669895066</c:v>
                </c:pt>
                <c:pt idx="106">
                  <c:v>4.7567449669895066</c:v>
                </c:pt>
                <c:pt idx="107">
                  <c:v>4.7567449669895066</c:v>
                </c:pt>
                <c:pt idx="108">
                  <c:v>4.7567449669895066</c:v>
                </c:pt>
                <c:pt idx="109">
                  <c:v>4.7567449669895066</c:v>
                </c:pt>
                <c:pt idx="110">
                  <c:v>4.7567449669895066</c:v>
                </c:pt>
                <c:pt idx="111">
                  <c:v>4.7567449669895066</c:v>
                </c:pt>
                <c:pt idx="112">
                  <c:v>4.7567449669895066</c:v>
                </c:pt>
                <c:pt idx="113">
                  <c:v>4.7567449669895066</c:v>
                </c:pt>
                <c:pt idx="114">
                  <c:v>4.7567449669895066</c:v>
                </c:pt>
                <c:pt idx="115">
                  <c:v>4.7567449669895066</c:v>
                </c:pt>
                <c:pt idx="116">
                  <c:v>4.7567449669895066</c:v>
                </c:pt>
                <c:pt idx="117">
                  <c:v>4.7567449669895066</c:v>
                </c:pt>
                <c:pt idx="118">
                  <c:v>4.7567449669895066</c:v>
                </c:pt>
                <c:pt idx="119">
                  <c:v>4.7567449669895066</c:v>
                </c:pt>
                <c:pt idx="120">
                  <c:v>4.7567449669895066</c:v>
                </c:pt>
                <c:pt idx="121">
                  <c:v>4.7567449669895066</c:v>
                </c:pt>
                <c:pt idx="122">
                  <c:v>4.7567449669895066</c:v>
                </c:pt>
                <c:pt idx="123">
                  <c:v>4.7567449669895066</c:v>
                </c:pt>
                <c:pt idx="124">
                  <c:v>4.7567449669895066</c:v>
                </c:pt>
                <c:pt idx="125">
                  <c:v>4.7567449669895066</c:v>
                </c:pt>
                <c:pt idx="126">
                  <c:v>4.7567449669895066</c:v>
                </c:pt>
                <c:pt idx="127">
                  <c:v>4.7567449669895066</c:v>
                </c:pt>
                <c:pt idx="128">
                  <c:v>4.7567449669895066</c:v>
                </c:pt>
                <c:pt idx="129">
                  <c:v>4.7567449669895066</c:v>
                </c:pt>
                <c:pt idx="130">
                  <c:v>4.7567449669895066</c:v>
                </c:pt>
                <c:pt idx="131">
                  <c:v>4.7567449669895066</c:v>
                </c:pt>
                <c:pt idx="132">
                  <c:v>4.7567449669895066</c:v>
                </c:pt>
                <c:pt idx="133">
                  <c:v>4.7567449669895066</c:v>
                </c:pt>
                <c:pt idx="134">
                  <c:v>4.7567449669895066</c:v>
                </c:pt>
                <c:pt idx="135">
                  <c:v>4.7567449669895066</c:v>
                </c:pt>
                <c:pt idx="136">
                  <c:v>4.7567449669895066</c:v>
                </c:pt>
                <c:pt idx="137">
                  <c:v>4.7567449669895066</c:v>
                </c:pt>
                <c:pt idx="138">
                  <c:v>4.7567449669895066</c:v>
                </c:pt>
                <c:pt idx="139">
                  <c:v>4.7567449669895066</c:v>
                </c:pt>
                <c:pt idx="140">
                  <c:v>4.7567449669895066</c:v>
                </c:pt>
                <c:pt idx="141">
                  <c:v>4.7567449669895066</c:v>
                </c:pt>
                <c:pt idx="142">
                  <c:v>4.7567449669895066</c:v>
                </c:pt>
                <c:pt idx="143">
                  <c:v>4.7567449669895066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F-47FB-B69E-C41E06497A43}"/>
            </c:ext>
          </c:extLst>
        </c:ser>
        <c:ser>
          <c:idx val="4"/>
          <c:order val="4"/>
          <c:tx>
            <c:strRef>
              <c:f>'SP PE Ratio'!$L$6</c:f>
              <c:strCache>
                <c:ptCount val="1"/>
                <c:pt idx="0">
                  <c:v>-1 Std. 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Ratio'!$L$7:$L$150</c:f>
              <c:numCache>
                <c:formatCode>_(* #,##0.00_);_(* \(#,##0.00\);_(* "-"??_);_(@_)</c:formatCode>
                <c:ptCount val="144"/>
                <c:pt idx="0">
                  <c:v>-7.8212478039332467</c:v>
                </c:pt>
                <c:pt idx="1">
                  <c:v>-7.8212478039332467</c:v>
                </c:pt>
                <c:pt idx="2">
                  <c:v>-7.8212478039332467</c:v>
                </c:pt>
                <c:pt idx="3">
                  <c:v>-7.8212478039332467</c:v>
                </c:pt>
                <c:pt idx="4">
                  <c:v>-7.8212478039332467</c:v>
                </c:pt>
                <c:pt idx="5">
                  <c:v>-7.8212478039332467</c:v>
                </c:pt>
                <c:pt idx="6">
                  <c:v>-7.8212478039332467</c:v>
                </c:pt>
                <c:pt idx="7">
                  <c:v>-7.8212478039332467</c:v>
                </c:pt>
                <c:pt idx="8">
                  <c:v>-7.8212478039332467</c:v>
                </c:pt>
                <c:pt idx="9">
                  <c:v>-7.8212478039332467</c:v>
                </c:pt>
                <c:pt idx="10">
                  <c:v>-7.8212478039332467</c:v>
                </c:pt>
                <c:pt idx="11">
                  <c:v>-7.8212478039332467</c:v>
                </c:pt>
                <c:pt idx="12">
                  <c:v>-7.8212478039332467</c:v>
                </c:pt>
                <c:pt idx="13">
                  <c:v>-7.8212478039332467</c:v>
                </c:pt>
                <c:pt idx="14">
                  <c:v>-7.8212478039332467</c:v>
                </c:pt>
                <c:pt idx="15">
                  <c:v>-7.8212478039332467</c:v>
                </c:pt>
                <c:pt idx="16">
                  <c:v>-7.8212478039332467</c:v>
                </c:pt>
                <c:pt idx="17">
                  <c:v>-7.8212478039332467</c:v>
                </c:pt>
                <c:pt idx="18">
                  <c:v>-7.8212478039332467</c:v>
                </c:pt>
                <c:pt idx="19">
                  <c:v>-7.8212478039332467</c:v>
                </c:pt>
                <c:pt idx="20">
                  <c:v>-7.8212478039332467</c:v>
                </c:pt>
                <c:pt idx="21">
                  <c:v>-7.8212478039332467</c:v>
                </c:pt>
                <c:pt idx="22">
                  <c:v>-7.8212478039332467</c:v>
                </c:pt>
                <c:pt idx="23">
                  <c:v>-7.8212478039332467</c:v>
                </c:pt>
                <c:pt idx="24">
                  <c:v>-7.8212478039332467</c:v>
                </c:pt>
                <c:pt idx="25">
                  <c:v>-7.8212478039332467</c:v>
                </c:pt>
                <c:pt idx="26">
                  <c:v>-7.8212478039332467</c:v>
                </c:pt>
                <c:pt idx="27">
                  <c:v>-7.8212478039332467</c:v>
                </c:pt>
                <c:pt idx="28">
                  <c:v>-7.8212478039332467</c:v>
                </c:pt>
                <c:pt idx="29">
                  <c:v>-7.8212478039332467</c:v>
                </c:pt>
                <c:pt idx="30">
                  <c:v>-7.8212478039332467</c:v>
                </c:pt>
                <c:pt idx="31">
                  <c:v>-7.8212478039332467</c:v>
                </c:pt>
                <c:pt idx="32">
                  <c:v>-7.8212478039332467</c:v>
                </c:pt>
                <c:pt idx="33">
                  <c:v>-7.8212478039332467</c:v>
                </c:pt>
                <c:pt idx="34">
                  <c:v>-7.8212478039332467</c:v>
                </c:pt>
                <c:pt idx="35">
                  <c:v>-7.8212478039332467</c:v>
                </c:pt>
                <c:pt idx="36">
                  <c:v>-7.8212478039332467</c:v>
                </c:pt>
                <c:pt idx="37">
                  <c:v>-7.8212478039332467</c:v>
                </c:pt>
                <c:pt idx="38">
                  <c:v>-7.8212478039332467</c:v>
                </c:pt>
                <c:pt idx="39">
                  <c:v>-7.8212478039332467</c:v>
                </c:pt>
                <c:pt idx="40">
                  <c:v>-7.8212478039332467</c:v>
                </c:pt>
                <c:pt idx="41">
                  <c:v>-7.8212478039332467</c:v>
                </c:pt>
                <c:pt idx="42">
                  <c:v>-7.8212478039332467</c:v>
                </c:pt>
                <c:pt idx="43">
                  <c:v>-7.8212478039332467</c:v>
                </c:pt>
                <c:pt idx="44">
                  <c:v>-7.8212478039332467</c:v>
                </c:pt>
                <c:pt idx="45">
                  <c:v>-7.8212478039332467</c:v>
                </c:pt>
                <c:pt idx="46">
                  <c:v>-7.8212478039332467</c:v>
                </c:pt>
                <c:pt idx="47">
                  <c:v>-7.8212478039332467</c:v>
                </c:pt>
                <c:pt idx="48">
                  <c:v>-7.8212478039332467</c:v>
                </c:pt>
                <c:pt idx="49">
                  <c:v>-7.8212478039332467</c:v>
                </c:pt>
                <c:pt idx="50">
                  <c:v>-7.8212478039332467</c:v>
                </c:pt>
                <c:pt idx="51">
                  <c:v>-7.8212478039332467</c:v>
                </c:pt>
                <c:pt idx="52">
                  <c:v>-7.8212478039332467</c:v>
                </c:pt>
                <c:pt idx="53">
                  <c:v>-7.8212478039332467</c:v>
                </c:pt>
                <c:pt idx="54">
                  <c:v>-7.8212478039332467</c:v>
                </c:pt>
                <c:pt idx="55">
                  <c:v>-7.8212478039332467</c:v>
                </c:pt>
                <c:pt idx="56">
                  <c:v>-7.8212478039332467</c:v>
                </c:pt>
                <c:pt idx="57">
                  <c:v>-7.8212478039332467</c:v>
                </c:pt>
                <c:pt idx="58">
                  <c:v>-7.8212478039332467</c:v>
                </c:pt>
                <c:pt idx="59">
                  <c:v>-7.8212478039332467</c:v>
                </c:pt>
                <c:pt idx="60">
                  <c:v>-7.8212478039332467</c:v>
                </c:pt>
                <c:pt idx="61">
                  <c:v>-7.8212478039332467</c:v>
                </c:pt>
                <c:pt idx="62">
                  <c:v>-7.8212478039332467</c:v>
                </c:pt>
                <c:pt idx="63">
                  <c:v>-7.8212478039332467</c:v>
                </c:pt>
                <c:pt idx="64">
                  <c:v>-7.8212478039332467</c:v>
                </c:pt>
                <c:pt idx="65">
                  <c:v>-7.8212478039332467</c:v>
                </c:pt>
                <c:pt idx="66">
                  <c:v>-7.8212478039332467</c:v>
                </c:pt>
                <c:pt idx="67">
                  <c:v>-7.8212478039332467</c:v>
                </c:pt>
                <c:pt idx="68">
                  <c:v>-7.8212478039332467</c:v>
                </c:pt>
                <c:pt idx="69">
                  <c:v>-7.8212478039332467</c:v>
                </c:pt>
                <c:pt idx="70">
                  <c:v>-7.8212478039332467</c:v>
                </c:pt>
                <c:pt idx="71">
                  <c:v>-7.8212478039332467</c:v>
                </c:pt>
                <c:pt idx="72">
                  <c:v>-7.8212478039332467</c:v>
                </c:pt>
                <c:pt idx="73">
                  <c:v>-7.8212478039332467</c:v>
                </c:pt>
                <c:pt idx="74">
                  <c:v>-7.8212478039332467</c:v>
                </c:pt>
                <c:pt idx="75">
                  <c:v>-7.8212478039332467</c:v>
                </c:pt>
                <c:pt idx="76">
                  <c:v>-7.8212478039332467</c:v>
                </c:pt>
                <c:pt idx="77">
                  <c:v>-7.8212478039332467</c:v>
                </c:pt>
                <c:pt idx="78">
                  <c:v>-7.8212478039332467</c:v>
                </c:pt>
                <c:pt idx="79">
                  <c:v>-7.8212478039332467</c:v>
                </c:pt>
                <c:pt idx="80">
                  <c:v>-7.8212478039332467</c:v>
                </c:pt>
                <c:pt idx="81">
                  <c:v>-7.8212478039332467</c:v>
                </c:pt>
                <c:pt idx="82">
                  <c:v>-7.8212478039332467</c:v>
                </c:pt>
                <c:pt idx="83">
                  <c:v>-7.8212478039332467</c:v>
                </c:pt>
                <c:pt idx="84">
                  <c:v>-7.8212478039332467</c:v>
                </c:pt>
                <c:pt idx="85">
                  <c:v>-7.8212478039332467</c:v>
                </c:pt>
                <c:pt idx="86">
                  <c:v>-7.8212478039332467</c:v>
                </c:pt>
                <c:pt idx="87">
                  <c:v>-7.8212478039332467</c:v>
                </c:pt>
                <c:pt idx="88">
                  <c:v>-7.8212478039332467</c:v>
                </c:pt>
                <c:pt idx="89">
                  <c:v>-7.8212478039332467</c:v>
                </c:pt>
                <c:pt idx="90">
                  <c:v>-7.8212478039332467</c:v>
                </c:pt>
                <c:pt idx="91">
                  <c:v>-7.8212478039332467</c:v>
                </c:pt>
                <c:pt idx="92">
                  <c:v>-7.8212478039332467</c:v>
                </c:pt>
                <c:pt idx="93">
                  <c:v>-7.8212478039332467</c:v>
                </c:pt>
                <c:pt idx="94">
                  <c:v>-7.8212478039332467</c:v>
                </c:pt>
                <c:pt idx="95">
                  <c:v>-7.8212478039332467</c:v>
                </c:pt>
                <c:pt idx="96">
                  <c:v>-7.8212478039332467</c:v>
                </c:pt>
                <c:pt idx="97">
                  <c:v>-7.8212478039332467</c:v>
                </c:pt>
                <c:pt idx="98">
                  <c:v>-7.8212478039332467</c:v>
                </c:pt>
                <c:pt idx="99">
                  <c:v>-7.8212478039332467</c:v>
                </c:pt>
                <c:pt idx="100">
                  <c:v>-7.8212478039332467</c:v>
                </c:pt>
                <c:pt idx="101">
                  <c:v>-7.8212478039332467</c:v>
                </c:pt>
                <c:pt idx="102">
                  <c:v>-7.8212478039332467</c:v>
                </c:pt>
                <c:pt idx="103">
                  <c:v>-7.8212478039332467</c:v>
                </c:pt>
                <c:pt idx="104">
                  <c:v>-7.8212478039332467</c:v>
                </c:pt>
                <c:pt idx="105">
                  <c:v>-7.8212478039332467</c:v>
                </c:pt>
                <c:pt idx="106">
                  <c:v>-7.8212478039332467</c:v>
                </c:pt>
                <c:pt idx="107">
                  <c:v>-7.8212478039332467</c:v>
                </c:pt>
                <c:pt idx="108">
                  <c:v>-7.8212478039332467</c:v>
                </c:pt>
                <c:pt idx="109">
                  <c:v>-7.8212478039332467</c:v>
                </c:pt>
                <c:pt idx="110">
                  <c:v>-7.8212478039332467</c:v>
                </c:pt>
                <c:pt idx="111">
                  <c:v>-7.8212478039332467</c:v>
                </c:pt>
                <c:pt idx="112">
                  <c:v>-7.8212478039332467</c:v>
                </c:pt>
                <c:pt idx="113">
                  <c:v>-7.8212478039332467</c:v>
                </c:pt>
                <c:pt idx="114">
                  <c:v>-7.8212478039332467</c:v>
                </c:pt>
                <c:pt idx="115">
                  <c:v>-7.8212478039332467</c:v>
                </c:pt>
                <c:pt idx="116">
                  <c:v>-7.8212478039332467</c:v>
                </c:pt>
                <c:pt idx="117">
                  <c:v>-7.8212478039332467</c:v>
                </c:pt>
                <c:pt idx="118">
                  <c:v>-7.8212478039332467</c:v>
                </c:pt>
                <c:pt idx="119">
                  <c:v>-7.8212478039332467</c:v>
                </c:pt>
                <c:pt idx="120">
                  <c:v>-7.8212478039332467</c:v>
                </c:pt>
                <c:pt idx="121">
                  <c:v>-7.8212478039332467</c:v>
                </c:pt>
                <c:pt idx="122">
                  <c:v>-7.8212478039332467</c:v>
                </c:pt>
                <c:pt idx="123">
                  <c:v>-7.8212478039332467</c:v>
                </c:pt>
                <c:pt idx="124">
                  <c:v>-7.8212478039332467</c:v>
                </c:pt>
                <c:pt idx="125">
                  <c:v>-7.8212478039332467</c:v>
                </c:pt>
                <c:pt idx="126">
                  <c:v>-7.8212478039332467</c:v>
                </c:pt>
                <c:pt idx="127">
                  <c:v>-7.8212478039332467</c:v>
                </c:pt>
                <c:pt idx="128">
                  <c:v>-7.8212478039332467</c:v>
                </c:pt>
                <c:pt idx="129">
                  <c:v>-7.8212478039332467</c:v>
                </c:pt>
                <c:pt idx="130">
                  <c:v>-7.8212478039332467</c:v>
                </c:pt>
                <c:pt idx="131">
                  <c:v>-7.8212478039332467</c:v>
                </c:pt>
                <c:pt idx="132">
                  <c:v>-7.8212478039332467</c:v>
                </c:pt>
                <c:pt idx="133">
                  <c:v>-7.8212478039332467</c:v>
                </c:pt>
                <c:pt idx="134">
                  <c:v>-7.8212478039332467</c:v>
                </c:pt>
                <c:pt idx="135">
                  <c:v>-7.8212478039332467</c:v>
                </c:pt>
                <c:pt idx="136">
                  <c:v>-7.8212478039332467</c:v>
                </c:pt>
                <c:pt idx="137">
                  <c:v>-7.8212478039332467</c:v>
                </c:pt>
                <c:pt idx="138">
                  <c:v>-7.8212478039332467</c:v>
                </c:pt>
                <c:pt idx="139">
                  <c:v>-7.8212478039332467</c:v>
                </c:pt>
                <c:pt idx="140">
                  <c:v>-7.8212478039332467</c:v>
                </c:pt>
                <c:pt idx="141">
                  <c:v>-7.8212478039332467</c:v>
                </c:pt>
                <c:pt idx="142">
                  <c:v>-7.8212478039332467</c:v>
                </c:pt>
                <c:pt idx="143">
                  <c:v>-7.8212478039332467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F-47FB-B69E-C41E06497A43}"/>
            </c:ext>
          </c:extLst>
        </c:ser>
        <c:ser>
          <c:idx val="5"/>
          <c:order val="5"/>
          <c:tx>
            <c:strRef>
              <c:f>'SP PE Ratio'!$M$6</c:f>
              <c:strCache>
                <c:ptCount val="1"/>
                <c:pt idx="0">
                  <c:v>+1 Std. 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'SP PE Ratio'!$B$7:$B$150</c:f>
              <c:numCache>
                <c:formatCode>m/d/yyyy</c:formatCode>
                <c:ptCount val="144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  <c:pt idx="135">
                  <c:v>41152</c:v>
                </c:pt>
                <c:pt idx="136">
                  <c:v>41121</c:v>
                </c:pt>
                <c:pt idx="137">
                  <c:v>41089</c:v>
                </c:pt>
                <c:pt idx="138">
                  <c:v>41060</c:v>
                </c:pt>
                <c:pt idx="139">
                  <c:v>41029</c:v>
                </c:pt>
                <c:pt idx="140">
                  <c:v>40998</c:v>
                </c:pt>
                <c:pt idx="141">
                  <c:v>40968</c:v>
                </c:pt>
                <c:pt idx="142">
                  <c:v>40939</c:v>
                </c:pt>
                <c:pt idx="143">
                  <c:v>40907</c:v>
                </c:pt>
              </c:numCache>
            </c:numRef>
          </c:cat>
          <c:val>
            <c:numRef>
              <c:f>'SP PE Ratio'!$M$7:$M$150</c:f>
              <c:numCache>
                <c:formatCode>_(* #,##0.00_);_(* \(#,##0.00\);_(* "-"??_);_(@_)</c:formatCode>
                <c:ptCount val="144"/>
                <c:pt idx="0">
                  <c:v>9.5134899339790131</c:v>
                </c:pt>
                <c:pt idx="1">
                  <c:v>9.5134899339790131</c:v>
                </c:pt>
                <c:pt idx="2">
                  <c:v>9.5134899339790131</c:v>
                </c:pt>
                <c:pt idx="3">
                  <c:v>9.5134899339790131</c:v>
                </c:pt>
                <c:pt idx="4">
                  <c:v>9.5134899339790131</c:v>
                </c:pt>
                <c:pt idx="5">
                  <c:v>9.5134899339790131</c:v>
                </c:pt>
                <c:pt idx="6">
                  <c:v>9.5134899339790131</c:v>
                </c:pt>
                <c:pt idx="7">
                  <c:v>9.5134899339790131</c:v>
                </c:pt>
                <c:pt idx="8">
                  <c:v>9.5134899339790131</c:v>
                </c:pt>
                <c:pt idx="9">
                  <c:v>9.5134899339790131</c:v>
                </c:pt>
                <c:pt idx="10">
                  <c:v>9.5134899339790131</c:v>
                </c:pt>
                <c:pt idx="11">
                  <c:v>9.5134899339790131</c:v>
                </c:pt>
                <c:pt idx="12">
                  <c:v>9.5134899339790131</c:v>
                </c:pt>
                <c:pt idx="13">
                  <c:v>9.5134899339790131</c:v>
                </c:pt>
                <c:pt idx="14">
                  <c:v>9.5134899339790131</c:v>
                </c:pt>
                <c:pt idx="15">
                  <c:v>9.5134899339790131</c:v>
                </c:pt>
                <c:pt idx="16">
                  <c:v>9.5134899339790131</c:v>
                </c:pt>
                <c:pt idx="17">
                  <c:v>9.5134899339790131</c:v>
                </c:pt>
                <c:pt idx="18">
                  <c:v>9.5134899339790131</c:v>
                </c:pt>
                <c:pt idx="19">
                  <c:v>9.5134899339790131</c:v>
                </c:pt>
                <c:pt idx="20">
                  <c:v>9.5134899339790131</c:v>
                </c:pt>
                <c:pt idx="21">
                  <c:v>9.5134899339790131</c:v>
                </c:pt>
                <c:pt idx="22">
                  <c:v>9.5134899339790131</c:v>
                </c:pt>
                <c:pt idx="23">
                  <c:v>9.5134899339790131</c:v>
                </c:pt>
                <c:pt idx="24">
                  <c:v>9.5134899339790131</c:v>
                </c:pt>
                <c:pt idx="25">
                  <c:v>9.5134899339790131</c:v>
                </c:pt>
                <c:pt idx="26">
                  <c:v>9.5134899339790131</c:v>
                </c:pt>
                <c:pt idx="27">
                  <c:v>9.5134899339790131</c:v>
                </c:pt>
                <c:pt idx="28">
                  <c:v>9.5134899339790131</c:v>
                </c:pt>
                <c:pt idx="29">
                  <c:v>9.5134899339790131</c:v>
                </c:pt>
                <c:pt idx="30">
                  <c:v>9.5134899339790131</c:v>
                </c:pt>
                <c:pt idx="31">
                  <c:v>9.5134899339790131</c:v>
                </c:pt>
                <c:pt idx="32">
                  <c:v>9.5134899339790131</c:v>
                </c:pt>
                <c:pt idx="33">
                  <c:v>9.5134899339790131</c:v>
                </c:pt>
                <c:pt idx="34">
                  <c:v>9.5134899339790131</c:v>
                </c:pt>
                <c:pt idx="35">
                  <c:v>9.5134899339790131</c:v>
                </c:pt>
                <c:pt idx="36">
                  <c:v>9.5134899339790131</c:v>
                </c:pt>
                <c:pt idx="37">
                  <c:v>9.5134899339790131</c:v>
                </c:pt>
                <c:pt idx="38">
                  <c:v>9.5134899339790131</c:v>
                </c:pt>
                <c:pt idx="39">
                  <c:v>9.5134899339790131</c:v>
                </c:pt>
                <c:pt idx="40">
                  <c:v>9.5134899339790131</c:v>
                </c:pt>
                <c:pt idx="41">
                  <c:v>9.5134899339790131</c:v>
                </c:pt>
                <c:pt idx="42">
                  <c:v>9.5134899339790131</c:v>
                </c:pt>
                <c:pt idx="43">
                  <c:v>9.5134899339790131</c:v>
                </c:pt>
                <c:pt idx="44">
                  <c:v>9.5134899339790131</c:v>
                </c:pt>
                <c:pt idx="45">
                  <c:v>9.5134899339790131</c:v>
                </c:pt>
                <c:pt idx="46">
                  <c:v>9.5134899339790131</c:v>
                </c:pt>
                <c:pt idx="47">
                  <c:v>9.5134899339790131</c:v>
                </c:pt>
                <c:pt idx="48">
                  <c:v>9.5134899339790131</c:v>
                </c:pt>
                <c:pt idx="49">
                  <c:v>9.5134899339790131</c:v>
                </c:pt>
                <c:pt idx="50">
                  <c:v>9.5134899339790131</c:v>
                </c:pt>
                <c:pt idx="51">
                  <c:v>9.5134899339790131</c:v>
                </c:pt>
                <c:pt idx="52">
                  <c:v>9.5134899339790131</c:v>
                </c:pt>
                <c:pt idx="53">
                  <c:v>9.5134899339790131</c:v>
                </c:pt>
                <c:pt idx="54">
                  <c:v>9.5134899339790131</c:v>
                </c:pt>
                <c:pt idx="55">
                  <c:v>9.5134899339790131</c:v>
                </c:pt>
                <c:pt idx="56">
                  <c:v>9.5134899339790131</c:v>
                </c:pt>
                <c:pt idx="57">
                  <c:v>9.5134899339790131</c:v>
                </c:pt>
                <c:pt idx="58">
                  <c:v>9.5134899339790131</c:v>
                </c:pt>
                <c:pt idx="59">
                  <c:v>9.5134899339790131</c:v>
                </c:pt>
                <c:pt idx="60">
                  <c:v>9.5134899339790131</c:v>
                </c:pt>
                <c:pt idx="61">
                  <c:v>9.5134899339790131</c:v>
                </c:pt>
                <c:pt idx="62">
                  <c:v>9.5134899339790131</c:v>
                </c:pt>
                <c:pt idx="63">
                  <c:v>9.5134899339790131</c:v>
                </c:pt>
                <c:pt idx="64">
                  <c:v>9.5134899339790131</c:v>
                </c:pt>
                <c:pt idx="65">
                  <c:v>9.5134899339790131</c:v>
                </c:pt>
                <c:pt idx="66">
                  <c:v>9.5134899339790131</c:v>
                </c:pt>
                <c:pt idx="67">
                  <c:v>9.5134899339790131</c:v>
                </c:pt>
                <c:pt idx="68">
                  <c:v>9.5134899339790131</c:v>
                </c:pt>
                <c:pt idx="69">
                  <c:v>9.5134899339790131</c:v>
                </c:pt>
                <c:pt idx="70">
                  <c:v>9.5134899339790131</c:v>
                </c:pt>
                <c:pt idx="71">
                  <c:v>9.5134899339790131</c:v>
                </c:pt>
                <c:pt idx="72">
                  <c:v>9.5134899339790131</c:v>
                </c:pt>
                <c:pt idx="73">
                  <c:v>9.5134899339790131</c:v>
                </c:pt>
                <c:pt idx="74">
                  <c:v>9.5134899339790131</c:v>
                </c:pt>
                <c:pt idx="75">
                  <c:v>9.5134899339790131</c:v>
                </c:pt>
                <c:pt idx="76">
                  <c:v>9.5134899339790131</c:v>
                </c:pt>
                <c:pt idx="77">
                  <c:v>9.5134899339790131</c:v>
                </c:pt>
                <c:pt idx="78">
                  <c:v>9.5134899339790131</c:v>
                </c:pt>
                <c:pt idx="79">
                  <c:v>9.5134899339790131</c:v>
                </c:pt>
                <c:pt idx="80">
                  <c:v>9.5134899339790131</c:v>
                </c:pt>
                <c:pt idx="81">
                  <c:v>9.5134899339790131</c:v>
                </c:pt>
                <c:pt idx="82">
                  <c:v>9.5134899339790131</c:v>
                </c:pt>
                <c:pt idx="83">
                  <c:v>9.5134899339790131</c:v>
                </c:pt>
                <c:pt idx="84">
                  <c:v>9.5134899339790131</c:v>
                </c:pt>
                <c:pt idx="85">
                  <c:v>9.5134899339790131</c:v>
                </c:pt>
                <c:pt idx="86">
                  <c:v>9.5134899339790131</c:v>
                </c:pt>
                <c:pt idx="87">
                  <c:v>9.5134899339790131</c:v>
                </c:pt>
                <c:pt idx="88">
                  <c:v>9.5134899339790131</c:v>
                </c:pt>
                <c:pt idx="89">
                  <c:v>9.5134899339790131</c:v>
                </c:pt>
                <c:pt idx="90">
                  <c:v>9.5134899339790131</c:v>
                </c:pt>
                <c:pt idx="91">
                  <c:v>9.5134899339790131</c:v>
                </c:pt>
                <c:pt idx="92">
                  <c:v>9.5134899339790131</c:v>
                </c:pt>
                <c:pt idx="93">
                  <c:v>9.5134899339790131</c:v>
                </c:pt>
                <c:pt idx="94">
                  <c:v>9.5134899339790131</c:v>
                </c:pt>
                <c:pt idx="95">
                  <c:v>9.5134899339790131</c:v>
                </c:pt>
                <c:pt idx="96">
                  <c:v>9.5134899339790131</c:v>
                </c:pt>
                <c:pt idx="97">
                  <c:v>9.5134899339790131</c:v>
                </c:pt>
                <c:pt idx="98">
                  <c:v>9.5134899339790131</c:v>
                </c:pt>
                <c:pt idx="99">
                  <c:v>9.5134899339790131</c:v>
                </c:pt>
                <c:pt idx="100">
                  <c:v>9.5134899339790131</c:v>
                </c:pt>
                <c:pt idx="101">
                  <c:v>9.5134899339790131</c:v>
                </c:pt>
                <c:pt idx="102">
                  <c:v>9.5134899339790131</c:v>
                </c:pt>
                <c:pt idx="103">
                  <c:v>9.5134899339790131</c:v>
                </c:pt>
                <c:pt idx="104">
                  <c:v>9.5134899339790131</c:v>
                </c:pt>
                <c:pt idx="105">
                  <c:v>9.5134899339790131</c:v>
                </c:pt>
                <c:pt idx="106">
                  <c:v>9.5134899339790131</c:v>
                </c:pt>
                <c:pt idx="107">
                  <c:v>9.5134899339790131</c:v>
                </c:pt>
                <c:pt idx="108">
                  <c:v>9.5134899339790131</c:v>
                </c:pt>
                <c:pt idx="109">
                  <c:v>9.5134899339790131</c:v>
                </c:pt>
                <c:pt idx="110">
                  <c:v>9.5134899339790131</c:v>
                </c:pt>
                <c:pt idx="111">
                  <c:v>9.5134899339790131</c:v>
                </c:pt>
                <c:pt idx="112">
                  <c:v>9.5134899339790131</c:v>
                </c:pt>
                <c:pt idx="113">
                  <c:v>9.5134899339790131</c:v>
                </c:pt>
                <c:pt idx="114">
                  <c:v>9.5134899339790131</c:v>
                </c:pt>
                <c:pt idx="115">
                  <c:v>9.5134899339790131</c:v>
                </c:pt>
                <c:pt idx="116">
                  <c:v>9.5134899339790131</c:v>
                </c:pt>
                <c:pt idx="117">
                  <c:v>9.5134899339790131</c:v>
                </c:pt>
                <c:pt idx="118">
                  <c:v>9.5134899339790131</c:v>
                </c:pt>
                <c:pt idx="119">
                  <c:v>9.5134899339790131</c:v>
                </c:pt>
                <c:pt idx="120">
                  <c:v>9.5134899339790131</c:v>
                </c:pt>
                <c:pt idx="121">
                  <c:v>9.5134899339790131</c:v>
                </c:pt>
                <c:pt idx="122">
                  <c:v>9.5134899339790131</c:v>
                </c:pt>
                <c:pt idx="123">
                  <c:v>9.5134899339790131</c:v>
                </c:pt>
                <c:pt idx="124">
                  <c:v>9.5134899339790131</c:v>
                </c:pt>
                <c:pt idx="125">
                  <c:v>9.5134899339790131</c:v>
                </c:pt>
                <c:pt idx="126">
                  <c:v>9.5134899339790131</c:v>
                </c:pt>
                <c:pt idx="127">
                  <c:v>9.5134899339790131</c:v>
                </c:pt>
                <c:pt idx="128">
                  <c:v>9.5134899339790131</c:v>
                </c:pt>
                <c:pt idx="129">
                  <c:v>9.5134899339790131</c:v>
                </c:pt>
                <c:pt idx="130">
                  <c:v>9.5134899339790131</c:v>
                </c:pt>
                <c:pt idx="131">
                  <c:v>9.5134899339790131</c:v>
                </c:pt>
                <c:pt idx="132">
                  <c:v>9.5134899339790131</c:v>
                </c:pt>
                <c:pt idx="133">
                  <c:v>9.5134899339790131</c:v>
                </c:pt>
                <c:pt idx="134">
                  <c:v>9.5134899339790131</c:v>
                </c:pt>
                <c:pt idx="135">
                  <c:v>9.5134899339790131</c:v>
                </c:pt>
                <c:pt idx="136">
                  <c:v>9.5134899339790131</c:v>
                </c:pt>
                <c:pt idx="137">
                  <c:v>9.5134899339790131</c:v>
                </c:pt>
                <c:pt idx="138">
                  <c:v>9.5134899339790131</c:v>
                </c:pt>
                <c:pt idx="139">
                  <c:v>9.5134899339790131</c:v>
                </c:pt>
                <c:pt idx="140">
                  <c:v>9.5134899339790131</c:v>
                </c:pt>
                <c:pt idx="141">
                  <c:v>9.5134899339790131</c:v>
                </c:pt>
                <c:pt idx="142">
                  <c:v>9.5134899339790131</c:v>
                </c:pt>
                <c:pt idx="143">
                  <c:v>9.5134899339790131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F-47FB-B69E-C41E0649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7360"/>
        <c:axId val="154380288"/>
      </c:lineChart>
      <c:dateAx>
        <c:axId val="1543873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288"/>
        <c:crosses val="autoZero"/>
        <c:auto val="1"/>
        <c:lblOffset val="100"/>
        <c:baseTimeUnit val="months"/>
      </c:dateAx>
      <c:valAx>
        <c:axId val="154380288"/>
        <c:scaling>
          <c:orientation val="minMax"/>
          <c:max val="12"/>
          <c:min val="-12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Risk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PE Ratio'!$Y$6</c:f>
              <c:strCache>
                <c:ptCount val="1"/>
                <c:pt idx="0">
                  <c:v>Modeled 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Ratio'!$X$7:$X$141</c:f>
              <c:numCache>
                <c:formatCode>m/d/yyyy</c:formatCode>
                <c:ptCount val="135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Ratio'!$Y$7:$Y$141</c:f>
              <c:numCache>
                <c:formatCode>0.00%</c:formatCode>
                <c:ptCount val="135"/>
                <c:pt idx="0">
                  <c:v>3.3219323234493947E-2</c:v>
                </c:pt>
                <c:pt idx="1">
                  <c:v>2.8508706931943354E-2</c:v>
                </c:pt>
                <c:pt idx="2">
                  <c:v>2.8497850120460848E-2</c:v>
                </c:pt>
                <c:pt idx="3">
                  <c:v>3.1173146620050159E-2</c:v>
                </c:pt>
                <c:pt idx="4">
                  <c:v>2.887655131124901E-2</c:v>
                </c:pt>
                <c:pt idx="5">
                  <c:v>2.6836955788503456E-2</c:v>
                </c:pt>
                <c:pt idx="6">
                  <c:v>2.8537864395768654E-2</c:v>
                </c:pt>
                <c:pt idx="7">
                  <c:v>3.1111225225858439E-2</c:v>
                </c:pt>
                <c:pt idx="8">
                  <c:v>3.4414110267381004E-2</c:v>
                </c:pt>
                <c:pt idx="9">
                  <c:v>2.8701987788439267E-2</c:v>
                </c:pt>
                <c:pt idx="10">
                  <c:v>3.2438311973534646E-2</c:v>
                </c:pt>
                <c:pt idx="11">
                  <c:v>3.1052649368748315E-2</c:v>
                </c:pt>
                <c:pt idx="12">
                  <c:v>3.3582417583895227E-2</c:v>
                </c:pt>
                <c:pt idx="13">
                  <c:v>2.564518603319535E-2</c:v>
                </c:pt>
                <c:pt idx="14">
                  <c:v>2.9153285794965334E-2</c:v>
                </c:pt>
                <c:pt idx="15">
                  <c:v>2.763659694789344E-2</c:v>
                </c:pt>
                <c:pt idx="16">
                  <c:v>3.1269556608246825E-2</c:v>
                </c:pt>
                <c:pt idx="17">
                  <c:v>3.3203480257791788E-2</c:v>
                </c:pt>
                <c:pt idx="18">
                  <c:v>3.237434439210083E-2</c:v>
                </c:pt>
                <c:pt idx="19">
                  <c:v>2.8732380494459923E-2</c:v>
                </c:pt>
                <c:pt idx="20">
                  <c:v>2.489938079939143E-2</c:v>
                </c:pt>
                <c:pt idx="21">
                  <c:v>3.4740599005153167E-2</c:v>
                </c:pt>
                <c:pt idx="22">
                  <c:v>3.0312051008030728E-2</c:v>
                </c:pt>
                <c:pt idx="23">
                  <c:v>2.9189511906233635E-2</c:v>
                </c:pt>
                <c:pt idx="24">
                  <c:v>3.453110951200946E-2</c:v>
                </c:pt>
                <c:pt idx="25">
                  <c:v>2.8449045936245598E-2</c:v>
                </c:pt>
                <c:pt idx="26">
                  <c:v>3.1017875238189635E-2</c:v>
                </c:pt>
                <c:pt idx="27">
                  <c:v>3.283369231318551E-2</c:v>
                </c:pt>
                <c:pt idx="28">
                  <c:v>3.3057246921324751E-2</c:v>
                </c:pt>
                <c:pt idx="29">
                  <c:v>3.1857513500386958E-2</c:v>
                </c:pt>
                <c:pt idx="30">
                  <c:v>3.4696437575667517E-2</c:v>
                </c:pt>
                <c:pt idx="31">
                  <c:v>3.0971910043449066E-2</c:v>
                </c:pt>
                <c:pt idx="32">
                  <c:v>2.678118133902873E-2</c:v>
                </c:pt>
                <c:pt idx="33">
                  <c:v>2.7056122272578125E-2</c:v>
                </c:pt>
                <c:pt idx="34">
                  <c:v>3.0039499356348805E-2</c:v>
                </c:pt>
                <c:pt idx="35">
                  <c:v>2.9314524147877941E-2</c:v>
                </c:pt>
                <c:pt idx="36">
                  <c:v>2.7601050810152197E-2</c:v>
                </c:pt>
                <c:pt idx="37">
                  <c:v>3.0309061316424125E-2</c:v>
                </c:pt>
                <c:pt idx="38">
                  <c:v>3.2811598370024231E-2</c:v>
                </c:pt>
                <c:pt idx="39">
                  <c:v>2.4551756897205488E-2</c:v>
                </c:pt>
                <c:pt idx="40">
                  <c:v>3.03320262307731E-2</c:v>
                </c:pt>
                <c:pt idx="41">
                  <c:v>3.0464142578861427E-2</c:v>
                </c:pt>
                <c:pt idx="42">
                  <c:v>2.441464412425531E-2</c:v>
                </c:pt>
                <c:pt idx="43">
                  <c:v>2.5543882084210972E-2</c:v>
                </c:pt>
                <c:pt idx="44">
                  <c:v>4.3022978619882614E-2</c:v>
                </c:pt>
                <c:pt idx="45">
                  <c:v>4.0661202535058033E-2</c:v>
                </c:pt>
                <c:pt idx="46">
                  <c:v>3.5455589609244872E-2</c:v>
                </c:pt>
                <c:pt idx="47">
                  <c:v>2.8627575395493716E-2</c:v>
                </c:pt>
                <c:pt idx="48">
                  <c:v>2.9753081822444943E-2</c:v>
                </c:pt>
                <c:pt idx="49">
                  <c:v>3.0107029014158834E-2</c:v>
                </c:pt>
                <c:pt idx="50">
                  <c:v>2.8812180903387902E-2</c:v>
                </c:pt>
                <c:pt idx="51">
                  <c:v>3.8333102730812814E-2</c:v>
                </c:pt>
                <c:pt idx="52">
                  <c:v>3.0592691207950398E-2</c:v>
                </c:pt>
                <c:pt idx="53">
                  <c:v>2.9517066026441632E-2</c:v>
                </c:pt>
                <c:pt idx="54">
                  <c:v>3.9365917403826285E-2</c:v>
                </c:pt>
                <c:pt idx="55">
                  <c:v>2.8664499358805311E-2</c:v>
                </c:pt>
                <c:pt idx="56">
                  <c:v>3.3418822489616466E-2</c:v>
                </c:pt>
                <c:pt idx="57">
                  <c:v>2.917370978495468E-2</c:v>
                </c:pt>
                <c:pt idx="58">
                  <c:v>2.823502396571596E-2</c:v>
                </c:pt>
                <c:pt idx="59">
                  <c:v>3.8707276796414586E-2</c:v>
                </c:pt>
                <c:pt idx="60">
                  <c:v>3.3265909041669796E-2</c:v>
                </c:pt>
                <c:pt idx="61">
                  <c:v>3.3453934398807478E-2</c:v>
                </c:pt>
                <c:pt idx="62">
                  <c:v>2.9021063164373192E-2</c:v>
                </c:pt>
                <c:pt idx="63">
                  <c:v>3.1974529781603332E-2</c:v>
                </c:pt>
                <c:pt idx="64">
                  <c:v>2.8745516573897144E-2</c:v>
                </c:pt>
                <c:pt idx="65">
                  <c:v>3.1005980038299751E-2</c:v>
                </c:pt>
                <c:pt idx="66">
                  <c:v>3.2101782655731305E-2</c:v>
                </c:pt>
                <c:pt idx="67">
                  <c:v>2.8961880471644195E-2</c:v>
                </c:pt>
                <c:pt idx="68">
                  <c:v>3.3468966046878365E-2</c:v>
                </c:pt>
                <c:pt idx="69">
                  <c:v>3.2152983005530558E-2</c:v>
                </c:pt>
                <c:pt idx="70">
                  <c:v>2.5978897910815563E-2</c:v>
                </c:pt>
                <c:pt idx="71">
                  <c:v>3.0757744938999784E-2</c:v>
                </c:pt>
                <c:pt idx="72">
                  <c:v>3.0750507069511688E-2</c:v>
                </c:pt>
                <c:pt idx="73">
                  <c:v>2.9839065315646902E-2</c:v>
                </c:pt>
                <c:pt idx="74">
                  <c:v>2.819810142342305E-2</c:v>
                </c:pt>
                <c:pt idx="75">
                  <c:v>3.4150282600520991E-2</c:v>
                </c:pt>
                <c:pt idx="76">
                  <c:v>3.049679947497096E-2</c:v>
                </c:pt>
                <c:pt idx="77">
                  <c:v>2.9966596899954099E-2</c:v>
                </c:pt>
                <c:pt idx="78">
                  <c:v>3.3352209355219868E-2</c:v>
                </c:pt>
                <c:pt idx="79">
                  <c:v>3.1932464623226076E-2</c:v>
                </c:pt>
                <c:pt idx="80">
                  <c:v>3.1279436521507387E-2</c:v>
                </c:pt>
                <c:pt idx="81">
                  <c:v>3.2562704582294329E-2</c:v>
                </c:pt>
                <c:pt idx="82">
                  <c:v>3.0376888560667174E-2</c:v>
                </c:pt>
                <c:pt idx="83">
                  <c:v>2.9716933751963191E-2</c:v>
                </c:pt>
                <c:pt idx="84">
                  <c:v>2.5312307755972097E-2</c:v>
                </c:pt>
                <c:pt idx="85">
                  <c:v>2.9782612814515864E-2</c:v>
                </c:pt>
                <c:pt idx="86">
                  <c:v>3.1129920841541883E-2</c:v>
                </c:pt>
                <c:pt idx="87">
                  <c:v>2.9930506145415519E-2</c:v>
                </c:pt>
                <c:pt idx="88">
                  <c:v>2.9842368089128955E-2</c:v>
                </c:pt>
                <c:pt idx="89">
                  <c:v>3.4953853294586647E-2</c:v>
                </c:pt>
                <c:pt idx="90">
                  <c:v>3.068083005599876E-2</c:v>
                </c:pt>
                <c:pt idx="91">
                  <c:v>3.0465864980036266E-2</c:v>
                </c:pt>
                <c:pt idx="92">
                  <c:v>2.7799571504439791E-2</c:v>
                </c:pt>
                <c:pt idx="93">
                  <c:v>3.2451160327950763E-2</c:v>
                </c:pt>
                <c:pt idx="94">
                  <c:v>3.729959006625188E-2</c:v>
                </c:pt>
                <c:pt idx="95">
                  <c:v>3.1359938743678192E-2</c:v>
                </c:pt>
                <c:pt idx="96">
                  <c:v>2.9595214363960252E-2</c:v>
                </c:pt>
                <c:pt idx="97">
                  <c:v>2.6220008213618515E-2</c:v>
                </c:pt>
                <c:pt idx="98">
                  <c:v>3.4417291021385611E-2</c:v>
                </c:pt>
                <c:pt idx="99">
                  <c:v>3.2856188403960596E-2</c:v>
                </c:pt>
                <c:pt idx="100">
                  <c:v>3.2037171960322922E-2</c:v>
                </c:pt>
                <c:pt idx="101">
                  <c:v>2.9878039874008038E-2</c:v>
                </c:pt>
                <c:pt idx="102">
                  <c:v>2.9005303277465158E-2</c:v>
                </c:pt>
                <c:pt idx="103">
                  <c:v>2.9725175304425432E-2</c:v>
                </c:pt>
                <c:pt idx="104">
                  <c:v>3.2794023983853615E-2</c:v>
                </c:pt>
                <c:pt idx="105">
                  <c:v>2.3360746062190824E-2</c:v>
                </c:pt>
                <c:pt idx="106">
                  <c:v>3.8267231495829265E-2</c:v>
                </c:pt>
                <c:pt idx="107">
                  <c:v>3.1395026639990518E-2</c:v>
                </c:pt>
                <c:pt idx="108">
                  <c:v>3.2543661970596195E-2</c:v>
                </c:pt>
                <c:pt idx="109">
                  <c:v>3.1581819636738791E-2</c:v>
                </c:pt>
                <c:pt idx="110">
                  <c:v>3.0538476501667269E-2</c:v>
                </c:pt>
                <c:pt idx="111">
                  <c:v>3.2496347449713033E-2</c:v>
                </c:pt>
                <c:pt idx="112">
                  <c:v>3.1760202652910068E-2</c:v>
                </c:pt>
                <c:pt idx="113">
                  <c:v>2.968395338248124E-2</c:v>
                </c:pt>
                <c:pt idx="114">
                  <c:v>3.2837569705615521E-2</c:v>
                </c:pt>
                <c:pt idx="115">
                  <c:v>3.1590057066598252E-2</c:v>
                </c:pt>
                <c:pt idx="116">
                  <c:v>3.0768680262392847E-2</c:v>
                </c:pt>
                <c:pt idx="117">
                  <c:v>3.0863602660304138E-2</c:v>
                </c:pt>
                <c:pt idx="118">
                  <c:v>3.7037615698711293E-2</c:v>
                </c:pt>
                <c:pt idx="119">
                  <c:v>2.7139084040277772E-2</c:v>
                </c:pt>
                <c:pt idx="120">
                  <c:v>2.905109042188532E-2</c:v>
                </c:pt>
                <c:pt idx="121">
                  <c:v>2.940376685318595E-2</c:v>
                </c:pt>
                <c:pt idx="122">
                  <c:v>3.1319153193990271E-2</c:v>
                </c:pt>
                <c:pt idx="123">
                  <c:v>3.14522549756798E-2</c:v>
                </c:pt>
                <c:pt idx="124">
                  <c:v>2.7574956379428774E-2</c:v>
                </c:pt>
                <c:pt idx="125">
                  <c:v>2.8490470891711129E-2</c:v>
                </c:pt>
                <c:pt idx="126">
                  <c:v>2.6235354762674398E-2</c:v>
                </c:pt>
                <c:pt idx="127">
                  <c:v>3.1983163498214992E-2</c:v>
                </c:pt>
                <c:pt idx="128">
                  <c:v>3.0325595227386672E-2</c:v>
                </c:pt>
                <c:pt idx="129">
                  <c:v>3.1188991677393575E-2</c:v>
                </c:pt>
                <c:pt idx="130">
                  <c:v>2.5729271016912615E-2</c:v>
                </c:pt>
                <c:pt idx="131">
                  <c:v>2.9352021896421648E-2</c:v>
                </c:pt>
                <c:pt idx="132">
                  <c:v>3.117861330693527E-2</c:v>
                </c:pt>
                <c:pt idx="133">
                  <c:v>3.1992867974068515E-2</c:v>
                </c:pt>
                <c:pt idx="134">
                  <c:v>2.8830744889755008E-2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9A0-A7AD-03C16CCC3162}"/>
            </c:ext>
          </c:extLst>
        </c:ser>
        <c:ser>
          <c:idx val="1"/>
          <c:order val="1"/>
          <c:tx>
            <c:strRef>
              <c:f>'SP PE Ratio'!$Z$6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 PE Ratio'!$X$7:$X$141</c:f>
              <c:numCache>
                <c:formatCode>m/d/yyyy</c:formatCode>
                <c:ptCount val="135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Ratio'!$Z$7:$Z$141</c:f>
              <c:numCache>
                <c:formatCode>0.00%</c:formatCode>
                <c:ptCount val="135"/>
                <c:pt idx="0">
                  <c:v>1.6861765690296127E-3</c:v>
                </c:pt>
                <c:pt idx="1">
                  <c:v>-7.1259321622080263E-4</c:v>
                </c:pt>
                <c:pt idx="2">
                  <c:v>1.8152582576873716E-3</c:v>
                </c:pt>
                <c:pt idx="3">
                  <c:v>4.121643450588984E-3</c:v>
                </c:pt>
                <c:pt idx="4">
                  <c:v>5.7420937426338609E-3</c:v>
                </c:pt>
                <c:pt idx="5">
                  <c:v>8.374640257639919E-3</c:v>
                </c:pt>
                <c:pt idx="6">
                  <c:v>1.3366365834470255E-2</c:v>
                </c:pt>
                <c:pt idx="7">
                  <c:v>1.5984079583506949E-2</c:v>
                </c:pt>
                <c:pt idx="8">
                  <c:v>1.6263061600607198E-2</c:v>
                </c:pt>
                <c:pt idx="9">
                  <c:v>1.3659151504900047E-2</c:v>
                </c:pt>
                <c:pt idx="10">
                  <c:v>1.6605512580160089E-2</c:v>
                </c:pt>
                <c:pt idx="11">
                  <c:v>1.612017919947327E-2</c:v>
                </c:pt>
                <c:pt idx="12">
                  <c:v>1.5725935275080906E-2</c:v>
                </c:pt>
                <c:pt idx="13">
                  <c:v>1.3526720012529102E-2</c:v>
                </c:pt>
                <c:pt idx="14">
                  <c:v>2.0034940133554953E-2</c:v>
                </c:pt>
                <c:pt idx="15">
                  <c:v>2.0972297732778956E-2</c:v>
                </c:pt>
                <c:pt idx="16">
                  <c:v>2.2900593836428292E-2</c:v>
                </c:pt>
                <c:pt idx="17">
                  <c:v>2.3758149531451229E-2</c:v>
                </c:pt>
                <c:pt idx="18">
                  <c:v>2.0937083044060063E-2</c:v>
                </c:pt>
                <c:pt idx="19">
                  <c:v>1.8474745943258201E-2</c:v>
                </c:pt>
                <c:pt idx="20">
                  <c:v>2.0225475103453985E-2</c:v>
                </c:pt>
                <c:pt idx="21">
                  <c:v>2.7029806564666355E-2</c:v>
                </c:pt>
                <c:pt idx="22">
                  <c:v>2.3198474298261433E-2</c:v>
                </c:pt>
                <c:pt idx="23">
                  <c:v>2.3710589140517362E-2</c:v>
                </c:pt>
                <c:pt idx="24">
                  <c:v>2.6218480972459983E-2</c:v>
                </c:pt>
                <c:pt idx="25">
                  <c:v>2.1386587092678641E-2</c:v>
                </c:pt>
                <c:pt idx="26">
                  <c:v>2.4586717547341794E-2</c:v>
                </c:pt>
                <c:pt idx="27">
                  <c:v>2.4521679227045876E-2</c:v>
                </c:pt>
                <c:pt idx="28">
                  <c:v>2.0894846545146249E-2</c:v>
                </c:pt>
                <c:pt idx="29">
                  <c:v>1.9209114816321003E-2</c:v>
                </c:pt>
                <c:pt idx="30">
                  <c:v>1.8740323911030338E-2</c:v>
                </c:pt>
                <c:pt idx="31">
                  <c:v>1.4470802069344875E-2</c:v>
                </c:pt>
                <c:pt idx="32">
                  <c:v>1.493679435459094E-2</c:v>
                </c:pt>
                <c:pt idx="33">
                  <c:v>1.9603131189468229E-2</c:v>
                </c:pt>
                <c:pt idx="34">
                  <c:v>2.4533221798399639E-2</c:v>
                </c:pt>
                <c:pt idx="35">
                  <c:v>2.5664406227164857E-2</c:v>
                </c:pt>
                <c:pt idx="36">
                  <c:v>2.7961418029807339E-2</c:v>
                </c:pt>
                <c:pt idx="37">
                  <c:v>3.2078826744978632E-2</c:v>
                </c:pt>
                <c:pt idx="38">
                  <c:v>3.2847106849597775E-2</c:v>
                </c:pt>
                <c:pt idx="39">
                  <c:v>3.1125038382990092E-2</c:v>
                </c:pt>
                <c:pt idx="40">
                  <c:v>3.9644859073428455E-2</c:v>
                </c:pt>
                <c:pt idx="41">
                  <c:v>4.0871254881964837E-2</c:v>
                </c:pt>
                <c:pt idx="42">
                  <c:v>4.1901557217158852E-2</c:v>
                </c:pt>
                <c:pt idx="43">
                  <c:v>4.6955697758287729E-2</c:v>
                </c:pt>
                <c:pt idx="44">
                  <c:v>5.3422830948659371E-2</c:v>
                </c:pt>
                <c:pt idx="45">
                  <c:v>4.1208535049769984E-2</c:v>
                </c:pt>
                <c:pt idx="46">
                  <c:v>3.2202372348722988E-2</c:v>
                </c:pt>
                <c:pt idx="47">
                  <c:v>2.8030438066465251E-2</c:v>
                </c:pt>
                <c:pt idx="48">
                  <c:v>3.1065833842728669E-2</c:v>
                </c:pt>
                <c:pt idx="49">
                  <c:v>3.4026985854799026E-2</c:v>
                </c:pt>
                <c:pt idx="50">
                  <c:v>3.5331483354210956E-2</c:v>
                </c:pt>
                <c:pt idx="51">
                  <c:v>3.7973139343828406E-2</c:v>
                </c:pt>
                <c:pt idx="52">
                  <c:v>3.1454788460446949E-2</c:v>
                </c:pt>
                <c:pt idx="53">
                  <c:v>3.2225648021328872E-2</c:v>
                </c:pt>
                <c:pt idx="54">
                  <c:v>3.4722791801691376E-2</c:v>
                </c:pt>
                <c:pt idx="55">
                  <c:v>2.7251543582345446E-2</c:v>
                </c:pt>
                <c:pt idx="56">
                  <c:v>3.0270665754079485E-2</c:v>
                </c:pt>
                <c:pt idx="57">
                  <c:v>2.8371009149862316E-2</c:v>
                </c:pt>
                <c:pt idx="58">
                  <c:v>2.9110196764453315E-2</c:v>
                </c:pt>
                <c:pt idx="59">
                  <c:v>3.291943236201085E-2</c:v>
                </c:pt>
                <c:pt idx="60">
                  <c:v>2.4263731067640518E-2</c:v>
                </c:pt>
                <c:pt idx="61">
                  <c:v>2.0374176441331292E-2</c:v>
                </c:pt>
                <c:pt idx="62">
                  <c:v>1.7600985685564549E-2</c:v>
                </c:pt>
                <c:pt idx="63">
                  <c:v>1.9863928771531876E-2</c:v>
                </c:pt>
                <c:pt idx="64">
                  <c:v>1.7982530047104726E-2</c:v>
                </c:pt>
                <c:pt idx="65">
                  <c:v>2.0693351360277626E-2</c:v>
                </c:pt>
                <c:pt idx="66">
                  <c:v>2.0887356124059384E-2</c:v>
                </c:pt>
                <c:pt idx="67">
                  <c:v>1.7589912260861366E-2</c:v>
                </c:pt>
                <c:pt idx="68">
                  <c:v>1.985546649186214E-2</c:v>
                </c:pt>
                <c:pt idx="69">
                  <c:v>1.7443844351526093E-2</c:v>
                </c:pt>
                <c:pt idx="70">
                  <c:v>1.6120064150715322E-2</c:v>
                </c:pt>
                <c:pt idx="71">
                  <c:v>2.1538774457104035E-2</c:v>
                </c:pt>
                <c:pt idx="72">
                  <c:v>2.2168238612968148E-2</c:v>
                </c:pt>
                <c:pt idx="73">
                  <c:v>2.2662449224193998E-2</c:v>
                </c:pt>
                <c:pt idx="74">
                  <c:v>2.414986108486198E-2</c:v>
                </c:pt>
                <c:pt idx="75">
                  <c:v>2.7210463968649456E-2</c:v>
                </c:pt>
                <c:pt idx="76">
                  <c:v>2.3487350778388063E-2</c:v>
                </c:pt>
                <c:pt idx="77">
                  <c:v>2.4290420560924585E-2</c:v>
                </c:pt>
                <c:pt idx="78">
                  <c:v>2.5587419777540761E-2</c:v>
                </c:pt>
                <c:pt idx="79">
                  <c:v>2.3442271490869065E-2</c:v>
                </c:pt>
                <c:pt idx="80">
                  <c:v>2.2790426774181506E-2</c:v>
                </c:pt>
                <c:pt idx="81">
                  <c:v>2.280247483257521E-2</c:v>
                </c:pt>
                <c:pt idx="82">
                  <c:v>2.3244112988142215E-2</c:v>
                </c:pt>
                <c:pt idx="83">
                  <c:v>2.418685386728912E-2</c:v>
                </c:pt>
                <c:pt idx="84">
                  <c:v>2.6001967378797463E-2</c:v>
                </c:pt>
                <c:pt idx="85">
                  <c:v>3.289955838269748E-2</c:v>
                </c:pt>
                <c:pt idx="86">
                  <c:v>3.4216765252634694E-2</c:v>
                </c:pt>
                <c:pt idx="87">
                  <c:v>3.436881807281502E-2</c:v>
                </c:pt>
                <c:pt idx="88">
                  <c:v>3.6167627081178641E-2</c:v>
                </c:pt>
                <c:pt idx="89">
                  <c:v>3.7806911541409839E-2</c:v>
                </c:pt>
                <c:pt idx="90">
                  <c:v>3.41151950307816E-2</c:v>
                </c:pt>
                <c:pt idx="91">
                  <c:v>3.6583088217204116E-2</c:v>
                </c:pt>
                <c:pt idx="92">
                  <c:v>3.7378169628255048E-2</c:v>
                </c:pt>
                <c:pt idx="93">
                  <c:v>4.14274354715473E-2</c:v>
                </c:pt>
                <c:pt idx="94">
                  <c:v>3.9389442453399592E-2</c:v>
                </c:pt>
                <c:pt idx="95">
                  <c:v>3.2932634032374702E-2</c:v>
                </c:pt>
                <c:pt idx="96">
                  <c:v>3.265896340395727E-2</c:v>
                </c:pt>
                <c:pt idx="97">
                  <c:v>3.3952745092501839E-2</c:v>
                </c:pt>
                <c:pt idx="98">
                  <c:v>3.9608489216227227E-2</c:v>
                </c:pt>
                <c:pt idx="99">
                  <c:v>3.6224709803646726E-2</c:v>
                </c:pt>
                <c:pt idx="100">
                  <c:v>3.340034691286467E-2</c:v>
                </c:pt>
                <c:pt idx="101">
                  <c:v>3.2759775630597412E-2</c:v>
                </c:pt>
                <c:pt idx="102">
                  <c:v>3.3959631418072678E-2</c:v>
                </c:pt>
                <c:pt idx="103">
                  <c:v>3.488099520881402E-2</c:v>
                </c:pt>
                <c:pt idx="104">
                  <c:v>3.6436818990519773E-2</c:v>
                </c:pt>
                <c:pt idx="105">
                  <c:v>3.4768610655289356E-2</c:v>
                </c:pt>
                <c:pt idx="106">
                  <c:v>4.1340723296009046E-2</c:v>
                </c:pt>
                <c:pt idx="107">
                  <c:v>3.4241446732318714E-2</c:v>
                </c:pt>
                <c:pt idx="108">
                  <c:v>3.4115656411342926E-2</c:v>
                </c:pt>
                <c:pt idx="109">
                  <c:v>3.2253528206411433E-2</c:v>
                </c:pt>
                <c:pt idx="110">
                  <c:v>3.2006472133087549E-2</c:v>
                </c:pt>
                <c:pt idx="111">
                  <c:v>3.2578857734961358E-2</c:v>
                </c:pt>
                <c:pt idx="112">
                  <c:v>3.1071520745054499E-2</c:v>
                </c:pt>
                <c:pt idx="113">
                  <c:v>3.0490853482714752E-2</c:v>
                </c:pt>
                <c:pt idx="114">
                  <c:v>3.2091806428689189E-2</c:v>
                </c:pt>
                <c:pt idx="115">
                  <c:v>3.0996084487701737E-2</c:v>
                </c:pt>
                <c:pt idx="116">
                  <c:v>3.0705109634397643E-2</c:v>
                </c:pt>
                <c:pt idx="117">
                  <c:v>3.0988659234570729E-2</c:v>
                </c:pt>
                <c:pt idx="118">
                  <c:v>3.6459015630405378E-2</c:v>
                </c:pt>
                <c:pt idx="119">
                  <c:v>3.0378839182049245E-2</c:v>
                </c:pt>
                <c:pt idx="120">
                  <c:v>3.4631329054205046E-2</c:v>
                </c:pt>
                <c:pt idx="121">
                  <c:v>3.6460814927797722E-2</c:v>
                </c:pt>
                <c:pt idx="122">
                  <c:v>3.8668517319101536E-2</c:v>
                </c:pt>
                <c:pt idx="123">
                  <c:v>3.8844559835158235E-2</c:v>
                </c:pt>
                <c:pt idx="124">
                  <c:v>3.535746410453873E-2</c:v>
                </c:pt>
                <c:pt idx="125">
                  <c:v>3.9280099463813847E-2</c:v>
                </c:pt>
                <c:pt idx="126">
                  <c:v>4.1899571199312584E-2</c:v>
                </c:pt>
                <c:pt idx="127">
                  <c:v>4.6854982555847996E-2</c:v>
                </c:pt>
                <c:pt idx="128">
                  <c:v>4.6240175912800899E-2</c:v>
                </c:pt>
                <c:pt idx="129">
                  <c:v>4.829284508364344E-2</c:v>
                </c:pt>
                <c:pt idx="130">
                  <c:v>4.6856355773015002E-2</c:v>
                </c:pt>
                <c:pt idx="131">
                  <c:v>5.2462348865060966E-2</c:v>
                </c:pt>
                <c:pt idx="132">
                  <c:v>5.437779979686265E-2</c:v>
                </c:pt>
                <c:pt idx="133">
                  <c:v>5.3364180792310187E-2</c:v>
                </c:pt>
                <c:pt idx="134">
                  <c:v>5.2527461006631457E-2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9-49A0-A7AD-03C16CCC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40320"/>
        <c:axId val="491649904"/>
      </c:lineChart>
      <c:dateAx>
        <c:axId val="36774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9904"/>
        <c:crosses val="autoZero"/>
        <c:auto val="1"/>
        <c:lblOffset val="100"/>
        <c:baseTimeUnit val="months"/>
      </c:dateAx>
      <c:valAx>
        <c:axId val="4916499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S&amp;P</a:t>
            </a:r>
            <a:r>
              <a:rPr lang="en-US" baseline="0">
                <a:latin typeface="Georgia" panose="02040502050405020303" pitchFamily="18" charset="0"/>
              </a:rPr>
              <a:t> 500 Earnings Yield vs. US 10yr Government Bond Yield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'SP PE Ratio'!$BF$6</c:f>
              <c:strCache>
                <c:ptCount val="1"/>
                <c:pt idx="0">
                  <c:v>Earnings Yield - 10yr Yield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'SP PE Ratio'!$BC$7:$BC$165</c:f>
              <c:numCache>
                <c:formatCode>m/d/yyyy</c:formatCode>
                <c:ptCount val="159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Ratio'!$BF$7:$BF$165</c:f>
              <c:numCache>
                <c:formatCode>0.00%</c:formatCode>
                <c:ptCount val="159"/>
                <c:pt idx="0">
                  <c:v>1.6861765690296127E-3</c:v>
                </c:pt>
                <c:pt idx="1">
                  <c:v>-7.1259321622080263E-4</c:v>
                </c:pt>
                <c:pt idx="2">
                  <c:v>1.8152582576873716E-3</c:v>
                </c:pt>
                <c:pt idx="3">
                  <c:v>4.121643450588984E-3</c:v>
                </c:pt>
                <c:pt idx="4">
                  <c:v>5.7420937426338609E-3</c:v>
                </c:pt>
                <c:pt idx="5">
                  <c:v>8.374640257639919E-3</c:v>
                </c:pt>
                <c:pt idx="6">
                  <c:v>1.3366365834470255E-2</c:v>
                </c:pt>
                <c:pt idx="7">
                  <c:v>1.5984079583506949E-2</c:v>
                </c:pt>
                <c:pt idx="8">
                  <c:v>1.6263061600607198E-2</c:v>
                </c:pt>
                <c:pt idx="9">
                  <c:v>1.3659151504900047E-2</c:v>
                </c:pt>
                <c:pt idx="10">
                  <c:v>1.6605512580160089E-2</c:v>
                </c:pt>
                <c:pt idx="11">
                  <c:v>1.612017919947327E-2</c:v>
                </c:pt>
                <c:pt idx="12">
                  <c:v>1.5725935275080906E-2</c:v>
                </c:pt>
                <c:pt idx="13">
                  <c:v>1.3526720012529102E-2</c:v>
                </c:pt>
                <c:pt idx="14">
                  <c:v>2.0034940133554953E-2</c:v>
                </c:pt>
                <c:pt idx="15">
                  <c:v>2.0972297732778956E-2</c:v>
                </c:pt>
                <c:pt idx="16">
                  <c:v>2.2900593836428292E-2</c:v>
                </c:pt>
                <c:pt idx="17">
                  <c:v>2.3758149531451229E-2</c:v>
                </c:pt>
                <c:pt idx="18">
                  <c:v>2.0937083044060063E-2</c:v>
                </c:pt>
                <c:pt idx="19">
                  <c:v>1.8474745943258201E-2</c:v>
                </c:pt>
                <c:pt idx="20">
                  <c:v>2.0225475103453985E-2</c:v>
                </c:pt>
                <c:pt idx="21">
                  <c:v>2.7029806564666355E-2</c:v>
                </c:pt>
                <c:pt idx="22">
                  <c:v>2.3198474298261433E-2</c:v>
                </c:pt>
                <c:pt idx="23">
                  <c:v>2.3710589140517362E-2</c:v>
                </c:pt>
                <c:pt idx="24">
                  <c:v>2.6218480972459983E-2</c:v>
                </c:pt>
                <c:pt idx="25">
                  <c:v>2.1386587092678641E-2</c:v>
                </c:pt>
                <c:pt idx="26">
                  <c:v>2.4586717547341794E-2</c:v>
                </c:pt>
                <c:pt idx="27">
                  <c:v>2.4521679227045876E-2</c:v>
                </c:pt>
                <c:pt idx="28">
                  <c:v>2.0894846545146249E-2</c:v>
                </c:pt>
                <c:pt idx="29">
                  <c:v>1.9209114816321003E-2</c:v>
                </c:pt>
                <c:pt idx="30">
                  <c:v>1.8740323911030338E-2</c:v>
                </c:pt>
                <c:pt idx="31">
                  <c:v>1.4470802069344875E-2</c:v>
                </c:pt>
                <c:pt idx="32">
                  <c:v>1.493679435459094E-2</c:v>
                </c:pt>
                <c:pt idx="33">
                  <c:v>1.9603131189468229E-2</c:v>
                </c:pt>
                <c:pt idx="34">
                  <c:v>2.4533221798399639E-2</c:v>
                </c:pt>
                <c:pt idx="35">
                  <c:v>2.5664406227164857E-2</c:v>
                </c:pt>
                <c:pt idx="36">
                  <c:v>2.7961418029807339E-2</c:v>
                </c:pt>
                <c:pt idx="37">
                  <c:v>3.2078826744978632E-2</c:v>
                </c:pt>
                <c:pt idx="38">
                  <c:v>3.2847106849597775E-2</c:v>
                </c:pt>
                <c:pt idx="39">
                  <c:v>3.1125038382990092E-2</c:v>
                </c:pt>
                <c:pt idx="40">
                  <c:v>3.9644859073428455E-2</c:v>
                </c:pt>
                <c:pt idx="41">
                  <c:v>4.0871254881964837E-2</c:v>
                </c:pt>
                <c:pt idx="42">
                  <c:v>4.1901557217158852E-2</c:v>
                </c:pt>
                <c:pt idx="43">
                  <c:v>4.6955697758287729E-2</c:v>
                </c:pt>
                <c:pt idx="44">
                  <c:v>5.3422830948659371E-2</c:v>
                </c:pt>
                <c:pt idx="45">
                  <c:v>4.1208535049769984E-2</c:v>
                </c:pt>
                <c:pt idx="46">
                  <c:v>3.2202372348722988E-2</c:v>
                </c:pt>
                <c:pt idx="47">
                  <c:v>2.8030438066465251E-2</c:v>
                </c:pt>
                <c:pt idx="48">
                  <c:v>3.1065833842728669E-2</c:v>
                </c:pt>
                <c:pt idx="49">
                  <c:v>3.4026985854799026E-2</c:v>
                </c:pt>
                <c:pt idx="50">
                  <c:v>3.5331483354210956E-2</c:v>
                </c:pt>
                <c:pt idx="51">
                  <c:v>3.7973139343828406E-2</c:v>
                </c:pt>
                <c:pt idx="52">
                  <c:v>3.1454788460446949E-2</c:v>
                </c:pt>
                <c:pt idx="53">
                  <c:v>3.2225648021328872E-2</c:v>
                </c:pt>
                <c:pt idx="54">
                  <c:v>3.4722791801691376E-2</c:v>
                </c:pt>
                <c:pt idx="55">
                  <c:v>2.7251543582345446E-2</c:v>
                </c:pt>
                <c:pt idx="56">
                  <c:v>3.0270665754079485E-2</c:v>
                </c:pt>
                <c:pt idx="57">
                  <c:v>2.8371009149862316E-2</c:v>
                </c:pt>
                <c:pt idx="58">
                  <c:v>2.9110196764453315E-2</c:v>
                </c:pt>
                <c:pt idx="59">
                  <c:v>3.291943236201085E-2</c:v>
                </c:pt>
                <c:pt idx="60">
                  <c:v>2.4263731067640518E-2</c:v>
                </c:pt>
                <c:pt idx="61">
                  <c:v>2.0374176441331292E-2</c:v>
                </c:pt>
                <c:pt idx="62">
                  <c:v>1.7600985685564549E-2</c:v>
                </c:pt>
                <c:pt idx="63">
                  <c:v>1.9863928771531876E-2</c:v>
                </c:pt>
                <c:pt idx="64">
                  <c:v>1.7982530047104726E-2</c:v>
                </c:pt>
                <c:pt idx="65">
                  <c:v>2.0693351360277626E-2</c:v>
                </c:pt>
                <c:pt idx="66">
                  <c:v>2.0887356124059384E-2</c:v>
                </c:pt>
                <c:pt idx="67">
                  <c:v>1.7589912260861366E-2</c:v>
                </c:pt>
                <c:pt idx="68">
                  <c:v>1.985546649186214E-2</c:v>
                </c:pt>
                <c:pt idx="69">
                  <c:v>1.7443844351526093E-2</c:v>
                </c:pt>
                <c:pt idx="70">
                  <c:v>1.6120064150715322E-2</c:v>
                </c:pt>
                <c:pt idx="71">
                  <c:v>2.1538774457104035E-2</c:v>
                </c:pt>
                <c:pt idx="72">
                  <c:v>2.2168238612968148E-2</c:v>
                </c:pt>
                <c:pt idx="73">
                  <c:v>2.2662449224193998E-2</c:v>
                </c:pt>
                <c:pt idx="74">
                  <c:v>2.414986108486198E-2</c:v>
                </c:pt>
                <c:pt idx="75">
                  <c:v>2.7210463968649456E-2</c:v>
                </c:pt>
                <c:pt idx="76">
                  <c:v>2.3487350778388063E-2</c:v>
                </c:pt>
                <c:pt idx="77">
                  <c:v>2.4290420560924585E-2</c:v>
                </c:pt>
                <c:pt idx="78">
                  <c:v>2.5587419777540761E-2</c:v>
                </c:pt>
                <c:pt idx="79">
                  <c:v>2.3442271490869065E-2</c:v>
                </c:pt>
                <c:pt idx="80">
                  <c:v>2.2790426774181506E-2</c:v>
                </c:pt>
                <c:pt idx="81">
                  <c:v>2.280247483257521E-2</c:v>
                </c:pt>
                <c:pt idx="82">
                  <c:v>2.3244112988142215E-2</c:v>
                </c:pt>
                <c:pt idx="83">
                  <c:v>2.418685386728912E-2</c:v>
                </c:pt>
                <c:pt idx="84">
                  <c:v>2.6001967378797463E-2</c:v>
                </c:pt>
                <c:pt idx="85">
                  <c:v>3.289955838269748E-2</c:v>
                </c:pt>
                <c:pt idx="86">
                  <c:v>3.4216765252634694E-2</c:v>
                </c:pt>
                <c:pt idx="87">
                  <c:v>3.436881807281502E-2</c:v>
                </c:pt>
                <c:pt idx="88">
                  <c:v>3.6167627081178641E-2</c:v>
                </c:pt>
                <c:pt idx="89">
                  <c:v>3.7806911541409839E-2</c:v>
                </c:pt>
                <c:pt idx="90">
                  <c:v>3.41151950307816E-2</c:v>
                </c:pt>
                <c:pt idx="91">
                  <c:v>3.6583088217204116E-2</c:v>
                </c:pt>
                <c:pt idx="92">
                  <c:v>3.7378169628255048E-2</c:v>
                </c:pt>
                <c:pt idx="93">
                  <c:v>4.14274354715473E-2</c:v>
                </c:pt>
                <c:pt idx="94">
                  <c:v>3.9389442453399592E-2</c:v>
                </c:pt>
                <c:pt idx="95">
                  <c:v>3.2932634032374702E-2</c:v>
                </c:pt>
                <c:pt idx="96">
                  <c:v>3.265896340395727E-2</c:v>
                </c:pt>
                <c:pt idx="97">
                  <c:v>3.3952745092501839E-2</c:v>
                </c:pt>
                <c:pt idx="98">
                  <c:v>3.9608489216227227E-2</c:v>
                </c:pt>
                <c:pt idx="99">
                  <c:v>3.6224709803646726E-2</c:v>
                </c:pt>
                <c:pt idx="100">
                  <c:v>3.340034691286467E-2</c:v>
                </c:pt>
                <c:pt idx="101">
                  <c:v>3.2759775630597412E-2</c:v>
                </c:pt>
                <c:pt idx="102">
                  <c:v>3.3959631418072678E-2</c:v>
                </c:pt>
                <c:pt idx="103">
                  <c:v>3.488099520881402E-2</c:v>
                </c:pt>
                <c:pt idx="104">
                  <c:v>3.6436818990519773E-2</c:v>
                </c:pt>
                <c:pt idx="105">
                  <c:v>3.4768610655289356E-2</c:v>
                </c:pt>
                <c:pt idx="106">
                  <c:v>4.1340723296009046E-2</c:v>
                </c:pt>
                <c:pt idx="107">
                  <c:v>3.4241446732318714E-2</c:v>
                </c:pt>
                <c:pt idx="108">
                  <c:v>3.4115656411342926E-2</c:v>
                </c:pt>
                <c:pt idx="109">
                  <c:v>3.2253528206411433E-2</c:v>
                </c:pt>
                <c:pt idx="110">
                  <c:v>3.2006472133087549E-2</c:v>
                </c:pt>
                <c:pt idx="111">
                  <c:v>3.2578857734961358E-2</c:v>
                </c:pt>
                <c:pt idx="112">
                  <c:v>3.1071520745054499E-2</c:v>
                </c:pt>
                <c:pt idx="113">
                  <c:v>3.0490853482714752E-2</c:v>
                </c:pt>
                <c:pt idx="114">
                  <c:v>3.2091806428689189E-2</c:v>
                </c:pt>
                <c:pt idx="115">
                  <c:v>3.0996084487701737E-2</c:v>
                </c:pt>
                <c:pt idx="116">
                  <c:v>3.0705109634397643E-2</c:v>
                </c:pt>
                <c:pt idx="117">
                  <c:v>3.0988659234570729E-2</c:v>
                </c:pt>
                <c:pt idx="118">
                  <c:v>3.6459015630405378E-2</c:v>
                </c:pt>
                <c:pt idx="119">
                  <c:v>3.0378839182049245E-2</c:v>
                </c:pt>
                <c:pt idx="120">
                  <c:v>3.4631329054205046E-2</c:v>
                </c:pt>
                <c:pt idx="121">
                  <c:v>3.6460814927797722E-2</c:v>
                </c:pt>
                <c:pt idx="122">
                  <c:v>3.8668517319101536E-2</c:v>
                </c:pt>
                <c:pt idx="123">
                  <c:v>3.8844559835158235E-2</c:v>
                </c:pt>
                <c:pt idx="124">
                  <c:v>3.535746410453873E-2</c:v>
                </c:pt>
                <c:pt idx="125">
                  <c:v>3.9280099463813847E-2</c:v>
                </c:pt>
                <c:pt idx="126">
                  <c:v>4.1899571199312584E-2</c:v>
                </c:pt>
                <c:pt idx="127">
                  <c:v>4.6854982555847996E-2</c:v>
                </c:pt>
                <c:pt idx="128">
                  <c:v>4.6240175912800899E-2</c:v>
                </c:pt>
                <c:pt idx="129">
                  <c:v>4.829284508364344E-2</c:v>
                </c:pt>
                <c:pt idx="130">
                  <c:v>4.6856355773015002E-2</c:v>
                </c:pt>
                <c:pt idx="131">
                  <c:v>5.2462348865060966E-2</c:v>
                </c:pt>
                <c:pt idx="132">
                  <c:v>5.437779979686265E-2</c:v>
                </c:pt>
                <c:pt idx="133">
                  <c:v>5.3364180792310187E-2</c:v>
                </c:pt>
                <c:pt idx="134">
                  <c:v>5.2527461006631457E-2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D91-B7C0-E18E2818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813207"/>
        <c:axId val="653809271"/>
      </c:barChart>
      <c:lineChart>
        <c:grouping val="standard"/>
        <c:varyColors val="0"/>
        <c:ser>
          <c:idx val="0"/>
          <c:order val="0"/>
          <c:tx>
            <c:strRef>
              <c:f>'SP PE Ratio'!$BD$6</c:f>
              <c:strCache>
                <c:ptCount val="1"/>
                <c:pt idx="0">
                  <c:v>Earnings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 PE Ratio'!$BC$7:$BC$165</c:f>
              <c:numCache>
                <c:formatCode>m/d/yyyy</c:formatCode>
                <c:ptCount val="159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Ratio'!$BD$7:$BD$165</c:f>
              <c:numCache>
                <c:formatCode>0.00%</c:formatCode>
                <c:ptCount val="159"/>
                <c:pt idx="0">
                  <c:v>4.8089176569029612E-2</c:v>
                </c:pt>
                <c:pt idx="1">
                  <c:v>4.8594406783779194E-2</c:v>
                </c:pt>
                <c:pt idx="2">
                  <c:v>4.7526258257687373E-2</c:v>
                </c:pt>
                <c:pt idx="3">
                  <c:v>4.520264345058899E-2</c:v>
                </c:pt>
                <c:pt idx="4">
                  <c:v>4.5330093742633859E-2</c:v>
                </c:pt>
                <c:pt idx="5">
                  <c:v>4.6741640257639917E-2</c:v>
                </c:pt>
                <c:pt idx="6">
                  <c:v>4.9792365834470255E-2</c:v>
                </c:pt>
                <c:pt idx="7">
                  <c:v>5.020407958350695E-2</c:v>
                </c:pt>
                <c:pt idx="8">
                  <c:v>5.0939061600607197E-2</c:v>
                </c:pt>
                <c:pt idx="9">
                  <c:v>5.2859151504900045E-2</c:v>
                </c:pt>
                <c:pt idx="10">
                  <c:v>5.1674512580160085E-2</c:v>
                </c:pt>
                <c:pt idx="11">
                  <c:v>5.4868179199473267E-2</c:v>
                </c:pt>
                <c:pt idx="12">
                  <c:v>5.1779935275080909E-2</c:v>
                </c:pt>
                <c:pt idx="13">
                  <c:v>5.4004720012529095E-2</c:v>
                </c:pt>
                <c:pt idx="14">
                  <c:v>5.8320940133554953E-2</c:v>
                </c:pt>
                <c:pt idx="15">
                  <c:v>5.2898297732778959E-2</c:v>
                </c:pt>
                <c:pt idx="16">
                  <c:v>4.9387593836428288E-2</c:v>
                </c:pt>
                <c:pt idx="17">
                  <c:v>5.3887149531451232E-2</c:v>
                </c:pt>
                <c:pt idx="18">
                  <c:v>4.9378083044060064E-2</c:v>
                </c:pt>
                <c:pt idx="19">
                  <c:v>4.7810745943258202E-2</c:v>
                </c:pt>
                <c:pt idx="20">
                  <c:v>4.3605475103453986E-2</c:v>
                </c:pt>
                <c:pt idx="21">
                  <c:v>4.5279806564666354E-2</c:v>
                </c:pt>
                <c:pt idx="22">
                  <c:v>4.0965474298261431E-2</c:v>
                </c:pt>
                <c:pt idx="23">
                  <c:v>3.8811589140517362E-2</c:v>
                </c:pt>
                <c:pt idx="24">
                  <c:v>4.066148097245998E-2</c:v>
                </c:pt>
                <c:pt idx="25">
                  <c:v>3.6907587092678641E-2</c:v>
                </c:pt>
                <c:pt idx="26">
                  <c:v>3.9459717547341795E-2</c:v>
                </c:pt>
                <c:pt idx="27">
                  <c:v>3.7609679227045875E-2</c:v>
                </c:pt>
                <c:pt idx="28">
                  <c:v>3.3117846545146247E-2</c:v>
                </c:pt>
                <c:pt idx="29">
                  <c:v>3.3889114816321002E-2</c:v>
                </c:pt>
                <c:pt idx="30">
                  <c:v>3.4683323911030337E-2</c:v>
                </c:pt>
                <c:pt idx="31">
                  <c:v>3.0729802069344874E-2</c:v>
                </c:pt>
                <c:pt idx="32">
                  <c:v>3.2340794354590939E-2</c:v>
                </c:pt>
                <c:pt idx="33">
                  <c:v>3.3652131189468228E-2</c:v>
                </c:pt>
                <c:pt idx="34">
                  <c:v>3.5188221798399637E-2</c:v>
                </c:pt>
                <c:pt idx="35">
                  <c:v>3.4796406227164858E-2</c:v>
                </c:pt>
                <c:pt idx="36">
                  <c:v>3.635041802980734E-2</c:v>
                </c:pt>
                <c:pt idx="37">
                  <c:v>4.0815826744978634E-2</c:v>
                </c:pt>
                <c:pt idx="38">
                  <c:v>3.9687106849597774E-2</c:v>
                </c:pt>
                <c:pt idx="39">
                  <c:v>3.817303838299009E-2</c:v>
                </c:pt>
                <c:pt idx="40">
                  <c:v>4.4926859073428457E-2</c:v>
                </c:pt>
                <c:pt idx="41">
                  <c:v>4.7432254881964835E-2</c:v>
                </c:pt>
                <c:pt idx="42">
                  <c:v>4.8427557217158849E-2</c:v>
                </c:pt>
                <c:pt idx="43">
                  <c:v>5.3348697758287725E-2</c:v>
                </c:pt>
                <c:pt idx="44">
                  <c:v>6.011783094865937E-2</c:v>
                </c:pt>
                <c:pt idx="45">
                  <c:v>5.2694535049769987E-2</c:v>
                </c:pt>
                <c:pt idx="46">
                  <c:v>4.7270372348722986E-2</c:v>
                </c:pt>
                <c:pt idx="47">
                  <c:v>4.7205438066465252E-2</c:v>
                </c:pt>
                <c:pt idx="48">
                  <c:v>4.8823833842728669E-2</c:v>
                </c:pt>
                <c:pt idx="49">
                  <c:v>5.0936985854799027E-2</c:v>
                </c:pt>
                <c:pt idx="50">
                  <c:v>5.1977483354210957E-2</c:v>
                </c:pt>
                <c:pt idx="51">
                  <c:v>5.2934139343828408E-2</c:v>
                </c:pt>
                <c:pt idx="52">
                  <c:v>5.1598788460446951E-2</c:v>
                </c:pt>
                <c:pt idx="53">
                  <c:v>5.2276648021328871E-2</c:v>
                </c:pt>
                <c:pt idx="54">
                  <c:v>5.5968791801691377E-2</c:v>
                </c:pt>
                <c:pt idx="55">
                  <c:v>5.2269543582345444E-2</c:v>
                </c:pt>
                <c:pt idx="56">
                  <c:v>5.4320665754079484E-2</c:v>
                </c:pt>
                <c:pt idx="57">
                  <c:v>5.5521009149862313E-2</c:v>
                </c:pt>
                <c:pt idx="58">
                  <c:v>5.5403196764453315E-2</c:v>
                </c:pt>
                <c:pt idx="59">
                  <c:v>5.9761432362010855E-2</c:v>
                </c:pt>
                <c:pt idx="60">
                  <c:v>5.4142731067640518E-2</c:v>
                </c:pt>
                <c:pt idx="61">
                  <c:v>5.1809176441331289E-2</c:v>
                </c:pt>
                <c:pt idx="62">
                  <c:v>4.8212985685564549E-2</c:v>
                </c:pt>
                <c:pt idx="63">
                  <c:v>4.8467928771531874E-2</c:v>
                </c:pt>
                <c:pt idx="64">
                  <c:v>4.7580530047104726E-2</c:v>
                </c:pt>
                <c:pt idx="65">
                  <c:v>4.9294351360277627E-2</c:v>
                </c:pt>
                <c:pt idx="66">
                  <c:v>4.9473356124059384E-2</c:v>
                </c:pt>
                <c:pt idx="67">
                  <c:v>4.7120912260861368E-2</c:v>
                </c:pt>
                <c:pt idx="68">
                  <c:v>4.724446649186214E-2</c:v>
                </c:pt>
                <c:pt idx="69">
                  <c:v>4.6049844351526092E-2</c:v>
                </c:pt>
                <c:pt idx="70">
                  <c:v>4.3170064150715323E-2</c:v>
                </c:pt>
                <c:pt idx="71">
                  <c:v>4.5592774457104038E-2</c:v>
                </c:pt>
                <c:pt idx="72">
                  <c:v>4.6265238612968149E-2</c:v>
                </c:pt>
                <c:pt idx="73">
                  <c:v>4.6455449224194E-2</c:v>
                </c:pt>
                <c:pt idx="74">
                  <c:v>4.7485861084861983E-2</c:v>
                </c:pt>
                <c:pt idx="75">
                  <c:v>4.8380463968649458E-2</c:v>
                </c:pt>
                <c:pt idx="76">
                  <c:v>4.6429350778388064E-2</c:v>
                </c:pt>
                <c:pt idx="77">
                  <c:v>4.7327420560924587E-2</c:v>
                </c:pt>
                <c:pt idx="78">
                  <c:v>4.761541977754076E-2</c:v>
                </c:pt>
                <c:pt idx="79">
                  <c:v>4.6244271490869064E-2</c:v>
                </c:pt>
                <c:pt idx="80">
                  <c:v>4.6664426774181506E-2</c:v>
                </c:pt>
                <c:pt idx="81">
                  <c:v>4.670147483257521E-2</c:v>
                </c:pt>
                <c:pt idx="82">
                  <c:v>4.7775112988142215E-2</c:v>
                </c:pt>
                <c:pt idx="83">
                  <c:v>4.8629853867289123E-2</c:v>
                </c:pt>
                <c:pt idx="84">
                  <c:v>4.9810967378797463E-2</c:v>
                </c:pt>
                <c:pt idx="85">
                  <c:v>5.1154558382697481E-2</c:v>
                </c:pt>
                <c:pt idx="86">
                  <c:v>5.0160765252634694E-2</c:v>
                </c:pt>
                <c:pt idx="87">
                  <c:v>5.0168818072815022E-2</c:v>
                </c:pt>
                <c:pt idx="88">
                  <c:v>5.0698627081178643E-2</c:v>
                </c:pt>
                <c:pt idx="89">
                  <c:v>5.2503911541409841E-2</c:v>
                </c:pt>
                <c:pt idx="90">
                  <c:v>5.2573195030781603E-2</c:v>
                </c:pt>
                <c:pt idx="91">
                  <c:v>5.4916088217204118E-2</c:v>
                </c:pt>
                <c:pt idx="92">
                  <c:v>5.5065169628255042E-2</c:v>
                </c:pt>
                <c:pt idx="93">
                  <c:v>5.8774435471547301E-2</c:v>
                </c:pt>
                <c:pt idx="94">
                  <c:v>5.8598442453399589E-2</c:v>
                </c:pt>
                <c:pt idx="95">
                  <c:v>5.5626634032374701E-2</c:v>
                </c:pt>
                <c:pt idx="96">
                  <c:v>5.4718963403957273E-2</c:v>
                </c:pt>
                <c:pt idx="97">
                  <c:v>5.5373745092501842E-2</c:v>
                </c:pt>
                <c:pt idx="98">
                  <c:v>5.9976489216227231E-2</c:v>
                </c:pt>
                <c:pt idx="99">
                  <c:v>5.8403709803646731E-2</c:v>
                </c:pt>
                <c:pt idx="100">
                  <c:v>5.5201346912864671E-2</c:v>
                </c:pt>
                <c:pt idx="101">
                  <c:v>5.6290775630597409E-2</c:v>
                </c:pt>
                <c:pt idx="102">
                  <c:v>5.5173631418072674E-2</c:v>
                </c:pt>
                <c:pt idx="103">
                  <c:v>5.5197995208814021E-2</c:v>
                </c:pt>
                <c:pt idx="104">
                  <c:v>5.5667818990519771E-2</c:v>
                </c:pt>
                <c:pt idx="105">
                  <c:v>5.4698610655289352E-2</c:v>
                </c:pt>
                <c:pt idx="106">
                  <c:v>5.7747723296009051E-2</c:v>
                </c:pt>
                <c:pt idx="107">
                  <c:v>5.595344673231871E-2</c:v>
                </c:pt>
                <c:pt idx="108">
                  <c:v>5.5755656411342926E-2</c:v>
                </c:pt>
                <c:pt idx="109">
                  <c:v>5.5606528206411432E-2</c:v>
                </c:pt>
                <c:pt idx="110">
                  <c:v>5.6894472133087549E-2</c:v>
                </c:pt>
                <c:pt idx="111">
                  <c:v>5.6009857734961359E-2</c:v>
                </c:pt>
                <c:pt idx="112">
                  <c:v>5.6649520745054499E-2</c:v>
                </c:pt>
                <c:pt idx="113">
                  <c:v>5.5794853482714755E-2</c:v>
                </c:pt>
                <c:pt idx="114">
                  <c:v>5.6850806428689192E-2</c:v>
                </c:pt>
                <c:pt idx="115">
                  <c:v>5.7455084487701737E-2</c:v>
                </c:pt>
                <c:pt idx="116">
                  <c:v>5.7885109634397643E-2</c:v>
                </c:pt>
                <c:pt idx="117">
                  <c:v>5.7464659234570732E-2</c:v>
                </c:pt>
                <c:pt idx="118">
                  <c:v>6.2899015630405383E-2</c:v>
                </c:pt>
                <c:pt idx="119">
                  <c:v>6.0660839182049245E-2</c:v>
                </c:pt>
                <c:pt idx="120">
                  <c:v>6.2076329054205043E-2</c:v>
                </c:pt>
                <c:pt idx="121">
                  <c:v>6.2002814927797724E-2</c:v>
                </c:pt>
                <c:pt idx="122">
                  <c:v>6.4768517319101535E-2</c:v>
                </c:pt>
                <c:pt idx="123">
                  <c:v>6.6683559835158238E-2</c:v>
                </c:pt>
                <c:pt idx="124">
                  <c:v>6.111946410453873E-2</c:v>
                </c:pt>
                <c:pt idx="125">
                  <c:v>6.4137099463813851E-2</c:v>
                </c:pt>
                <c:pt idx="126">
                  <c:v>6.3181571199312586E-2</c:v>
                </c:pt>
                <c:pt idx="127">
                  <c:v>6.3571982555847992E-2</c:v>
                </c:pt>
                <c:pt idx="128">
                  <c:v>6.4726175912800901E-2</c:v>
                </c:pt>
                <c:pt idx="129">
                  <c:v>6.7048845083643435E-2</c:v>
                </c:pt>
                <c:pt idx="130">
                  <c:v>6.6705355773015007E-2</c:v>
                </c:pt>
                <c:pt idx="131">
                  <c:v>7.0036348865060966E-2</c:v>
                </c:pt>
                <c:pt idx="132">
                  <c:v>7.0533799796862653E-2</c:v>
                </c:pt>
                <c:pt idx="133">
                  <c:v>7.0265180792310186E-2</c:v>
                </c:pt>
                <c:pt idx="134">
                  <c:v>6.8862461006631459E-2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7-4D91-B7C0-E18E2818E0C3}"/>
            </c:ext>
          </c:extLst>
        </c:ser>
        <c:ser>
          <c:idx val="1"/>
          <c:order val="1"/>
          <c:tx>
            <c:strRef>
              <c:f>'SP PE Ratio'!$BE$6</c:f>
              <c:strCache>
                <c:ptCount val="1"/>
                <c:pt idx="0">
                  <c:v>US 10yr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 PE Ratio'!$BC$7:$BC$165</c:f>
              <c:numCache>
                <c:formatCode>m/d/yyyy</c:formatCode>
                <c:ptCount val="159"/>
                <c:pt idx="0">
                  <c:v>45260</c:v>
                </c:pt>
                <c:pt idx="1">
                  <c:v>45230</c:v>
                </c:pt>
                <c:pt idx="2">
                  <c:v>45198</c:v>
                </c:pt>
                <c:pt idx="3">
                  <c:v>45169</c:v>
                </c:pt>
                <c:pt idx="4">
                  <c:v>45138</c:v>
                </c:pt>
                <c:pt idx="5">
                  <c:v>45107</c:v>
                </c:pt>
                <c:pt idx="6">
                  <c:v>45077</c:v>
                </c:pt>
                <c:pt idx="7">
                  <c:v>45044</c:v>
                </c:pt>
                <c:pt idx="8">
                  <c:v>45016</c:v>
                </c:pt>
                <c:pt idx="9">
                  <c:v>44985</c:v>
                </c:pt>
                <c:pt idx="10">
                  <c:v>44957</c:v>
                </c:pt>
                <c:pt idx="11">
                  <c:v>44925</c:v>
                </c:pt>
                <c:pt idx="12">
                  <c:v>44895</c:v>
                </c:pt>
                <c:pt idx="13">
                  <c:v>44865</c:v>
                </c:pt>
                <c:pt idx="14">
                  <c:v>44834</c:v>
                </c:pt>
                <c:pt idx="15">
                  <c:v>44804</c:v>
                </c:pt>
                <c:pt idx="16">
                  <c:v>44771</c:v>
                </c:pt>
                <c:pt idx="17">
                  <c:v>44742</c:v>
                </c:pt>
                <c:pt idx="18">
                  <c:v>44712</c:v>
                </c:pt>
                <c:pt idx="19">
                  <c:v>44680</c:v>
                </c:pt>
                <c:pt idx="20">
                  <c:v>44651</c:v>
                </c:pt>
                <c:pt idx="21">
                  <c:v>44620</c:v>
                </c:pt>
                <c:pt idx="22">
                  <c:v>44592</c:v>
                </c:pt>
                <c:pt idx="23">
                  <c:v>44561</c:v>
                </c:pt>
                <c:pt idx="24">
                  <c:v>44530</c:v>
                </c:pt>
                <c:pt idx="25">
                  <c:v>44498</c:v>
                </c:pt>
                <c:pt idx="26">
                  <c:v>44469</c:v>
                </c:pt>
                <c:pt idx="27">
                  <c:v>44439</c:v>
                </c:pt>
                <c:pt idx="28">
                  <c:v>44407</c:v>
                </c:pt>
                <c:pt idx="29">
                  <c:v>44377</c:v>
                </c:pt>
                <c:pt idx="30">
                  <c:v>44347</c:v>
                </c:pt>
                <c:pt idx="31">
                  <c:v>44316</c:v>
                </c:pt>
                <c:pt idx="32">
                  <c:v>44286</c:v>
                </c:pt>
                <c:pt idx="33">
                  <c:v>44253</c:v>
                </c:pt>
                <c:pt idx="34">
                  <c:v>44225</c:v>
                </c:pt>
                <c:pt idx="35">
                  <c:v>44196</c:v>
                </c:pt>
                <c:pt idx="36">
                  <c:v>44165</c:v>
                </c:pt>
                <c:pt idx="37">
                  <c:v>44134</c:v>
                </c:pt>
                <c:pt idx="38">
                  <c:v>44104</c:v>
                </c:pt>
                <c:pt idx="39">
                  <c:v>44074</c:v>
                </c:pt>
                <c:pt idx="40">
                  <c:v>44043</c:v>
                </c:pt>
                <c:pt idx="41">
                  <c:v>44012</c:v>
                </c:pt>
                <c:pt idx="42">
                  <c:v>43980</c:v>
                </c:pt>
                <c:pt idx="43">
                  <c:v>43951</c:v>
                </c:pt>
                <c:pt idx="44">
                  <c:v>43921</c:v>
                </c:pt>
                <c:pt idx="45">
                  <c:v>43889</c:v>
                </c:pt>
                <c:pt idx="46">
                  <c:v>43861</c:v>
                </c:pt>
                <c:pt idx="47">
                  <c:v>43830</c:v>
                </c:pt>
                <c:pt idx="48">
                  <c:v>43798</c:v>
                </c:pt>
                <c:pt idx="49">
                  <c:v>43769</c:v>
                </c:pt>
                <c:pt idx="50">
                  <c:v>43738</c:v>
                </c:pt>
                <c:pt idx="51">
                  <c:v>43707</c:v>
                </c:pt>
                <c:pt idx="52">
                  <c:v>43677</c:v>
                </c:pt>
                <c:pt idx="53">
                  <c:v>43644</c:v>
                </c:pt>
                <c:pt idx="54">
                  <c:v>43616</c:v>
                </c:pt>
                <c:pt idx="55">
                  <c:v>43585</c:v>
                </c:pt>
                <c:pt idx="56">
                  <c:v>43553</c:v>
                </c:pt>
                <c:pt idx="57">
                  <c:v>43524</c:v>
                </c:pt>
                <c:pt idx="58">
                  <c:v>43496</c:v>
                </c:pt>
                <c:pt idx="59">
                  <c:v>43465</c:v>
                </c:pt>
                <c:pt idx="60">
                  <c:v>43434</c:v>
                </c:pt>
                <c:pt idx="61">
                  <c:v>43404</c:v>
                </c:pt>
                <c:pt idx="62">
                  <c:v>43371</c:v>
                </c:pt>
                <c:pt idx="63">
                  <c:v>43343</c:v>
                </c:pt>
                <c:pt idx="64">
                  <c:v>43312</c:v>
                </c:pt>
                <c:pt idx="65">
                  <c:v>43280</c:v>
                </c:pt>
                <c:pt idx="66">
                  <c:v>43251</c:v>
                </c:pt>
                <c:pt idx="67">
                  <c:v>43220</c:v>
                </c:pt>
                <c:pt idx="68">
                  <c:v>43189</c:v>
                </c:pt>
                <c:pt idx="69">
                  <c:v>43159</c:v>
                </c:pt>
                <c:pt idx="70">
                  <c:v>43131</c:v>
                </c:pt>
                <c:pt idx="71">
                  <c:v>43098</c:v>
                </c:pt>
                <c:pt idx="72">
                  <c:v>43069</c:v>
                </c:pt>
                <c:pt idx="73">
                  <c:v>43039</c:v>
                </c:pt>
                <c:pt idx="74">
                  <c:v>43007</c:v>
                </c:pt>
                <c:pt idx="75">
                  <c:v>42978</c:v>
                </c:pt>
                <c:pt idx="76">
                  <c:v>42947</c:v>
                </c:pt>
                <c:pt idx="77">
                  <c:v>42916</c:v>
                </c:pt>
                <c:pt idx="78">
                  <c:v>42886</c:v>
                </c:pt>
                <c:pt idx="79">
                  <c:v>42853</c:v>
                </c:pt>
                <c:pt idx="80">
                  <c:v>42825</c:v>
                </c:pt>
                <c:pt idx="81">
                  <c:v>42794</c:v>
                </c:pt>
                <c:pt idx="82">
                  <c:v>42766</c:v>
                </c:pt>
                <c:pt idx="83">
                  <c:v>42734</c:v>
                </c:pt>
                <c:pt idx="84">
                  <c:v>42704</c:v>
                </c:pt>
                <c:pt idx="85">
                  <c:v>42674</c:v>
                </c:pt>
                <c:pt idx="86">
                  <c:v>42643</c:v>
                </c:pt>
                <c:pt idx="87">
                  <c:v>42613</c:v>
                </c:pt>
                <c:pt idx="88">
                  <c:v>42580</c:v>
                </c:pt>
                <c:pt idx="89">
                  <c:v>42551</c:v>
                </c:pt>
                <c:pt idx="90">
                  <c:v>42521</c:v>
                </c:pt>
                <c:pt idx="91">
                  <c:v>42489</c:v>
                </c:pt>
                <c:pt idx="92">
                  <c:v>42460</c:v>
                </c:pt>
                <c:pt idx="93">
                  <c:v>42429</c:v>
                </c:pt>
                <c:pt idx="94">
                  <c:v>42398</c:v>
                </c:pt>
                <c:pt idx="95">
                  <c:v>42369</c:v>
                </c:pt>
                <c:pt idx="96">
                  <c:v>42338</c:v>
                </c:pt>
                <c:pt idx="97">
                  <c:v>42307</c:v>
                </c:pt>
                <c:pt idx="98">
                  <c:v>42277</c:v>
                </c:pt>
                <c:pt idx="99">
                  <c:v>42247</c:v>
                </c:pt>
                <c:pt idx="100">
                  <c:v>42216</c:v>
                </c:pt>
                <c:pt idx="101">
                  <c:v>42185</c:v>
                </c:pt>
                <c:pt idx="102">
                  <c:v>42153</c:v>
                </c:pt>
                <c:pt idx="103">
                  <c:v>42124</c:v>
                </c:pt>
                <c:pt idx="104">
                  <c:v>42094</c:v>
                </c:pt>
                <c:pt idx="105">
                  <c:v>42062</c:v>
                </c:pt>
                <c:pt idx="106">
                  <c:v>42034</c:v>
                </c:pt>
                <c:pt idx="107">
                  <c:v>42004</c:v>
                </c:pt>
                <c:pt idx="108">
                  <c:v>41971</c:v>
                </c:pt>
                <c:pt idx="109">
                  <c:v>41943</c:v>
                </c:pt>
                <c:pt idx="110">
                  <c:v>41912</c:v>
                </c:pt>
                <c:pt idx="111">
                  <c:v>41880</c:v>
                </c:pt>
                <c:pt idx="112">
                  <c:v>41851</c:v>
                </c:pt>
                <c:pt idx="113">
                  <c:v>41820</c:v>
                </c:pt>
                <c:pt idx="114">
                  <c:v>41789</c:v>
                </c:pt>
                <c:pt idx="115">
                  <c:v>41759</c:v>
                </c:pt>
                <c:pt idx="116">
                  <c:v>41729</c:v>
                </c:pt>
                <c:pt idx="117">
                  <c:v>41698</c:v>
                </c:pt>
                <c:pt idx="118">
                  <c:v>41670</c:v>
                </c:pt>
                <c:pt idx="119">
                  <c:v>41639</c:v>
                </c:pt>
                <c:pt idx="120">
                  <c:v>41607</c:v>
                </c:pt>
                <c:pt idx="121">
                  <c:v>41578</c:v>
                </c:pt>
                <c:pt idx="122">
                  <c:v>41547</c:v>
                </c:pt>
                <c:pt idx="123">
                  <c:v>41516</c:v>
                </c:pt>
                <c:pt idx="124">
                  <c:v>41486</c:v>
                </c:pt>
                <c:pt idx="125">
                  <c:v>41453</c:v>
                </c:pt>
                <c:pt idx="126">
                  <c:v>41425</c:v>
                </c:pt>
                <c:pt idx="127">
                  <c:v>41394</c:v>
                </c:pt>
                <c:pt idx="128">
                  <c:v>41362</c:v>
                </c:pt>
                <c:pt idx="129">
                  <c:v>41333</c:v>
                </c:pt>
                <c:pt idx="130">
                  <c:v>41305</c:v>
                </c:pt>
                <c:pt idx="131">
                  <c:v>41274</c:v>
                </c:pt>
                <c:pt idx="132">
                  <c:v>41243</c:v>
                </c:pt>
                <c:pt idx="133">
                  <c:v>41213</c:v>
                </c:pt>
                <c:pt idx="134">
                  <c:v>41180</c:v>
                </c:pt>
              </c:numCache>
            </c:numRef>
          </c:cat>
          <c:val>
            <c:numRef>
              <c:f>'SP PE Ratio'!$BE$7:$BE$165</c:f>
              <c:numCache>
                <c:formatCode>0.00%</c:formatCode>
                <c:ptCount val="159"/>
                <c:pt idx="0">
                  <c:v>4.6403E-2</c:v>
                </c:pt>
                <c:pt idx="1">
                  <c:v>4.9306999999999997E-2</c:v>
                </c:pt>
                <c:pt idx="2">
                  <c:v>4.5711000000000002E-2</c:v>
                </c:pt>
                <c:pt idx="3">
                  <c:v>4.1081000000000006E-2</c:v>
                </c:pt>
                <c:pt idx="4">
                  <c:v>3.9587999999999998E-2</c:v>
                </c:pt>
                <c:pt idx="5">
                  <c:v>3.8366999999999998E-2</c:v>
                </c:pt>
                <c:pt idx="6">
                  <c:v>3.6426E-2</c:v>
                </c:pt>
                <c:pt idx="7">
                  <c:v>3.422E-2</c:v>
                </c:pt>
                <c:pt idx="8">
                  <c:v>3.4675999999999998E-2</c:v>
                </c:pt>
                <c:pt idx="9">
                  <c:v>3.9199999999999999E-2</c:v>
                </c:pt>
                <c:pt idx="10">
                  <c:v>3.5068999999999996E-2</c:v>
                </c:pt>
                <c:pt idx="11">
                  <c:v>3.8747999999999998E-2</c:v>
                </c:pt>
                <c:pt idx="12">
                  <c:v>3.6054000000000003E-2</c:v>
                </c:pt>
                <c:pt idx="13">
                  <c:v>4.0477999999999993E-2</c:v>
                </c:pt>
                <c:pt idx="14">
                  <c:v>3.8286000000000001E-2</c:v>
                </c:pt>
                <c:pt idx="15">
                  <c:v>3.1926000000000003E-2</c:v>
                </c:pt>
                <c:pt idx="16">
                  <c:v>2.6486999999999997E-2</c:v>
                </c:pt>
                <c:pt idx="17">
                  <c:v>3.0129000000000003E-2</c:v>
                </c:pt>
                <c:pt idx="18">
                  <c:v>2.8441000000000001E-2</c:v>
                </c:pt>
                <c:pt idx="19">
                  <c:v>2.9336000000000001E-2</c:v>
                </c:pt>
                <c:pt idx="20">
                  <c:v>2.3380000000000001E-2</c:v>
                </c:pt>
                <c:pt idx="21">
                  <c:v>1.8249999999999999E-2</c:v>
                </c:pt>
                <c:pt idx="22">
                  <c:v>1.7766999999999998E-2</c:v>
                </c:pt>
                <c:pt idx="23">
                  <c:v>1.5101E-2</c:v>
                </c:pt>
                <c:pt idx="24">
                  <c:v>1.4442999999999999E-2</c:v>
                </c:pt>
                <c:pt idx="25">
                  <c:v>1.5521E-2</c:v>
                </c:pt>
                <c:pt idx="26">
                  <c:v>1.4873000000000001E-2</c:v>
                </c:pt>
                <c:pt idx="27">
                  <c:v>1.3087999999999999E-2</c:v>
                </c:pt>
                <c:pt idx="28">
                  <c:v>1.2222999999999999E-2</c:v>
                </c:pt>
                <c:pt idx="29">
                  <c:v>1.468E-2</c:v>
                </c:pt>
                <c:pt idx="30">
                  <c:v>1.5942999999999999E-2</c:v>
                </c:pt>
                <c:pt idx="31">
                  <c:v>1.6258999999999999E-2</c:v>
                </c:pt>
                <c:pt idx="32">
                  <c:v>1.7403999999999999E-2</c:v>
                </c:pt>
                <c:pt idx="33">
                  <c:v>1.4049000000000001E-2</c:v>
                </c:pt>
                <c:pt idx="34">
                  <c:v>1.0655E-2</c:v>
                </c:pt>
                <c:pt idx="35">
                  <c:v>9.1319999999999995E-3</c:v>
                </c:pt>
                <c:pt idx="36">
                  <c:v>8.3890000000000006E-3</c:v>
                </c:pt>
                <c:pt idx="37">
                  <c:v>8.737E-3</c:v>
                </c:pt>
                <c:pt idx="38">
                  <c:v>6.8400000000000006E-3</c:v>
                </c:pt>
                <c:pt idx="39">
                  <c:v>7.0479999999999996E-3</c:v>
                </c:pt>
                <c:pt idx="40">
                  <c:v>5.2820000000000002E-3</c:v>
                </c:pt>
                <c:pt idx="41">
                  <c:v>6.561E-3</c:v>
                </c:pt>
                <c:pt idx="42">
                  <c:v>6.5259999999999997E-3</c:v>
                </c:pt>
                <c:pt idx="43">
                  <c:v>6.3929999999999994E-3</c:v>
                </c:pt>
                <c:pt idx="44">
                  <c:v>6.6949999999999996E-3</c:v>
                </c:pt>
                <c:pt idx="45">
                  <c:v>1.1486000000000001E-2</c:v>
                </c:pt>
                <c:pt idx="46">
                  <c:v>1.5068E-2</c:v>
                </c:pt>
                <c:pt idx="47">
                  <c:v>1.9175000000000001E-2</c:v>
                </c:pt>
                <c:pt idx="48">
                  <c:v>1.7757999999999999E-2</c:v>
                </c:pt>
                <c:pt idx="49">
                  <c:v>1.6910000000000001E-2</c:v>
                </c:pt>
                <c:pt idx="50">
                  <c:v>1.6646000000000001E-2</c:v>
                </c:pt>
                <c:pt idx="51">
                  <c:v>1.4961E-2</c:v>
                </c:pt>
                <c:pt idx="52">
                  <c:v>2.0144000000000002E-2</c:v>
                </c:pt>
                <c:pt idx="53">
                  <c:v>2.0050999999999999E-2</c:v>
                </c:pt>
                <c:pt idx="54">
                  <c:v>2.1246000000000001E-2</c:v>
                </c:pt>
                <c:pt idx="55">
                  <c:v>2.5017999999999999E-2</c:v>
                </c:pt>
                <c:pt idx="56">
                  <c:v>2.4049999999999998E-2</c:v>
                </c:pt>
                <c:pt idx="57">
                  <c:v>2.7149999999999997E-2</c:v>
                </c:pt>
                <c:pt idx="58">
                  <c:v>2.6293E-2</c:v>
                </c:pt>
                <c:pt idx="59">
                  <c:v>2.6842000000000001E-2</c:v>
                </c:pt>
                <c:pt idx="60">
                  <c:v>2.9878999999999999E-2</c:v>
                </c:pt>
                <c:pt idx="61">
                  <c:v>3.1434999999999998E-2</c:v>
                </c:pt>
                <c:pt idx="62">
                  <c:v>3.0612E-2</c:v>
                </c:pt>
                <c:pt idx="63">
                  <c:v>2.8603999999999997E-2</c:v>
                </c:pt>
                <c:pt idx="64">
                  <c:v>2.9597999999999999E-2</c:v>
                </c:pt>
                <c:pt idx="65">
                  <c:v>2.8601000000000001E-2</c:v>
                </c:pt>
                <c:pt idx="66">
                  <c:v>2.8586E-2</c:v>
                </c:pt>
                <c:pt idx="67">
                  <c:v>2.9531000000000002E-2</c:v>
                </c:pt>
                <c:pt idx="68">
                  <c:v>2.7389E-2</c:v>
                </c:pt>
                <c:pt idx="69">
                  <c:v>2.8605999999999999E-2</c:v>
                </c:pt>
                <c:pt idx="70">
                  <c:v>2.7050000000000001E-2</c:v>
                </c:pt>
                <c:pt idx="71">
                  <c:v>2.4054000000000002E-2</c:v>
                </c:pt>
                <c:pt idx="72">
                  <c:v>2.4097E-2</c:v>
                </c:pt>
                <c:pt idx="73">
                  <c:v>2.3793000000000002E-2</c:v>
                </c:pt>
                <c:pt idx="74">
                  <c:v>2.3336000000000003E-2</c:v>
                </c:pt>
                <c:pt idx="75">
                  <c:v>2.1170000000000001E-2</c:v>
                </c:pt>
                <c:pt idx="76">
                  <c:v>2.2942000000000001E-2</c:v>
                </c:pt>
                <c:pt idx="77">
                  <c:v>2.3037000000000002E-2</c:v>
                </c:pt>
                <c:pt idx="78">
                  <c:v>2.2027999999999999E-2</c:v>
                </c:pt>
                <c:pt idx="79">
                  <c:v>2.2801999999999999E-2</c:v>
                </c:pt>
                <c:pt idx="80">
                  <c:v>2.3873999999999999E-2</c:v>
                </c:pt>
                <c:pt idx="81">
                  <c:v>2.3899E-2</c:v>
                </c:pt>
                <c:pt idx="82">
                  <c:v>2.4531000000000001E-2</c:v>
                </c:pt>
                <c:pt idx="83">
                  <c:v>2.4443000000000003E-2</c:v>
                </c:pt>
                <c:pt idx="84">
                  <c:v>2.3809E-2</c:v>
                </c:pt>
                <c:pt idx="85">
                  <c:v>1.8255E-2</c:v>
                </c:pt>
                <c:pt idx="86">
                  <c:v>1.5944E-2</c:v>
                </c:pt>
                <c:pt idx="87">
                  <c:v>1.5800000000000002E-2</c:v>
                </c:pt>
                <c:pt idx="88">
                  <c:v>1.4531000000000001E-2</c:v>
                </c:pt>
                <c:pt idx="89">
                  <c:v>1.4697E-2</c:v>
                </c:pt>
                <c:pt idx="90">
                  <c:v>1.8458000000000002E-2</c:v>
                </c:pt>
                <c:pt idx="91">
                  <c:v>1.8332999999999999E-2</c:v>
                </c:pt>
                <c:pt idx="92">
                  <c:v>1.7686999999999998E-2</c:v>
                </c:pt>
                <c:pt idx="93">
                  <c:v>1.7346999999999998E-2</c:v>
                </c:pt>
                <c:pt idx="94">
                  <c:v>1.9209E-2</c:v>
                </c:pt>
                <c:pt idx="95">
                  <c:v>2.2694000000000002E-2</c:v>
                </c:pt>
                <c:pt idx="96">
                  <c:v>2.206E-2</c:v>
                </c:pt>
                <c:pt idx="97">
                  <c:v>2.1421000000000003E-2</c:v>
                </c:pt>
                <c:pt idx="98">
                  <c:v>2.0368000000000001E-2</c:v>
                </c:pt>
                <c:pt idx="99">
                  <c:v>2.2179000000000001E-2</c:v>
                </c:pt>
                <c:pt idx="100">
                  <c:v>2.1801000000000001E-2</c:v>
                </c:pt>
                <c:pt idx="101">
                  <c:v>2.3531E-2</c:v>
                </c:pt>
                <c:pt idx="102">
                  <c:v>2.1214E-2</c:v>
                </c:pt>
                <c:pt idx="103">
                  <c:v>2.0316999999999998E-2</c:v>
                </c:pt>
                <c:pt idx="104">
                  <c:v>1.9231000000000002E-2</c:v>
                </c:pt>
                <c:pt idx="105">
                  <c:v>1.993E-2</c:v>
                </c:pt>
                <c:pt idx="106">
                  <c:v>1.6407000000000001E-2</c:v>
                </c:pt>
                <c:pt idx="107">
                  <c:v>2.1711999999999999E-2</c:v>
                </c:pt>
                <c:pt idx="108">
                  <c:v>2.1640000000000003E-2</c:v>
                </c:pt>
                <c:pt idx="109">
                  <c:v>2.3353000000000002E-2</c:v>
                </c:pt>
                <c:pt idx="110">
                  <c:v>2.4888E-2</c:v>
                </c:pt>
                <c:pt idx="111">
                  <c:v>2.3431E-2</c:v>
                </c:pt>
                <c:pt idx="112">
                  <c:v>2.5578E-2</c:v>
                </c:pt>
                <c:pt idx="113">
                  <c:v>2.5304000000000004E-2</c:v>
                </c:pt>
                <c:pt idx="114">
                  <c:v>2.4759000000000003E-2</c:v>
                </c:pt>
                <c:pt idx="115">
                  <c:v>2.6459E-2</c:v>
                </c:pt>
                <c:pt idx="116">
                  <c:v>2.7179999999999999E-2</c:v>
                </c:pt>
                <c:pt idx="117">
                  <c:v>2.6476000000000003E-2</c:v>
                </c:pt>
                <c:pt idx="118">
                  <c:v>2.6440000000000002E-2</c:v>
                </c:pt>
                <c:pt idx="119">
                  <c:v>3.0282E-2</c:v>
                </c:pt>
                <c:pt idx="120">
                  <c:v>2.7445000000000001E-2</c:v>
                </c:pt>
                <c:pt idx="121">
                  <c:v>2.5541999999999999E-2</c:v>
                </c:pt>
                <c:pt idx="122">
                  <c:v>2.6099999999999998E-2</c:v>
                </c:pt>
                <c:pt idx="123">
                  <c:v>2.7838999999999999E-2</c:v>
                </c:pt>
                <c:pt idx="124">
                  <c:v>2.5762E-2</c:v>
                </c:pt>
                <c:pt idx="125">
                  <c:v>2.4857000000000001E-2</c:v>
                </c:pt>
                <c:pt idx="126">
                  <c:v>2.1282000000000002E-2</c:v>
                </c:pt>
                <c:pt idx="127">
                  <c:v>1.6716999999999999E-2</c:v>
                </c:pt>
                <c:pt idx="128">
                  <c:v>1.8485999999999999E-2</c:v>
                </c:pt>
                <c:pt idx="129">
                  <c:v>1.8755999999999998E-2</c:v>
                </c:pt>
                <c:pt idx="130">
                  <c:v>1.9849000000000002E-2</c:v>
                </c:pt>
                <c:pt idx="131">
                  <c:v>1.7573999999999999E-2</c:v>
                </c:pt>
                <c:pt idx="132">
                  <c:v>1.6156E-2</c:v>
                </c:pt>
                <c:pt idx="133">
                  <c:v>1.6900999999999999E-2</c:v>
                </c:pt>
                <c:pt idx="134">
                  <c:v>1.6334999999999999E-2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7-4D91-B7C0-E18E2818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13207"/>
        <c:axId val="653809271"/>
      </c:lineChart>
      <c:dateAx>
        <c:axId val="65381320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09271"/>
        <c:crosses val="autoZero"/>
        <c:auto val="1"/>
        <c:lblOffset val="100"/>
        <c:baseTimeUnit val="months"/>
      </c:dateAx>
      <c:valAx>
        <c:axId val="6538092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3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ISM New Orders</a:t>
            </a:r>
            <a:r>
              <a:rPr lang="en-US" baseline="0">
                <a:latin typeface="Georgia" panose="02040502050405020303" pitchFamily="18" charset="0"/>
              </a:rPr>
              <a:t> vs. S&amp;P 500 Earnings</a:t>
            </a:r>
            <a:br>
              <a:rPr lang="en-US" baseline="0">
                <a:latin typeface="Georgia" panose="02040502050405020303" pitchFamily="18" charset="0"/>
              </a:rPr>
            </a:br>
            <a:r>
              <a:rPr lang="en-US" sz="700" b="0" i="0" u="none" strike="noStrike" baseline="0">
                <a:effectLst/>
              </a:rPr>
              <a:t>(YoY % Change, New Orders Pushed Forward 9mo)</a:t>
            </a:r>
            <a:endParaRPr lang="en-US" sz="7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26217820659152163"/>
          <c:y val="1.941750061586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'ISM and Macro Factors'!$O$9</c:f>
              <c:strCache>
                <c:ptCount val="1"/>
                <c:pt idx="0">
                  <c:v>ISM New Orders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'ISM and Macro Factors'!$M$19:$M$252</c:f>
              <c:numCache>
                <c:formatCode>m/d/yyyy</c:formatCode>
                <c:ptCount val="234"/>
                <c:pt idx="0">
                  <c:v>38625</c:v>
                </c:pt>
                <c:pt idx="1">
                  <c:v>38656</c:v>
                </c:pt>
                <c:pt idx="2">
                  <c:v>38686</c:v>
                </c:pt>
                <c:pt idx="3">
                  <c:v>38717</c:v>
                </c:pt>
                <c:pt idx="4">
                  <c:v>38748</c:v>
                </c:pt>
                <c:pt idx="5">
                  <c:v>38776</c:v>
                </c:pt>
                <c:pt idx="6">
                  <c:v>38807</c:v>
                </c:pt>
                <c:pt idx="7">
                  <c:v>38837</c:v>
                </c:pt>
                <c:pt idx="8">
                  <c:v>38868</c:v>
                </c:pt>
                <c:pt idx="9">
                  <c:v>38898</c:v>
                </c:pt>
                <c:pt idx="10">
                  <c:v>38929</c:v>
                </c:pt>
                <c:pt idx="11">
                  <c:v>38960</c:v>
                </c:pt>
                <c:pt idx="12">
                  <c:v>38990</c:v>
                </c:pt>
                <c:pt idx="13">
                  <c:v>39021</c:v>
                </c:pt>
                <c:pt idx="14">
                  <c:v>39051</c:v>
                </c:pt>
                <c:pt idx="15">
                  <c:v>39082</c:v>
                </c:pt>
                <c:pt idx="16">
                  <c:v>39113</c:v>
                </c:pt>
                <c:pt idx="17">
                  <c:v>39141</c:v>
                </c:pt>
                <c:pt idx="18">
                  <c:v>39172</c:v>
                </c:pt>
                <c:pt idx="19">
                  <c:v>39202</c:v>
                </c:pt>
                <c:pt idx="20">
                  <c:v>39233</c:v>
                </c:pt>
                <c:pt idx="21">
                  <c:v>39263</c:v>
                </c:pt>
                <c:pt idx="22">
                  <c:v>39294</c:v>
                </c:pt>
                <c:pt idx="23">
                  <c:v>39325</c:v>
                </c:pt>
                <c:pt idx="24">
                  <c:v>39355</c:v>
                </c:pt>
                <c:pt idx="25">
                  <c:v>39386</c:v>
                </c:pt>
                <c:pt idx="26">
                  <c:v>39416</c:v>
                </c:pt>
                <c:pt idx="27">
                  <c:v>39447</c:v>
                </c:pt>
                <c:pt idx="28">
                  <c:v>39478</c:v>
                </c:pt>
                <c:pt idx="29">
                  <c:v>39507</c:v>
                </c:pt>
                <c:pt idx="30">
                  <c:v>39538</c:v>
                </c:pt>
                <c:pt idx="31">
                  <c:v>39568</c:v>
                </c:pt>
                <c:pt idx="32">
                  <c:v>39599</c:v>
                </c:pt>
                <c:pt idx="33">
                  <c:v>39629</c:v>
                </c:pt>
                <c:pt idx="34">
                  <c:v>39660</c:v>
                </c:pt>
                <c:pt idx="35">
                  <c:v>39691</c:v>
                </c:pt>
                <c:pt idx="36">
                  <c:v>39721</c:v>
                </c:pt>
                <c:pt idx="37">
                  <c:v>39752</c:v>
                </c:pt>
                <c:pt idx="38">
                  <c:v>39782</c:v>
                </c:pt>
                <c:pt idx="39">
                  <c:v>39813</c:v>
                </c:pt>
                <c:pt idx="40">
                  <c:v>39844</c:v>
                </c:pt>
                <c:pt idx="41">
                  <c:v>39872</c:v>
                </c:pt>
                <c:pt idx="42">
                  <c:v>39903</c:v>
                </c:pt>
                <c:pt idx="43">
                  <c:v>39933</c:v>
                </c:pt>
                <c:pt idx="44">
                  <c:v>39964</c:v>
                </c:pt>
                <c:pt idx="45">
                  <c:v>39994</c:v>
                </c:pt>
                <c:pt idx="46">
                  <c:v>40025</c:v>
                </c:pt>
                <c:pt idx="47">
                  <c:v>40056</c:v>
                </c:pt>
                <c:pt idx="48">
                  <c:v>40086</c:v>
                </c:pt>
                <c:pt idx="49">
                  <c:v>40117</c:v>
                </c:pt>
                <c:pt idx="50">
                  <c:v>40147</c:v>
                </c:pt>
                <c:pt idx="51">
                  <c:v>40178</c:v>
                </c:pt>
                <c:pt idx="52">
                  <c:v>40209</c:v>
                </c:pt>
                <c:pt idx="53">
                  <c:v>40237</c:v>
                </c:pt>
                <c:pt idx="54">
                  <c:v>40268</c:v>
                </c:pt>
                <c:pt idx="55">
                  <c:v>40298</c:v>
                </c:pt>
                <c:pt idx="56">
                  <c:v>40329</c:v>
                </c:pt>
                <c:pt idx="57">
                  <c:v>40359</c:v>
                </c:pt>
                <c:pt idx="58">
                  <c:v>40390</c:v>
                </c:pt>
                <c:pt idx="59">
                  <c:v>40421</c:v>
                </c:pt>
                <c:pt idx="60">
                  <c:v>40451</c:v>
                </c:pt>
                <c:pt idx="61">
                  <c:v>40482</c:v>
                </c:pt>
                <c:pt idx="62">
                  <c:v>40512</c:v>
                </c:pt>
                <c:pt idx="63">
                  <c:v>40543</c:v>
                </c:pt>
                <c:pt idx="64">
                  <c:v>40574</c:v>
                </c:pt>
                <c:pt idx="65">
                  <c:v>40602</c:v>
                </c:pt>
                <c:pt idx="66">
                  <c:v>40633</c:v>
                </c:pt>
                <c:pt idx="67">
                  <c:v>40663</c:v>
                </c:pt>
                <c:pt idx="68">
                  <c:v>40694</c:v>
                </c:pt>
                <c:pt idx="69">
                  <c:v>40724</c:v>
                </c:pt>
                <c:pt idx="70">
                  <c:v>40755</c:v>
                </c:pt>
                <c:pt idx="71">
                  <c:v>40786</c:v>
                </c:pt>
                <c:pt idx="72">
                  <c:v>40816</c:v>
                </c:pt>
                <c:pt idx="73">
                  <c:v>40847</c:v>
                </c:pt>
                <c:pt idx="74">
                  <c:v>40877</c:v>
                </c:pt>
                <c:pt idx="75">
                  <c:v>40908</c:v>
                </c:pt>
                <c:pt idx="76">
                  <c:v>40939</c:v>
                </c:pt>
                <c:pt idx="77">
                  <c:v>40968</c:v>
                </c:pt>
                <c:pt idx="78">
                  <c:v>40999</c:v>
                </c:pt>
                <c:pt idx="79">
                  <c:v>41029</c:v>
                </c:pt>
                <c:pt idx="80">
                  <c:v>41060</c:v>
                </c:pt>
                <c:pt idx="81">
                  <c:v>41090</c:v>
                </c:pt>
                <c:pt idx="82">
                  <c:v>41121</c:v>
                </c:pt>
                <c:pt idx="83">
                  <c:v>41152</c:v>
                </c:pt>
                <c:pt idx="84">
                  <c:v>41182</c:v>
                </c:pt>
                <c:pt idx="85">
                  <c:v>41213</c:v>
                </c:pt>
                <c:pt idx="86">
                  <c:v>41243</c:v>
                </c:pt>
                <c:pt idx="87">
                  <c:v>41274</c:v>
                </c:pt>
                <c:pt idx="88">
                  <c:v>41305</c:v>
                </c:pt>
                <c:pt idx="89">
                  <c:v>41333</c:v>
                </c:pt>
                <c:pt idx="90">
                  <c:v>41364</c:v>
                </c:pt>
                <c:pt idx="91">
                  <c:v>41394</c:v>
                </c:pt>
                <c:pt idx="92">
                  <c:v>41425</c:v>
                </c:pt>
                <c:pt idx="93">
                  <c:v>41455</c:v>
                </c:pt>
                <c:pt idx="94">
                  <c:v>41486</c:v>
                </c:pt>
                <c:pt idx="95">
                  <c:v>41517</c:v>
                </c:pt>
                <c:pt idx="96">
                  <c:v>41547</c:v>
                </c:pt>
                <c:pt idx="97">
                  <c:v>41578</c:v>
                </c:pt>
                <c:pt idx="98">
                  <c:v>41608</c:v>
                </c:pt>
                <c:pt idx="99">
                  <c:v>41639</c:v>
                </c:pt>
                <c:pt idx="100">
                  <c:v>41670</c:v>
                </c:pt>
                <c:pt idx="101">
                  <c:v>41698</c:v>
                </c:pt>
                <c:pt idx="102">
                  <c:v>41729</c:v>
                </c:pt>
                <c:pt idx="103">
                  <c:v>41759</c:v>
                </c:pt>
                <c:pt idx="104">
                  <c:v>41790</c:v>
                </c:pt>
                <c:pt idx="105">
                  <c:v>41820</c:v>
                </c:pt>
                <c:pt idx="106">
                  <c:v>41851</c:v>
                </c:pt>
                <c:pt idx="107">
                  <c:v>41882</c:v>
                </c:pt>
                <c:pt idx="108">
                  <c:v>41912</c:v>
                </c:pt>
                <c:pt idx="109">
                  <c:v>41943</c:v>
                </c:pt>
                <c:pt idx="110">
                  <c:v>41973</c:v>
                </c:pt>
                <c:pt idx="111">
                  <c:v>42004</c:v>
                </c:pt>
                <c:pt idx="112">
                  <c:v>42035</c:v>
                </c:pt>
                <c:pt idx="113">
                  <c:v>42063</c:v>
                </c:pt>
                <c:pt idx="114">
                  <c:v>42094</c:v>
                </c:pt>
                <c:pt idx="115">
                  <c:v>42124</c:v>
                </c:pt>
                <c:pt idx="116">
                  <c:v>42155</c:v>
                </c:pt>
                <c:pt idx="117">
                  <c:v>42185</c:v>
                </c:pt>
                <c:pt idx="118">
                  <c:v>42216</c:v>
                </c:pt>
                <c:pt idx="119">
                  <c:v>42247</c:v>
                </c:pt>
                <c:pt idx="120">
                  <c:v>42277</c:v>
                </c:pt>
                <c:pt idx="121">
                  <c:v>42308</c:v>
                </c:pt>
                <c:pt idx="122">
                  <c:v>42338</c:v>
                </c:pt>
                <c:pt idx="123">
                  <c:v>42369</c:v>
                </c:pt>
                <c:pt idx="124">
                  <c:v>42400</c:v>
                </c:pt>
                <c:pt idx="125">
                  <c:v>42429</c:v>
                </c:pt>
                <c:pt idx="126">
                  <c:v>42460</c:v>
                </c:pt>
                <c:pt idx="127">
                  <c:v>42490</c:v>
                </c:pt>
                <c:pt idx="128">
                  <c:v>42521</c:v>
                </c:pt>
                <c:pt idx="129">
                  <c:v>42551</c:v>
                </c:pt>
                <c:pt idx="130">
                  <c:v>42582</c:v>
                </c:pt>
                <c:pt idx="131">
                  <c:v>42613</c:v>
                </c:pt>
                <c:pt idx="132">
                  <c:v>42643</c:v>
                </c:pt>
                <c:pt idx="133">
                  <c:v>42674</c:v>
                </c:pt>
                <c:pt idx="134">
                  <c:v>42704</c:v>
                </c:pt>
                <c:pt idx="135">
                  <c:v>42735</c:v>
                </c:pt>
                <c:pt idx="136">
                  <c:v>42766</c:v>
                </c:pt>
                <c:pt idx="137">
                  <c:v>42794</c:v>
                </c:pt>
                <c:pt idx="138">
                  <c:v>42825</c:v>
                </c:pt>
                <c:pt idx="139">
                  <c:v>42855</c:v>
                </c:pt>
                <c:pt idx="140">
                  <c:v>42886</c:v>
                </c:pt>
                <c:pt idx="141">
                  <c:v>42916</c:v>
                </c:pt>
                <c:pt idx="142">
                  <c:v>42947</c:v>
                </c:pt>
                <c:pt idx="143">
                  <c:v>42978</c:v>
                </c:pt>
                <c:pt idx="144">
                  <c:v>43008</c:v>
                </c:pt>
                <c:pt idx="145">
                  <c:v>43039</c:v>
                </c:pt>
                <c:pt idx="146">
                  <c:v>43069</c:v>
                </c:pt>
                <c:pt idx="147">
                  <c:v>43100</c:v>
                </c:pt>
                <c:pt idx="148">
                  <c:v>43131</c:v>
                </c:pt>
                <c:pt idx="149">
                  <c:v>43159</c:v>
                </c:pt>
                <c:pt idx="150">
                  <c:v>43190</c:v>
                </c:pt>
                <c:pt idx="151">
                  <c:v>43220</c:v>
                </c:pt>
                <c:pt idx="152">
                  <c:v>43251</c:v>
                </c:pt>
                <c:pt idx="153">
                  <c:v>43281</c:v>
                </c:pt>
                <c:pt idx="154">
                  <c:v>43312</c:v>
                </c:pt>
                <c:pt idx="155">
                  <c:v>43343</c:v>
                </c:pt>
                <c:pt idx="156">
                  <c:v>43373</c:v>
                </c:pt>
                <c:pt idx="157">
                  <c:v>43404</c:v>
                </c:pt>
                <c:pt idx="158">
                  <c:v>43434</c:v>
                </c:pt>
                <c:pt idx="159">
                  <c:v>43465</c:v>
                </c:pt>
                <c:pt idx="160">
                  <c:v>43496</c:v>
                </c:pt>
                <c:pt idx="161">
                  <c:v>43524</c:v>
                </c:pt>
                <c:pt idx="162">
                  <c:v>43555</c:v>
                </c:pt>
                <c:pt idx="163">
                  <c:v>43585</c:v>
                </c:pt>
                <c:pt idx="164">
                  <c:v>43616</c:v>
                </c:pt>
                <c:pt idx="165">
                  <c:v>43646</c:v>
                </c:pt>
                <c:pt idx="166">
                  <c:v>43677</c:v>
                </c:pt>
                <c:pt idx="167">
                  <c:v>43708</c:v>
                </c:pt>
                <c:pt idx="168">
                  <c:v>43738</c:v>
                </c:pt>
                <c:pt idx="169">
                  <c:v>43769</c:v>
                </c:pt>
                <c:pt idx="170">
                  <c:v>43799</c:v>
                </c:pt>
                <c:pt idx="171">
                  <c:v>43830</c:v>
                </c:pt>
                <c:pt idx="172">
                  <c:v>43861</c:v>
                </c:pt>
                <c:pt idx="173">
                  <c:v>43890</c:v>
                </c:pt>
                <c:pt idx="174">
                  <c:v>43921</c:v>
                </c:pt>
                <c:pt idx="175">
                  <c:v>43951</c:v>
                </c:pt>
                <c:pt idx="176">
                  <c:v>43982</c:v>
                </c:pt>
                <c:pt idx="177">
                  <c:v>44012</c:v>
                </c:pt>
                <c:pt idx="178">
                  <c:v>44043</c:v>
                </c:pt>
                <c:pt idx="179">
                  <c:v>44074</c:v>
                </c:pt>
                <c:pt idx="180">
                  <c:v>44104</c:v>
                </c:pt>
                <c:pt idx="181">
                  <c:v>44135</c:v>
                </c:pt>
                <c:pt idx="182">
                  <c:v>44165</c:v>
                </c:pt>
                <c:pt idx="183">
                  <c:v>44196</c:v>
                </c:pt>
                <c:pt idx="184">
                  <c:v>44227</c:v>
                </c:pt>
                <c:pt idx="185">
                  <c:v>44255</c:v>
                </c:pt>
                <c:pt idx="186">
                  <c:v>44286</c:v>
                </c:pt>
                <c:pt idx="187">
                  <c:v>44316</c:v>
                </c:pt>
                <c:pt idx="188">
                  <c:v>44347</c:v>
                </c:pt>
                <c:pt idx="189">
                  <c:v>44377</c:v>
                </c:pt>
                <c:pt idx="190">
                  <c:v>44408</c:v>
                </c:pt>
                <c:pt idx="191">
                  <c:v>44439</c:v>
                </c:pt>
                <c:pt idx="192">
                  <c:v>44469</c:v>
                </c:pt>
                <c:pt idx="193">
                  <c:v>44500</c:v>
                </c:pt>
                <c:pt idx="194">
                  <c:v>44530</c:v>
                </c:pt>
                <c:pt idx="195">
                  <c:v>44561</c:v>
                </c:pt>
                <c:pt idx="196">
                  <c:v>44592</c:v>
                </c:pt>
                <c:pt idx="197">
                  <c:v>44620</c:v>
                </c:pt>
                <c:pt idx="198">
                  <c:v>44651</c:v>
                </c:pt>
                <c:pt idx="199">
                  <c:v>44681</c:v>
                </c:pt>
                <c:pt idx="200">
                  <c:v>44712</c:v>
                </c:pt>
                <c:pt idx="201">
                  <c:v>44742</c:v>
                </c:pt>
                <c:pt idx="202">
                  <c:v>44773</c:v>
                </c:pt>
                <c:pt idx="203">
                  <c:v>44804</c:v>
                </c:pt>
                <c:pt idx="204">
                  <c:v>44834</c:v>
                </c:pt>
                <c:pt idx="205">
                  <c:v>44865</c:v>
                </c:pt>
                <c:pt idx="206">
                  <c:v>44895</c:v>
                </c:pt>
                <c:pt idx="207">
                  <c:v>44926</c:v>
                </c:pt>
                <c:pt idx="208">
                  <c:v>44957</c:v>
                </c:pt>
                <c:pt idx="209">
                  <c:v>44985</c:v>
                </c:pt>
                <c:pt idx="210">
                  <c:v>45016</c:v>
                </c:pt>
                <c:pt idx="211">
                  <c:v>45046</c:v>
                </c:pt>
                <c:pt idx="212">
                  <c:v>45077</c:v>
                </c:pt>
                <c:pt idx="213">
                  <c:v>45107</c:v>
                </c:pt>
                <c:pt idx="214">
                  <c:v>45138</c:v>
                </c:pt>
                <c:pt idx="215">
                  <c:v>45169</c:v>
                </c:pt>
                <c:pt idx="216">
                  <c:v>45199</c:v>
                </c:pt>
                <c:pt idx="217">
                  <c:v>45230</c:v>
                </c:pt>
                <c:pt idx="218">
                  <c:v>45260</c:v>
                </c:pt>
                <c:pt idx="219">
                  <c:v>45291</c:v>
                </c:pt>
                <c:pt idx="220">
                  <c:v>45322</c:v>
                </c:pt>
                <c:pt idx="221">
                  <c:v>45351</c:v>
                </c:pt>
                <c:pt idx="222">
                  <c:v>45382</c:v>
                </c:pt>
                <c:pt idx="223">
                  <c:v>45412</c:v>
                </c:pt>
              </c:numCache>
            </c:numRef>
          </c:cat>
          <c:val>
            <c:numRef>
              <c:f>'ISM and Macro Factors'!$O$19:$O$252</c:f>
              <c:numCache>
                <c:formatCode>0%</c:formatCode>
                <c:ptCount val="234"/>
                <c:pt idx="0">
                  <c:v>-7.0126227208976211E-2</c:v>
                </c:pt>
                <c:pt idx="1">
                  <c:v>-0.17988668555240783</c:v>
                </c:pt>
                <c:pt idx="2">
                  <c:v>-0.15939849624060154</c:v>
                </c:pt>
                <c:pt idx="3">
                  <c:v>-0.10681114551083581</c:v>
                </c:pt>
                <c:pt idx="4">
                  <c:v>-0.20417287630402381</c:v>
                </c:pt>
                <c:pt idx="5">
                  <c:v>-0.19689922480620159</c:v>
                </c:pt>
                <c:pt idx="6">
                  <c:v>-8.5385878489326661E-2</c:v>
                </c:pt>
                <c:pt idx="7">
                  <c:v>-8.9171974522292863E-2</c:v>
                </c:pt>
                <c:pt idx="8">
                  <c:v>-6.9243156199678024E-2</c:v>
                </c:pt>
                <c:pt idx="9">
                  <c:v>5.5459272097053702E-2</c:v>
                </c:pt>
                <c:pt idx="10">
                  <c:v>5.1369863013698724E-2</c:v>
                </c:pt>
                <c:pt idx="11">
                  <c:v>1.830282861896837E-2</c:v>
                </c:pt>
                <c:pt idx="12">
                  <c:v>-9.3514328808446345E-2</c:v>
                </c:pt>
                <c:pt idx="13">
                  <c:v>1.7271157167530138E-2</c:v>
                </c:pt>
                <c:pt idx="14">
                  <c:v>9.1234347048300579E-2</c:v>
                </c:pt>
                <c:pt idx="15">
                  <c:v>-1.2131715771230511E-2</c:v>
                </c:pt>
                <c:pt idx="16">
                  <c:v>4.3071161048689133E-2</c:v>
                </c:pt>
                <c:pt idx="17">
                  <c:v>5.9845559845559837E-2</c:v>
                </c:pt>
                <c:pt idx="18">
                  <c:v>-1.2567324955116699E-2</c:v>
                </c:pt>
                <c:pt idx="19">
                  <c:v>-2.447552447552459E-2</c:v>
                </c:pt>
                <c:pt idx="20">
                  <c:v>-4.3252595155709339E-2</c:v>
                </c:pt>
                <c:pt idx="21">
                  <c:v>-0.10016420361247946</c:v>
                </c:pt>
                <c:pt idx="22">
                  <c:v>-0.11889250814332242</c:v>
                </c:pt>
                <c:pt idx="23">
                  <c:v>-0.16993464052287588</c:v>
                </c:pt>
                <c:pt idx="24">
                  <c:v>-0.14475873544093187</c:v>
                </c:pt>
                <c:pt idx="25">
                  <c:v>-5.7724957555178258E-2</c:v>
                </c:pt>
                <c:pt idx="26">
                  <c:v>-3.1147540983606503E-2</c:v>
                </c:pt>
                <c:pt idx="27">
                  <c:v>-1.7543859649122862E-2</c:v>
                </c:pt>
                <c:pt idx="28">
                  <c:v>2.5134649910233398E-2</c:v>
                </c:pt>
                <c:pt idx="29">
                  <c:v>3.8251366120218622E-2</c:v>
                </c:pt>
                <c:pt idx="30">
                  <c:v>6.1818181818181772E-2</c:v>
                </c:pt>
                <c:pt idx="31">
                  <c:v>3.0465949820788651E-2</c:v>
                </c:pt>
                <c:pt idx="32">
                  <c:v>1.4466546112115841E-2</c:v>
                </c:pt>
                <c:pt idx="33">
                  <c:v>8.3941605839416011E-2</c:v>
                </c:pt>
                <c:pt idx="34">
                  <c:v>3.1423290203327126E-2</c:v>
                </c:pt>
                <c:pt idx="35">
                  <c:v>4.5275590551181244E-2</c:v>
                </c:pt>
                <c:pt idx="36">
                  <c:v>-2.9182879377431914E-2</c:v>
                </c:pt>
                <c:pt idx="37">
                  <c:v>-0.10810810810810811</c:v>
                </c:pt>
                <c:pt idx="38">
                  <c:v>-0.14551607445008463</c:v>
                </c:pt>
                <c:pt idx="39">
                  <c:v>-0.12142857142857133</c:v>
                </c:pt>
                <c:pt idx="40">
                  <c:v>-0.19089316987740801</c:v>
                </c:pt>
                <c:pt idx="41">
                  <c:v>-0.1596491228070176</c:v>
                </c:pt>
                <c:pt idx="42">
                  <c:v>-0.1523972602739726</c:v>
                </c:pt>
                <c:pt idx="43">
                  <c:v>-0.15826086956521745</c:v>
                </c:pt>
                <c:pt idx="44">
                  <c:v>-0.13368983957219249</c:v>
                </c:pt>
                <c:pt idx="45">
                  <c:v>-0.2407407407407407</c:v>
                </c:pt>
                <c:pt idx="46">
                  <c:v>-0.42652329749103934</c:v>
                </c:pt>
                <c:pt idx="47">
                  <c:v>-0.35028248587570621</c:v>
                </c:pt>
                <c:pt idx="48">
                  <c:v>-0.48096192384769543</c:v>
                </c:pt>
                <c:pt idx="49">
                  <c:v>-0.34343434343434343</c:v>
                </c:pt>
                <c:pt idx="50">
                  <c:v>-0.35247524752475246</c:v>
                </c:pt>
                <c:pt idx="51">
                  <c:v>-0.16056910569105698</c:v>
                </c:pt>
                <c:pt idx="52">
                  <c:v>-4.3290043290044045E-3</c:v>
                </c:pt>
                <c:pt idx="53">
                  <c:v>6.4718162839248361E-2</c:v>
                </c:pt>
                <c:pt idx="54">
                  <c:v>-1.0101010101010055E-2</c:v>
                </c:pt>
                <c:pt idx="55">
                  <c:v>0.16942148760330578</c:v>
                </c:pt>
                <c:pt idx="56">
                  <c:v>0.31893004115226331</c:v>
                </c:pt>
                <c:pt idx="57">
                  <c:v>0.43458980044345896</c:v>
                </c:pt>
                <c:pt idx="58">
                  <c:v>0.80312500000000009</c:v>
                </c:pt>
                <c:pt idx="59">
                  <c:v>0.86086956521739144</c:v>
                </c:pt>
                <c:pt idx="60">
                  <c:v>1.4633204633204633</c:v>
                </c:pt>
                <c:pt idx="61">
                  <c:v>0.84307692307692306</c:v>
                </c:pt>
                <c:pt idx="62">
                  <c:v>0.76452599388379205</c:v>
                </c:pt>
                <c:pt idx="63">
                  <c:v>0.45520581113801462</c:v>
                </c:pt>
                <c:pt idx="64">
                  <c:v>0.39130434782608692</c:v>
                </c:pt>
                <c:pt idx="65">
                  <c:v>0.20196078431372544</c:v>
                </c:pt>
                <c:pt idx="66">
                  <c:v>0.1959183673469389</c:v>
                </c:pt>
                <c:pt idx="67">
                  <c:v>-3.3568904593639592E-2</c:v>
                </c:pt>
                <c:pt idx="68">
                  <c:v>-0.15756630265210603</c:v>
                </c:pt>
                <c:pt idx="69">
                  <c:v>-0.19783616692426587</c:v>
                </c:pt>
                <c:pt idx="70">
                  <c:v>1.7331022530329143E-3</c:v>
                </c:pt>
                <c:pt idx="71">
                  <c:v>-9.1900311526479816E-2</c:v>
                </c:pt>
                <c:pt idx="72">
                  <c:v>-6.5830721003134696E-2</c:v>
                </c:pt>
                <c:pt idx="73">
                  <c:v>7.6794657762938145E-2</c:v>
                </c:pt>
                <c:pt idx="74">
                  <c:v>0.11265164644714032</c:v>
                </c:pt>
                <c:pt idx="75">
                  <c:v>1.9966722129783676E-2</c:v>
                </c:pt>
                <c:pt idx="76">
                  <c:v>-4.5312499999999978E-2</c:v>
                </c:pt>
                <c:pt idx="77">
                  <c:v>-0.10929853181076665</c:v>
                </c:pt>
                <c:pt idx="78">
                  <c:v>-6.8259385665529027E-2</c:v>
                </c:pt>
                <c:pt idx="79">
                  <c:v>4.0219378427787777E-2</c:v>
                </c:pt>
                <c:pt idx="80">
                  <c:v>-2.0370370370370372E-2</c:v>
                </c:pt>
                <c:pt idx="81">
                  <c:v>-1.9267822736031004E-3</c:v>
                </c:pt>
                <c:pt idx="82">
                  <c:v>-0.10034602076124566</c:v>
                </c:pt>
                <c:pt idx="83">
                  <c:v>-5.831903945111494E-2</c:v>
                </c:pt>
                <c:pt idx="84">
                  <c:v>-7.0469798657718186E-2</c:v>
                </c:pt>
                <c:pt idx="85">
                  <c:v>-6.9767441860465129E-2</c:v>
                </c:pt>
                <c:pt idx="86">
                  <c:v>-9.1900311526479816E-2</c:v>
                </c:pt>
                <c:pt idx="87">
                  <c:v>-7.0146818923327858E-2</c:v>
                </c:pt>
                <c:pt idx="88">
                  <c:v>-3.1096563011456579E-2</c:v>
                </c:pt>
                <c:pt idx="89">
                  <c:v>6.5934065934065922E-2</c:v>
                </c:pt>
                <c:pt idx="90">
                  <c:v>-0.13369963369963378</c:v>
                </c:pt>
                <c:pt idx="91">
                  <c:v>-0.15992970123022854</c:v>
                </c:pt>
                <c:pt idx="92">
                  <c:v>-0.14744801512287331</c:v>
                </c:pt>
                <c:pt idx="93">
                  <c:v>7.7220077220079286E-3</c:v>
                </c:pt>
                <c:pt idx="94">
                  <c:v>-3.8461538461539435E-3</c:v>
                </c:pt>
                <c:pt idx="95">
                  <c:v>-0.12750455373406189</c:v>
                </c:pt>
                <c:pt idx="96">
                  <c:v>-0.12815884476534301</c:v>
                </c:pt>
                <c:pt idx="97">
                  <c:v>-8.5000000000000075E-2</c:v>
                </c:pt>
                <c:pt idx="98">
                  <c:v>1.0291595197255532E-2</c:v>
                </c:pt>
                <c:pt idx="99">
                  <c:v>-8.2456140350877227E-2</c:v>
                </c:pt>
                <c:pt idx="100">
                  <c:v>-0.10472972972972983</c:v>
                </c:pt>
                <c:pt idx="101">
                  <c:v>-0.10481099656357395</c:v>
                </c:pt>
                <c:pt idx="102">
                  <c:v>9.9365750528541241E-2</c:v>
                </c:pt>
                <c:pt idx="103">
                  <c:v>0.17991631799163188</c:v>
                </c:pt>
                <c:pt idx="104">
                  <c:v>0.28603104212860297</c:v>
                </c:pt>
                <c:pt idx="105">
                  <c:v>0.15325670498084287</c:v>
                </c:pt>
                <c:pt idx="106">
                  <c:v>0.10810810810810811</c:v>
                </c:pt>
                <c:pt idx="107">
                  <c:v>0.24217118997912324</c:v>
                </c:pt>
                <c:pt idx="108">
                  <c:v>0.32298136645962727</c:v>
                </c:pt>
                <c:pt idx="109">
                  <c:v>-5.4644808743168349E-3</c:v>
                </c:pt>
                <c:pt idx="110">
                  <c:v>-5.0933786078097842E-3</c:v>
                </c:pt>
                <c:pt idx="111">
                  <c:v>0.124282982791587</c:v>
                </c:pt>
                <c:pt idx="112">
                  <c:v>8.1132075471697984E-2</c:v>
                </c:pt>
                <c:pt idx="113">
                  <c:v>0.1113243761996161</c:v>
                </c:pt>
                <c:pt idx="114">
                  <c:v>9.2307692307692202E-2</c:v>
                </c:pt>
                <c:pt idx="115">
                  <c:v>1.7730496453900679E-2</c:v>
                </c:pt>
                <c:pt idx="116">
                  <c:v>3.6206896551724155E-2</c:v>
                </c:pt>
                <c:pt idx="117">
                  <c:v>-2.1594684385382146E-2</c:v>
                </c:pt>
                <c:pt idx="118">
                  <c:v>4.1811846689895349E-2</c:v>
                </c:pt>
                <c:pt idx="119">
                  <c:v>3.529411764705892E-2</c:v>
                </c:pt>
                <c:pt idx="120">
                  <c:v>-8.9201877934272256E-2</c:v>
                </c:pt>
                <c:pt idx="121">
                  <c:v>-5.494505494505586E-3</c:v>
                </c:pt>
                <c:pt idx="122">
                  <c:v>-8.020477815699667E-2</c:v>
                </c:pt>
                <c:pt idx="123">
                  <c:v>-0.10544217687074819</c:v>
                </c:pt>
                <c:pt idx="124">
                  <c:v>-7.8534031413612593E-2</c:v>
                </c:pt>
                <c:pt idx="125">
                  <c:v>-7.9447322970639056E-2</c:v>
                </c:pt>
                <c:pt idx="126">
                  <c:v>-4.2253521126760507E-2</c:v>
                </c:pt>
                <c:pt idx="127">
                  <c:v>-7.8397212543554029E-2</c:v>
                </c:pt>
                <c:pt idx="128">
                  <c:v>-0.14309484193011646</c:v>
                </c:pt>
                <c:pt idx="129">
                  <c:v>-0.1443123938879457</c:v>
                </c:pt>
                <c:pt idx="130">
                  <c:v>-0.12876254180601998</c:v>
                </c:pt>
                <c:pt idx="131">
                  <c:v>-0.18668831168831168</c:v>
                </c:pt>
                <c:pt idx="132">
                  <c:v>-0.15807560137457044</c:v>
                </c:pt>
                <c:pt idx="133">
                  <c:v>-8.1031307550644582E-2</c:v>
                </c:pt>
                <c:pt idx="134">
                  <c:v>-3.3395176252319025E-2</c:v>
                </c:pt>
                <c:pt idx="135">
                  <c:v>3.9923954372623527E-2</c:v>
                </c:pt>
                <c:pt idx="136">
                  <c:v>5.6818181818181879E-2</c:v>
                </c:pt>
                <c:pt idx="137">
                  <c:v>3.3771106941838713E-2</c:v>
                </c:pt>
                <c:pt idx="138">
                  <c:v>3.4926470588235281E-2</c:v>
                </c:pt>
                <c:pt idx="139">
                  <c:v>5.6710775047259077E-2</c:v>
                </c:pt>
                <c:pt idx="140">
                  <c:v>-5.8252427184465327E-3</c:v>
                </c:pt>
                <c:pt idx="141">
                  <c:v>5.9523809523809534E-2</c:v>
                </c:pt>
                <c:pt idx="142">
                  <c:v>4.0307101727447225E-2</c:v>
                </c:pt>
                <c:pt idx="143">
                  <c:v>0.10778443113772451</c:v>
                </c:pt>
                <c:pt idx="144">
                  <c:v>0.20408163265306123</c:v>
                </c:pt>
                <c:pt idx="145">
                  <c:v>0.19839679358717444</c:v>
                </c:pt>
                <c:pt idx="146">
                  <c:v>0.23800383877159303</c:v>
                </c:pt>
                <c:pt idx="147">
                  <c:v>0.12797074954296161</c:v>
                </c:pt>
                <c:pt idx="148">
                  <c:v>2.8673835125448077E-2</c:v>
                </c:pt>
                <c:pt idx="149">
                  <c:v>0.11615245009074404</c:v>
                </c:pt>
                <c:pt idx="150">
                  <c:v>7.2824156305506316E-2</c:v>
                </c:pt>
                <c:pt idx="151">
                  <c:v>8.9445438282647505E-2</c:v>
                </c:pt>
                <c:pt idx="152">
                  <c:v>0.185546875</c:v>
                </c:pt>
                <c:pt idx="153">
                  <c:v>0.21348314606741581</c:v>
                </c:pt>
                <c:pt idx="154">
                  <c:v>0.17527675276752763</c:v>
                </c:pt>
                <c:pt idx="155">
                  <c:v>0.13873873873873888</c:v>
                </c:pt>
                <c:pt idx="156">
                  <c:v>0.13220338983050839</c:v>
                </c:pt>
                <c:pt idx="157">
                  <c:v>0.11204013377926425</c:v>
                </c:pt>
                <c:pt idx="158">
                  <c:v>6.2015503875969546E-3</c:v>
                </c:pt>
                <c:pt idx="159">
                  <c:v>-1.6207455429497752E-3</c:v>
                </c:pt>
                <c:pt idx="160">
                  <c:v>9.2334494773519182E-2</c:v>
                </c:pt>
                <c:pt idx="161">
                  <c:v>1.9512195121951237E-2</c:v>
                </c:pt>
                <c:pt idx="162">
                  <c:v>6.9536423841059625E-2</c:v>
                </c:pt>
                <c:pt idx="163">
                  <c:v>-3.284072249589487E-2</c:v>
                </c:pt>
                <c:pt idx="164">
                  <c:v>5.1070840197693368E-2</c:v>
                </c:pt>
                <c:pt idx="165">
                  <c:v>-5.7098765432098686E-2</c:v>
                </c:pt>
                <c:pt idx="166">
                  <c:v>-7.2213500784929385E-2</c:v>
                </c:pt>
                <c:pt idx="167">
                  <c:v>-3.6392405063291222E-2</c:v>
                </c:pt>
                <c:pt idx="168">
                  <c:v>-0.21407185628742509</c:v>
                </c:pt>
                <c:pt idx="169">
                  <c:v>-0.1428571428571429</c:v>
                </c:pt>
                <c:pt idx="170">
                  <c:v>-0.13867488443759635</c:v>
                </c:pt>
                <c:pt idx="171">
                  <c:v>-8.1168831168831113E-2</c:v>
                </c:pt>
                <c:pt idx="172">
                  <c:v>-0.14673046251993627</c:v>
                </c:pt>
                <c:pt idx="173">
                  <c:v>-0.16267942583732065</c:v>
                </c:pt>
                <c:pt idx="174">
                  <c:v>-0.21517027863777083</c:v>
                </c:pt>
                <c:pt idx="175">
                  <c:v>-0.14261460101867574</c:v>
                </c:pt>
                <c:pt idx="176">
                  <c:v>-0.27272727272727271</c:v>
                </c:pt>
                <c:pt idx="177">
                  <c:v>-0.22258592471358429</c:v>
                </c:pt>
                <c:pt idx="178">
                  <c:v>-0.18612521150592221</c:v>
                </c:pt>
                <c:pt idx="179">
                  <c:v>-0.21510673234811173</c:v>
                </c:pt>
                <c:pt idx="180">
                  <c:v>-9.3333333333333268E-2</c:v>
                </c:pt>
                <c:pt idx="181">
                  <c:v>-5.9649122807017507E-2</c:v>
                </c:pt>
                <c:pt idx="182">
                  <c:v>-9.1234347048300579E-2</c:v>
                </c:pt>
                <c:pt idx="183">
                  <c:v>-0.25088339222614842</c:v>
                </c:pt>
                <c:pt idx="184">
                  <c:v>-0.48971962616822429</c:v>
                </c:pt>
                <c:pt idx="185">
                  <c:v>-0.38476190476190486</c:v>
                </c:pt>
                <c:pt idx="186">
                  <c:v>0.12623274161735698</c:v>
                </c:pt>
                <c:pt idx="187">
                  <c:v>0.2059405940594059</c:v>
                </c:pt>
                <c:pt idx="188">
                  <c:v>0.3879310344827589</c:v>
                </c:pt>
                <c:pt idx="189">
                  <c:v>0.26105263157894742</c:v>
                </c:pt>
                <c:pt idx="190">
                  <c:v>0.38461538461538436</c:v>
                </c:pt>
                <c:pt idx="191">
                  <c:v>0.35564853556485354</c:v>
                </c:pt>
                <c:pt idx="192">
                  <c:v>0.41176470588235303</c:v>
                </c:pt>
                <c:pt idx="193">
                  <c:v>0.19776119402985071</c:v>
                </c:pt>
                <c:pt idx="194">
                  <c:v>0.30118110236220463</c:v>
                </c:pt>
                <c:pt idx="195">
                  <c:v>0.58254716981132071</c:v>
                </c:pt>
                <c:pt idx="196">
                  <c:v>1.3736263736263736</c:v>
                </c:pt>
                <c:pt idx="197">
                  <c:v>1.0557275541795668</c:v>
                </c:pt>
                <c:pt idx="198">
                  <c:v>0.17513134851138346</c:v>
                </c:pt>
                <c:pt idx="199">
                  <c:v>8.2101806239737396E-2</c:v>
                </c:pt>
                <c:pt idx="200">
                  <c:v>-4.6583850931678494E-3</c:v>
                </c:pt>
                <c:pt idx="201">
                  <c:v>8.1803005008347141E-2</c:v>
                </c:pt>
                <c:pt idx="202">
                  <c:v>-0.10510510510510496</c:v>
                </c:pt>
                <c:pt idx="203">
                  <c:v>-6.0185185185185119E-2</c:v>
                </c:pt>
                <c:pt idx="204">
                  <c:v>-9.6726190476190466E-2</c:v>
                </c:pt>
                <c:pt idx="205">
                  <c:v>-8.7227414330218078E-2</c:v>
                </c:pt>
                <c:pt idx="206">
                  <c:v>-7.4130105900151122E-2</c:v>
                </c:pt>
                <c:pt idx="207">
                  <c:v>-0.19076005961251863</c:v>
                </c:pt>
                <c:pt idx="208">
                  <c:v>-0.16975308641975306</c:v>
                </c:pt>
                <c:pt idx="209">
                  <c:v>-0.17319277108433739</c:v>
                </c:pt>
                <c:pt idx="210">
                  <c:v>-0.2548435171385991</c:v>
                </c:pt>
                <c:pt idx="211">
                  <c:v>-0.2625189681335357</c:v>
                </c:pt>
                <c:pt idx="212">
                  <c:v>-0.2137285491419656</c:v>
                </c:pt>
                <c:pt idx="213">
                  <c:v>-0.27006172839506171</c:v>
                </c:pt>
                <c:pt idx="214">
                  <c:v>-0.1912751677852349</c:v>
                </c:pt>
                <c:pt idx="215">
                  <c:v>-0.23152709359605916</c:v>
                </c:pt>
                <c:pt idx="216">
                  <c:v>-0.25700164744645804</c:v>
                </c:pt>
                <c:pt idx="217">
                  <c:v>-0.27474402730375425</c:v>
                </c:pt>
                <c:pt idx="218">
                  <c:v>-0.23202614379084974</c:v>
                </c:pt>
                <c:pt idx="219">
                  <c:v>-0.18416206261510126</c:v>
                </c:pt>
                <c:pt idx="220">
                  <c:v>-0.15055762081784374</c:v>
                </c:pt>
                <c:pt idx="221">
                  <c:v>-0.22404371584699445</c:v>
                </c:pt>
                <c:pt idx="222">
                  <c:v>-8.7999999999999967E-2</c:v>
                </c:pt>
                <c:pt idx="223">
                  <c:v>-2.6748971193415683E-2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5-4FFD-8D01-BD2E9948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515039"/>
        <c:axId val="1819249727"/>
      </c:lineChart>
      <c:lineChart>
        <c:grouping val="standard"/>
        <c:varyColors val="0"/>
        <c:ser>
          <c:idx val="0"/>
          <c:order val="0"/>
          <c:tx>
            <c:strRef>
              <c:f>'ISM and Macro Factors'!$N$9</c:f>
              <c:strCache>
                <c:ptCount val="1"/>
                <c:pt idx="0">
                  <c:v>S&amp;P 500 EPS YoY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'ISM and Macro Factors'!$M$19:$M$252</c:f>
              <c:numCache>
                <c:formatCode>m/d/yyyy</c:formatCode>
                <c:ptCount val="234"/>
                <c:pt idx="0">
                  <c:v>38625</c:v>
                </c:pt>
                <c:pt idx="1">
                  <c:v>38656</c:v>
                </c:pt>
                <c:pt idx="2">
                  <c:v>38686</c:v>
                </c:pt>
                <c:pt idx="3">
                  <c:v>38717</c:v>
                </c:pt>
                <c:pt idx="4">
                  <c:v>38748</c:v>
                </c:pt>
                <c:pt idx="5">
                  <c:v>38776</c:v>
                </c:pt>
                <c:pt idx="6">
                  <c:v>38807</c:v>
                </c:pt>
                <c:pt idx="7">
                  <c:v>38837</c:v>
                </c:pt>
                <c:pt idx="8">
                  <c:v>38868</c:v>
                </c:pt>
                <c:pt idx="9">
                  <c:v>38898</c:v>
                </c:pt>
                <c:pt idx="10">
                  <c:v>38929</c:v>
                </c:pt>
                <c:pt idx="11">
                  <c:v>38960</c:v>
                </c:pt>
                <c:pt idx="12">
                  <c:v>38990</c:v>
                </c:pt>
                <c:pt idx="13">
                  <c:v>39021</c:v>
                </c:pt>
                <c:pt idx="14">
                  <c:v>39051</c:v>
                </c:pt>
                <c:pt idx="15">
                  <c:v>39082</c:v>
                </c:pt>
                <c:pt idx="16">
                  <c:v>39113</c:v>
                </c:pt>
                <c:pt idx="17">
                  <c:v>39141</c:v>
                </c:pt>
                <c:pt idx="18">
                  <c:v>39172</c:v>
                </c:pt>
                <c:pt idx="19">
                  <c:v>39202</c:v>
                </c:pt>
                <c:pt idx="20">
                  <c:v>39233</c:v>
                </c:pt>
                <c:pt idx="21">
                  <c:v>39263</c:v>
                </c:pt>
                <c:pt idx="22">
                  <c:v>39294</c:v>
                </c:pt>
                <c:pt idx="23">
                  <c:v>39325</c:v>
                </c:pt>
                <c:pt idx="24">
                  <c:v>39355</c:v>
                </c:pt>
                <c:pt idx="25">
                  <c:v>39386</c:v>
                </c:pt>
                <c:pt idx="26">
                  <c:v>39416</c:v>
                </c:pt>
                <c:pt idx="27">
                  <c:v>39447</c:v>
                </c:pt>
                <c:pt idx="28">
                  <c:v>39478</c:v>
                </c:pt>
                <c:pt idx="29">
                  <c:v>39507</c:v>
                </c:pt>
                <c:pt idx="30">
                  <c:v>39538</c:v>
                </c:pt>
                <c:pt idx="31">
                  <c:v>39568</c:v>
                </c:pt>
                <c:pt idx="32">
                  <c:v>39599</c:v>
                </c:pt>
                <c:pt idx="33">
                  <c:v>39629</c:v>
                </c:pt>
                <c:pt idx="34">
                  <c:v>39660</c:v>
                </c:pt>
                <c:pt idx="35">
                  <c:v>39691</c:v>
                </c:pt>
                <c:pt idx="36">
                  <c:v>39721</c:v>
                </c:pt>
                <c:pt idx="37">
                  <c:v>39752</c:v>
                </c:pt>
                <c:pt idx="38">
                  <c:v>39782</c:v>
                </c:pt>
                <c:pt idx="39">
                  <c:v>39813</c:v>
                </c:pt>
                <c:pt idx="40">
                  <c:v>39844</c:v>
                </c:pt>
                <c:pt idx="41">
                  <c:v>39872</c:v>
                </c:pt>
                <c:pt idx="42">
                  <c:v>39903</c:v>
                </c:pt>
                <c:pt idx="43">
                  <c:v>39933</c:v>
                </c:pt>
                <c:pt idx="44">
                  <c:v>39964</c:v>
                </c:pt>
                <c:pt idx="45">
                  <c:v>39994</c:v>
                </c:pt>
                <c:pt idx="46">
                  <c:v>40025</c:v>
                </c:pt>
                <c:pt idx="47">
                  <c:v>40056</c:v>
                </c:pt>
                <c:pt idx="48">
                  <c:v>40086</c:v>
                </c:pt>
                <c:pt idx="49">
                  <c:v>40117</c:v>
                </c:pt>
                <c:pt idx="50">
                  <c:v>40147</c:v>
                </c:pt>
                <c:pt idx="51">
                  <c:v>40178</c:v>
                </c:pt>
                <c:pt idx="52">
                  <c:v>40209</c:v>
                </c:pt>
                <c:pt idx="53">
                  <c:v>40237</c:v>
                </c:pt>
                <c:pt idx="54">
                  <c:v>40268</c:v>
                </c:pt>
                <c:pt idx="55">
                  <c:v>40298</c:v>
                </c:pt>
                <c:pt idx="56">
                  <c:v>40329</c:v>
                </c:pt>
                <c:pt idx="57">
                  <c:v>40359</c:v>
                </c:pt>
                <c:pt idx="58">
                  <c:v>40390</c:v>
                </c:pt>
                <c:pt idx="59">
                  <c:v>40421</c:v>
                </c:pt>
                <c:pt idx="60">
                  <c:v>40451</c:v>
                </c:pt>
                <c:pt idx="61">
                  <c:v>40482</c:v>
                </c:pt>
                <c:pt idx="62">
                  <c:v>40512</c:v>
                </c:pt>
                <c:pt idx="63">
                  <c:v>40543</c:v>
                </c:pt>
                <c:pt idx="64">
                  <c:v>40574</c:v>
                </c:pt>
                <c:pt idx="65">
                  <c:v>40602</c:v>
                </c:pt>
                <c:pt idx="66">
                  <c:v>40633</c:v>
                </c:pt>
                <c:pt idx="67">
                  <c:v>40663</c:v>
                </c:pt>
                <c:pt idx="68">
                  <c:v>40694</c:v>
                </c:pt>
                <c:pt idx="69">
                  <c:v>40724</c:v>
                </c:pt>
                <c:pt idx="70">
                  <c:v>40755</c:v>
                </c:pt>
                <c:pt idx="71">
                  <c:v>40786</c:v>
                </c:pt>
                <c:pt idx="72">
                  <c:v>40816</c:v>
                </c:pt>
                <c:pt idx="73">
                  <c:v>40847</c:v>
                </c:pt>
                <c:pt idx="74">
                  <c:v>40877</c:v>
                </c:pt>
                <c:pt idx="75">
                  <c:v>40908</c:v>
                </c:pt>
                <c:pt idx="76">
                  <c:v>40939</c:v>
                </c:pt>
                <c:pt idx="77">
                  <c:v>40968</c:v>
                </c:pt>
                <c:pt idx="78">
                  <c:v>40999</c:v>
                </c:pt>
                <c:pt idx="79">
                  <c:v>41029</c:v>
                </c:pt>
                <c:pt idx="80">
                  <c:v>41060</c:v>
                </c:pt>
                <c:pt idx="81">
                  <c:v>41090</c:v>
                </c:pt>
                <c:pt idx="82">
                  <c:v>41121</c:v>
                </c:pt>
                <c:pt idx="83">
                  <c:v>41152</c:v>
                </c:pt>
                <c:pt idx="84">
                  <c:v>41182</c:v>
                </c:pt>
                <c:pt idx="85">
                  <c:v>41213</c:v>
                </c:pt>
                <c:pt idx="86">
                  <c:v>41243</c:v>
                </c:pt>
                <c:pt idx="87">
                  <c:v>41274</c:v>
                </c:pt>
                <c:pt idx="88">
                  <c:v>41305</c:v>
                </c:pt>
                <c:pt idx="89">
                  <c:v>41333</c:v>
                </c:pt>
                <c:pt idx="90">
                  <c:v>41364</c:v>
                </c:pt>
                <c:pt idx="91">
                  <c:v>41394</c:v>
                </c:pt>
                <c:pt idx="92">
                  <c:v>41425</c:v>
                </c:pt>
                <c:pt idx="93">
                  <c:v>41455</c:v>
                </c:pt>
                <c:pt idx="94">
                  <c:v>41486</c:v>
                </c:pt>
                <c:pt idx="95">
                  <c:v>41517</c:v>
                </c:pt>
                <c:pt idx="96">
                  <c:v>41547</c:v>
                </c:pt>
                <c:pt idx="97">
                  <c:v>41578</c:v>
                </c:pt>
                <c:pt idx="98">
                  <c:v>41608</c:v>
                </c:pt>
                <c:pt idx="99">
                  <c:v>41639</c:v>
                </c:pt>
                <c:pt idx="100">
                  <c:v>41670</c:v>
                </c:pt>
                <c:pt idx="101">
                  <c:v>41698</c:v>
                </c:pt>
                <c:pt idx="102">
                  <c:v>41729</c:v>
                </c:pt>
                <c:pt idx="103">
                  <c:v>41759</c:v>
                </c:pt>
                <c:pt idx="104">
                  <c:v>41790</c:v>
                </c:pt>
                <c:pt idx="105">
                  <c:v>41820</c:v>
                </c:pt>
                <c:pt idx="106">
                  <c:v>41851</c:v>
                </c:pt>
                <c:pt idx="107">
                  <c:v>41882</c:v>
                </c:pt>
                <c:pt idx="108">
                  <c:v>41912</c:v>
                </c:pt>
                <c:pt idx="109">
                  <c:v>41943</c:v>
                </c:pt>
                <c:pt idx="110">
                  <c:v>41973</c:v>
                </c:pt>
                <c:pt idx="111">
                  <c:v>42004</c:v>
                </c:pt>
                <c:pt idx="112">
                  <c:v>42035</c:v>
                </c:pt>
                <c:pt idx="113">
                  <c:v>42063</c:v>
                </c:pt>
                <c:pt idx="114">
                  <c:v>42094</c:v>
                </c:pt>
                <c:pt idx="115">
                  <c:v>42124</c:v>
                </c:pt>
                <c:pt idx="116">
                  <c:v>42155</c:v>
                </c:pt>
                <c:pt idx="117">
                  <c:v>42185</c:v>
                </c:pt>
                <c:pt idx="118">
                  <c:v>42216</c:v>
                </c:pt>
                <c:pt idx="119">
                  <c:v>42247</c:v>
                </c:pt>
                <c:pt idx="120">
                  <c:v>42277</c:v>
                </c:pt>
                <c:pt idx="121">
                  <c:v>42308</c:v>
                </c:pt>
                <c:pt idx="122">
                  <c:v>42338</c:v>
                </c:pt>
                <c:pt idx="123">
                  <c:v>42369</c:v>
                </c:pt>
                <c:pt idx="124">
                  <c:v>42400</c:v>
                </c:pt>
                <c:pt idx="125">
                  <c:v>42429</c:v>
                </c:pt>
                <c:pt idx="126">
                  <c:v>42460</c:v>
                </c:pt>
                <c:pt idx="127">
                  <c:v>42490</c:v>
                </c:pt>
                <c:pt idx="128">
                  <c:v>42521</c:v>
                </c:pt>
                <c:pt idx="129">
                  <c:v>42551</c:v>
                </c:pt>
                <c:pt idx="130">
                  <c:v>42582</c:v>
                </c:pt>
                <c:pt idx="131">
                  <c:v>42613</c:v>
                </c:pt>
                <c:pt idx="132">
                  <c:v>42643</c:v>
                </c:pt>
                <c:pt idx="133">
                  <c:v>42674</c:v>
                </c:pt>
                <c:pt idx="134">
                  <c:v>42704</c:v>
                </c:pt>
                <c:pt idx="135">
                  <c:v>42735</c:v>
                </c:pt>
                <c:pt idx="136">
                  <c:v>42766</c:v>
                </c:pt>
                <c:pt idx="137">
                  <c:v>42794</c:v>
                </c:pt>
                <c:pt idx="138">
                  <c:v>42825</c:v>
                </c:pt>
                <c:pt idx="139">
                  <c:v>42855</c:v>
                </c:pt>
                <c:pt idx="140">
                  <c:v>42886</c:v>
                </c:pt>
                <c:pt idx="141">
                  <c:v>42916</c:v>
                </c:pt>
                <c:pt idx="142">
                  <c:v>42947</c:v>
                </c:pt>
                <c:pt idx="143">
                  <c:v>42978</c:v>
                </c:pt>
                <c:pt idx="144">
                  <c:v>43008</c:v>
                </c:pt>
                <c:pt idx="145">
                  <c:v>43039</c:v>
                </c:pt>
                <c:pt idx="146">
                  <c:v>43069</c:v>
                </c:pt>
                <c:pt idx="147">
                  <c:v>43100</c:v>
                </c:pt>
                <c:pt idx="148">
                  <c:v>43131</c:v>
                </c:pt>
                <c:pt idx="149">
                  <c:v>43159</c:v>
                </c:pt>
                <c:pt idx="150">
                  <c:v>43190</c:v>
                </c:pt>
                <c:pt idx="151">
                  <c:v>43220</c:v>
                </c:pt>
                <c:pt idx="152">
                  <c:v>43251</c:v>
                </c:pt>
                <c:pt idx="153">
                  <c:v>43281</c:v>
                </c:pt>
                <c:pt idx="154">
                  <c:v>43312</c:v>
                </c:pt>
                <c:pt idx="155">
                  <c:v>43343</c:v>
                </c:pt>
                <c:pt idx="156">
                  <c:v>43373</c:v>
                </c:pt>
                <c:pt idx="157">
                  <c:v>43404</c:v>
                </c:pt>
                <c:pt idx="158">
                  <c:v>43434</c:v>
                </c:pt>
                <c:pt idx="159">
                  <c:v>43465</c:v>
                </c:pt>
                <c:pt idx="160">
                  <c:v>43496</c:v>
                </c:pt>
                <c:pt idx="161">
                  <c:v>43524</c:v>
                </c:pt>
                <c:pt idx="162">
                  <c:v>43555</c:v>
                </c:pt>
                <c:pt idx="163">
                  <c:v>43585</c:v>
                </c:pt>
                <c:pt idx="164">
                  <c:v>43616</c:v>
                </c:pt>
                <c:pt idx="165">
                  <c:v>43646</c:v>
                </c:pt>
                <c:pt idx="166">
                  <c:v>43677</c:v>
                </c:pt>
                <c:pt idx="167">
                  <c:v>43708</c:v>
                </c:pt>
                <c:pt idx="168">
                  <c:v>43738</c:v>
                </c:pt>
                <c:pt idx="169">
                  <c:v>43769</c:v>
                </c:pt>
                <c:pt idx="170">
                  <c:v>43799</c:v>
                </c:pt>
                <c:pt idx="171">
                  <c:v>43830</c:v>
                </c:pt>
                <c:pt idx="172">
                  <c:v>43861</c:v>
                </c:pt>
                <c:pt idx="173">
                  <c:v>43890</c:v>
                </c:pt>
                <c:pt idx="174">
                  <c:v>43921</c:v>
                </c:pt>
                <c:pt idx="175">
                  <c:v>43951</c:v>
                </c:pt>
                <c:pt idx="176">
                  <c:v>43982</c:v>
                </c:pt>
                <c:pt idx="177">
                  <c:v>44012</c:v>
                </c:pt>
                <c:pt idx="178">
                  <c:v>44043</c:v>
                </c:pt>
                <c:pt idx="179">
                  <c:v>44074</c:v>
                </c:pt>
                <c:pt idx="180">
                  <c:v>44104</c:v>
                </c:pt>
                <c:pt idx="181">
                  <c:v>44135</c:v>
                </c:pt>
                <c:pt idx="182">
                  <c:v>44165</c:v>
                </c:pt>
                <c:pt idx="183">
                  <c:v>44196</c:v>
                </c:pt>
                <c:pt idx="184">
                  <c:v>44227</c:v>
                </c:pt>
                <c:pt idx="185">
                  <c:v>44255</c:v>
                </c:pt>
                <c:pt idx="186">
                  <c:v>44286</c:v>
                </c:pt>
                <c:pt idx="187">
                  <c:v>44316</c:v>
                </c:pt>
                <c:pt idx="188">
                  <c:v>44347</c:v>
                </c:pt>
                <c:pt idx="189">
                  <c:v>44377</c:v>
                </c:pt>
                <c:pt idx="190">
                  <c:v>44408</c:v>
                </c:pt>
                <c:pt idx="191">
                  <c:v>44439</c:v>
                </c:pt>
                <c:pt idx="192">
                  <c:v>44469</c:v>
                </c:pt>
                <c:pt idx="193">
                  <c:v>44500</c:v>
                </c:pt>
                <c:pt idx="194">
                  <c:v>44530</c:v>
                </c:pt>
                <c:pt idx="195">
                  <c:v>44561</c:v>
                </c:pt>
                <c:pt idx="196">
                  <c:v>44592</c:v>
                </c:pt>
                <c:pt idx="197">
                  <c:v>44620</c:v>
                </c:pt>
                <c:pt idx="198">
                  <c:v>44651</c:v>
                </c:pt>
                <c:pt idx="199">
                  <c:v>44681</c:v>
                </c:pt>
                <c:pt idx="200">
                  <c:v>44712</c:v>
                </c:pt>
                <c:pt idx="201">
                  <c:v>44742</c:v>
                </c:pt>
                <c:pt idx="202">
                  <c:v>44773</c:v>
                </c:pt>
                <c:pt idx="203">
                  <c:v>44804</c:v>
                </c:pt>
                <c:pt idx="204">
                  <c:v>44834</c:v>
                </c:pt>
                <c:pt idx="205">
                  <c:v>44865</c:v>
                </c:pt>
                <c:pt idx="206">
                  <c:v>44895</c:v>
                </c:pt>
                <c:pt idx="207">
                  <c:v>44926</c:v>
                </c:pt>
                <c:pt idx="208">
                  <c:v>44957</c:v>
                </c:pt>
                <c:pt idx="209">
                  <c:v>44985</c:v>
                </c:pt>
                <c:pt idx="210">
                  <c:v>45016</c:v>
                </c:pt>
                <c:pt idx="211">
                  <c:v>45046</c:v>
                </c:pt>
                <c:pt idx="212">
                  <c:v>45077</c:v>
                </c:pt>
                <c:pt idx="213">
                  <c:v>45107</c:v>
                </c:pt>
                <c:pt idx="214">
                  <c:v>45138</c:v>
                </c:pt>
                <c:pt idx="215">
                  <c:v>45169</c:v>
                </c:pt>
                <c:pt idx="216">
                  <c:v>45199</c:v>
                </c:pt>
                <c:pt idx="217">
                  <c:v>45230</c:v>
                </c:pt>
                <c:pt idx="218">
                  <c:v>45260</c:v>
                </c:pt>
                <c:pt idx="219">
                  <c:v>45291</c:v>
                </c:pt>
                <c:pt idx="220">
                  <c:v>45322</c:v>
                </c:pt>
                <c:pt idx="221">
                  <c:v>45351</c:v>
                </c:pt>
                <c:pt idx="222">
                  <c:v>45382</c:v>
                </c:pt>
                <c:pt idx="223">
                  <c:v>45412</c:v>
                </c:pt>
              </c:numCache>
            </c:numRef>
          </c:cat>
          <c:val>
            <c:numRef>
              <c:f>'ISM and Macro Factors'!$N$19:$N$252</c:f>
              <c:numCache>
                <c:formatCode>0%</c:formatCode>
                <c:ptCount val="234"/>
                <c:pt idx="0">
                  <c:v>0.13953166113186999</c:v>
                </c:pt>
                <c:pt idx="1">
                  <c:v>0.13943015683254334</c:v>
                </c:pt>
                <c:pt idx="2">
                  <c:v>0.16383843587633273</c:v>
                </c:pt>
                <c:pt idx="3">
                  <c:v>0.16261504483899625</c:v>
                </c:pt>
                <c:pt idx="4">
                  <c:v>0.17005813723551522</c:v>
                </c:pt>
                <c:pt idx="5">
                  <c:v>0.19394002998500759</c:v>
                </c:pt>
                <c:pt idx="6">
                  <c:v>0.20559462225268255</c:v>
                </c:pt>
                <c:pt idx="7">
                  <c:v>0.21040808921129561</c:v>
                </c:pt>
                <c:pt idx="8">
                  <c:v>0.21538015662032017</c:v>
                </c:pt>
                <c:pt idx="9">
                  <c:v>0.16999256675624674</c:v>
                </c:pt>
                <c:pt idx="10">
                  <c:v>0.17009568606291281</c:v>
                </c:pt>
                <c:pt idx="11">
                  <c:v>0.16454548658841772</c:v>
                </c:pt>
                <c:pt idx="12">
                  <c:v>0.16793054445960554</c:v>
                </c:pt>
                <c:pt idx="13">
                  <c:v>0.16772317912446399</c:v>
                </c:pt>
                <c:pt idx="14">
                  <c:v>0.16049652625953459</c:v>
                </c:pt>
                <c:pt idx="15">
                  <c:v>0.15949919890753983</c:v>
                </c:pt>
                <c:pt idx="16">
                  <c:v>0.15941094314265514</c:v>
                </c:pt>
                <c:pt idx="17">
                  <c:v>0.11805494513773951</c:v>
                </c:pt>
                <c:pt idx="18">
                  <c:v>0.15218133370713183</c:v>
                </c:pt>
                <c:pt idx="19">
                  <c:v>0.15231517350661306</c:v>
                </c:pt>
                <c:pt idx="20">
                  <c:v>0.10184183195462237</c:v>
                </c:pt>
                <c:pt idx="21">
                  <c:v>0.14042916325195676</c:v>
                </c:pt>
                <c:pt idx="22">
                  <c:v>0.14065994930021519</c:v>
                </c:pt>
                <c:pt idx="23">
                  <c:v>0.13485749706713102</c:v>
                </c:pt>
                <c:pt idx="24">
                  <c:v>0.13485710273154972</c:v>
                </c:pt>
                <c:pt idx="25">
                  <c:v>0.13454466194002279</c:v>
                </c:pt>
                <c:pt idx="26">
                  <c:v>8.7290124361273369E-2</c:v>
                </c:pt>
                <c:pt idx="27">
                  <c:v>9.3306420486413355E-2</c:v>
                </c:pt>
                <c:pt idx="28">
                  <c:v>9.40879995615298E-2</c:v>
                </c:pt>
                <c:pt idx="29">
                  <c:v>-1.2661000121297672E-2</c:v>
                </c:pt>
                <c:pt idx="30">
                  <c:v>-9.7710989951786953E-3</c:v>
                </c:pt>
                <c:pt idx="31">
                  <c:v>-9.9108809083774396E-3</c:v>
                </c:pt>
                <c:pt idx="32">
                  <c:v>-5.7067745908077727E-2</c:v>
                </c:pt>
                <c:pt idx="33">
                  <c:v>-5.6534404004909389E-2</c:v>
                </c:pt>
                <c:pt idx="34">
                  <c:v>-5.6681336113424186E-2</c:v>
                </c:pt>
                <c:pt idx="35">
                  <c:v>-0.14475454274872435</c:v>
                </c:pt>
                <c:pt idx="36">
                  <c:v>-0.14481521111795059</c:v>
                </c:pt>
                <c:pt idx="37">
                  <c:v>-0.14454534199145286</c:v>
                </c:pt>
                <c:pt idx="38">
                  <c:v>-0.13898752481347121</c:v>
                </c:pt>
                <c:pt idx="39">
                  <c:v>-0.14144502832228201</c:v>
                </c:pt>
                <c:pt idx="40">
                  <c:v>-0.14328348663945167</c:v>
                </c:pt>
                <c:pt idx="41">
                  <c:v>-0.18772288445328678</c:v>
                </c:pt>
                <c:pt idx="42">
                  <c:v>-0.1948009546713142</c:v>
                </c:pt>
                <c:pt idx="43">
                  <c:v>-0.19481568353556367</c:v>
                </c:pt>
                <c:pt idx="44">
                  <c:v>-0.21359816013104649</c:v>
                </c:pt>
                <c:pt idx="45">
                  <c:v>-0.21228069766791835</c:v>
                </c:pt>
                <c:pt idx="46">
                  <c:v>-0.21620010108468057</c:v>
                </c:pt>
                <c:pt idx="47">
                  <c:v>-0.2217968675937152</c:v>
                </c:pt>
                <c:pt idx="48">
                  <c:v>-0.22118903922297539</c:v>
                </c:pt>
                <c:pt idx="49">
                  <c:v>-0.22019947697805109</c:v>
                </c:pt>
                <c:pt idx="50">
                  <c:v>-0.25439302581531531</c:v>
                </c:pt>
                <c:pt idx="51">
                  <c:v>-0.25446904402831361</c:v>
                </c:pt>
                <c:pt idx="52">
                  <c:v>-0.24290601905994169</c:v>
                </c:pt>
                <c:pt idx="53">
                  <c:v>-7.756080619321315E-2</c:v>
                </c:pt>
                <c:pt idx="54">
                  <c:v>-6.9350825860721832E-2</c:v>
                </c:pt>
                <c:pt idx="55">
                  <c:v>-6.9130660819836987E-2</c:v>
                </c:pt>
                <c:pt idx="56">
                  <c:v>6.3967252654129059E-2</c:v>
                </c:pt>
                <c:pt idx="57">
                  <c:v>6.2712072399206953E-2</c:v>
                </c:pt>
                <c:pt idx="58">
                  <c:v>6.7699000650780716E-2</c:v>
                </c:pt>
                <c:pt idx="59">
                  <c:v>0.23945097800353587</c:v>
                </c:pt>
                <c:pt idx="60">
                  <c:v>0.23861787055190353</c:v>
                </c:pt>
                <c:pt idx="61">
                  <c:v>0.23649495125654596</c:v>
                </c:pt>
                <c:pt idx="62">
                  <c:v>0.38398588548113821</c:v>
                </c:pt>
                <c:pt idx="63">
                  <c:v>0.38471254159453072</c:v>
                </c:pt>
                <c:pt idx="64">
                  <c:v>0.35596520836037904</c:v>
                </c:pt>
                <c:pt idx="65">
                  <c:v>0.34216351292265856</c:v>
                </c:pt>
                <c:pt idx="66">
                  <c:v>0.34260687393733313</c:v>
                </c:pt>
                <c:pt idx="67">
                  <c:v>0.3431297559317299</c:v>
                </c:pt>
                <c:pt idx="68">
                  <c:v>0.28124673646511988</c:v>
                </c:pt>
                <c:pt idx="69">
                  <c:v>0.28008547852811105</c:v>
                </c:pt>
                <c:pt idx="70">
                  <c:v>0.28035546797810196</c:v>
                </c:pt>
                <c:pt idx="71">
                  <c:v>0.24009259498745594</c:v>
                </c:pt>
                <c:pt idx="72">
                  <c:v>0.24001143176375028</c:v>
                </c:pt>
                <c:pt idx="73">
                  <c:v>0.24021050234337182</c:v>
                </c:pt>
                <c:pt idx="74">
                  <c:v>0.19775518409464632</c:v>
                </c:pt>
                <c:pt idx="75">
                  <c:v>0.19746576496353874</c:v>
                </c:pt>
                <c:pt idx="76">
                  <c:v>0.1986620695505692</c:v>
                </c:pt>
                <c:pt idx="77">
                  <c:v>0.13691383119152745</c:v>
                </c:pt>
                <c:pt idx="78">
                  <c:v>0.13686762354675808</c:v>
                </c:pt>
                <c:pt idx="79">
                  <c:v>0.1363424244102025</c:v>
                </c:pt>
                <c:pt idx="80">
                  <c:v>0.11839559894972962</c:v>
                </c:pt>
                <c:pt idx="81">
                  <c:v>0.11851263346433405</c:v>
                </c:pt>
                <c:pt idx="82">
                  <c:v>0.11802305486780296</c:v>
                </c:pt>
                <c:pt idx="83">
                  <c:v>7.9060270264069477E-2</c:v>
                </c:pt>
                <c:pt idx="84">
                  <c:v>7.9270524705359779E-2</c:v>
                </c:pt>
                <c:pt idx="85">
                  <c:v>7.7796917336927951E-2</c:v>
                </c:pt>
                <c:pt idx="86">
                  <c:v>3.9699816681943112E-2</c:v>
                </c:pt>
                <c:pt idx="87">
                  <c:v>3.9711873365771755E-2</c:v>
                </c:pt>
                <c:pt idx="88">
                  <c:v>4.7362099401262903E-2</c:v>
                </c:pt>
                <c:pt idx="89">
                  <c:v>5.5864643401505099E-2</c:v>
                </c:pt>
                <c:pt idx="90">
                  <c:v>5.6414652970616208E-2</c:v>
                </c:pt>
                <c:pt idx="91">
                  <c:v>5.6302707346637115E-2</c:v>
                </c:pt>
                <c:pt idx="92">
                  <c:v>4.7510166798661047E-2</c:v>
                </c:pt>
                <c:pt idx="93">
                  <c:v>4.7043207963161526E-2</c:v>
                </c:pt>
                <c:pt idx="94">
                  <c:v>4.7487252771823307E-2</c:v>
                </c:pt>
                <c:pt idx="95">
                  <c:v>5.0787358199175348E-2</c:v>
                </c:pt>
                <c:pt idx="96">
                  <c:v>5.0448742477475994E-2</c:v>
                </c:pt>
                <c:pt idx="97">
                  <c:v>5.2152809911115261E-2</c:v>
                </c:pt>
                <c:pt idx="98">
                  <c:v>7.7583898586070843E-2</c:v>
                </c:pt>
                <c:pt idx="99">
                  <c:v>7.7398234741493654E-2</c:v>
                </c:pt>
                <c:pt idx="100">
                  <c:v>7.7281507287675799E-2</c:v>
                </c:pt>
                <c:pt idx="101">
                  <c:v>6.1679629270168013E-2</c:v>
                </c:pt>
                <c:pt idx="102">
                  <c:v>6.0913036519577801E-2</c:v>
                </c:pt>
                <c:pt idx="103">
                  <c:v>5.9309437226829242E-2</c:v>
                </c:pt>
                <c:pt idx="104">
                  <c:v>6.5988420903228873E-2</c:v>
                </c:pt>
                <c:pt idx="105">
                  <c:v>6.665379800343918E-2</c:v>
                </c:pt>
                <c:pt idx="106">
                  <c:v>6.6706078776578748E-2</c:v>
                </c:pt>
                <c:pt idx="107">
                  <c:v>8.4523998944151302E-2</c:v>
                </c:pt>
                <c:pt idx="108">
                  <c:v>8.4595635548122994E-2</c:v>
                </c:pt>
                <c:pt idx="109">
                  <c:v>8.4730199825742369E-2</c:v>
                </c:pt>
                <c:pt idx="110">
                  <c:v>7.7840561989965584E-2</c:v>
                </c:pt>
                <c:pt idx="111">
                  <c:v>7.781450864122208E-2</c:v>
                </c:pt>
                <c:pt idx="112">
                  <c:v>7.7951764584649474E-2</c:v>
                </c:pt>
                <c:pt idx="113">
                  <c:v>7.9020800272650904E-2</c:v>
                </c:pt>
                <c:pt idx="114">
                  <c:v>7.8529910282463922E-2</c:v>
                </c:pt>
                <c:pt idx="115">
                  <c:v>7.932572467535226E-2</c:v>
                </c:pt>
                <c:pt idx="116">
                  <c:v>5.8699290146904781E-2</c:v>
                </c:pt>
                <c:pt idx="117">
                  <c:v>5.8526539618018791E-2</c:v>
                </c:pt>
                <c:pt idx="118">
                  <c:v>5.8583809169995282E-2</c:v>
                </c:pt>
                <c:pt idx="119">
                  <c:v>2.216968091331406E-2</c:v>
                </c:pt>
                <c:pt idx="120">
                  <c:v>2.3406682413607438E-2</c:v>
                </c:pt>
                <c:pt idx="121">
                  <c:v>2.3465847886750435E-2</c:v>
                </c:pt>
                <c:pt idx="122">
                  <c:v>-4.1780202842056635E-4</c:v>
                </c:pt>
                <c:pt idx="123">
                  <c:v>9.4468711296968877E-4</c:v>
                </c:pt>
                <c:pt idx="124">
                  <c:v>9.576234976866882E-4</c:v>
                </c:pt>
                <c:pt idx="125">
                  <c:v>-1.5906230721776771E-2</c:v>
                </c:pt>
                <c:pt idx="126">
                  <c:v>-1.3623090385341596E-2</c:v>
                </c:pt>
                <c:pt idx="127">
                  <c:v>-1.2983281215779852E-2</c:v>
                </c:pt>
                <c:pt idx="128">
                  <c:v>-3.4904891896268442E-2</c:v>
                </c:pt>
                <c:pt idx="129">
                  <c:v>-3.4821168048198126E-2</c:v>
                </c:pt>
                <c:pt idx="130">
                  <c:v>-3.4852068768831512E-2</c:v>
                </c:pt>
                <c:pt idx="131">
                  <c:v>-8.6981050675339899E-3</c:v>
                </c:pt>
                <c:pt idx="132">
                  <c:v>-9.5875981943591704E-3</c:v>
                </c:pt>
                <c:pt idx="133">
                  <c:v>-9.0539474382094198E-3</c:v>
                </c:pt>
                <c:pt idx="134">
                  <c:v>-6.760897367580343E-4</c:v>
                </c:pt>
                <c:pt idx="135">
                  <c:v>-1.9299994761311501E-3</c:v>
                </c:pt>
                <c:pt idx="136">
                  <c:v>-2.6878327090928633E-2</c:v>
                </c:pt>
                <c:pt idx="137">
                  <c:v>5.0350548138935469E-3</c:v>
                </c:pt>
                <c:pt idx="138">
                  <c:v>2.908727517212828E-3</c:v>
                </c:pt>
                <c:pt idx="139">
                  <c:v>2.9179349562435952E-3</c:v>
                </c:pt>
                <c:pt idx="140">
                  <c:v>5.2364408793466488E-2</c:v>
                </c:pt>
                <c:pt idx="141">
                  <c:v>5.2469598392206329E-2</c:v>
                </c:pt>
                <c:pt idx="142">
                  <c:v>5.2306505357618827E-2</c:v>
                </c:pt>
                <c:pt idx="143">
                  <c:v>6.2016879303937955E-2</c:v>
                </c:pt>
                <c:pt idx="144">
                  <c:v>6.2343213169842704E-2</c:v>
                </c:pt>
                <c:pt idx="145">
                  <c:v>6.1858394572023467E-2</c:v>
                </c:pt>
                <c:pt idx="146">
                  <c:v>7.6432330288315864E-2</c:v>
                </c:pt>
                <c:pt idx="147">
                  <c:v>7.6414473410149508E-2</c:v>
                </c:pt>
                <c:pt idx="148">
                  <c:v>0.10261272524780995</c:v>
                </c:pt>
                <c:pt idx="149">
                  <c:v>0.1349518810148731</c:v>
                </c:pt>
                <c:pt idx="150">
                  <c:v>0.13300501624811933</c:v>
                </c:pt>
                <c:pt idx="151">
                  <c:v>0.13303933906184118</c:v>
                </c:pt>
                <c:pt idx="152">
                  <c:v>0.14976205506725582</c:v>
                </c:pt>
                <c:pt idx="153">
                  <c:v>0.14960182669387501</c:v>
                </c:pt>
                <c:pt idx="154">
                  <c:v>0.14975484186308852</c:v>
                </c:pt>
                <c:pt idx="155">
                  <c:v>0.1873293846182944</c:v>
                </c:pt>
                <c:pt idx="156">
                  <c:v>0.1867540957781979</c:v>
                </c:pt>
                <c:pt idx="157">
                  <c:v>0.18668942275204237</c:v>
                </c:pt>
                <c:pt idx="158">
                  <c:v>0.23755386250364752</c:v>
                </c:pt>
                <c:pt idx="159">
                  <c:v>0.23776072223581024</c:v>
                </c:pt>
                <c:pt idx="160">
                  <c:v>0.23750951042683321</c:v>
                </c:pt>
                <c:pt idx="161">
                  <c:v>0.18237907477575765</c:v>
                </c:pt>
                <c:pt idx="162">
                  <c:v>0.18369715549212873</c:v>
                </c:pt>
                <c:pt idx="163">
                  <c:v>0.18365812854241126</c:v>
                </c:pt>
                <c:pt idx="164">
                  <c:v>0.15681781866124944</c:v>
                </c:pt>
                <c:pt idx="165">
                  <c:v>0.15787106573403742</c:v>
                </c:pt>
                <c:pt idx="166">
                  <c:v>0.15788962478621049</c:v>
                </c:pt>
                <c:pt idx="167">
                  <c:v>8.8280915544139527E-2</c:v>
                </c:pt>
                <c:pt idx="168">
                  <c:v>8.8241013656971568E-2</c:v>
                </c:pt>
                <c:pt idx="169">
                  <c:v>8.84388506015652E-2</c:v>
                </c:pt>
                <c:pt idx="170">
                  <c:v>1.9712243894689507E-2</c:v>
                </c:pt>
                <c:pt idx="171">
                  <c:v>2.0323017161381074E-2</c:v>
                </c:pt>
                <c:pt idx="172">
                  <c:v>2.7462589110031743E-2</c:v>
                </c:pt>
                <c:pt idx="173">
                  <c:v>1.8694212509783981E-2</c:v>
                </c:pt>
                <c:pt idx="174">
                  <c:v>1.9468667613060431E-2</c:v>
                </c:pt>
                <c:pt idx="175">
                  <c:v>1.9483016316987456E-2</c:v>
                </c:pt>
                <c:pt idx="176">
                  <c:v>-3.0852463365628191E-2</c:v>
                </c:pt>
                <c:pt idx="177">
                  <c:v>-3.2102253558626392E-2</c:v>
                </c:pt>
                <c:pt idx="178">
                  <c:v>-3.2668781205968056E-2</c:v>
                </c:pt>
                <c:pt idx="179">
                  <c:v>-0.11488101445854704</c:v>
                </c:pt>
                <c:pt idx="180">
                  <c:v>-0.11427884873412464</c:v>
                </c:pt>
                <c:pt idx="181">
                  <c:v>-0.11428728223952578</c:v>
                </c:pt>
                <c:pt idx="182">
                  <c:v>-0.12754888304563816</c:v>
                </c:pt>
                <c:pt idx="183">
                  <c:v>-0.12568702533352294</c:v>
                </c:pt>
                <c:pt idx="184">
                  <c:v>-0.12926481106664023</c:v>
                </c:pt>
                <c:pt idx="185">
                  <c:v>-0.14906987977607522</c:v>
                </c:pt>
                <c:pt idx="186">
                  <c:v>-0.14929350923970808</c:v>
                </c:pt>
                <c:pt idx="187">
                  <c:v>-0.14925859798216978</c:v>
                </c:pt>
                <c:pt idx="188">
                  <c:v>-6.7859652074875321E-3</c:v>
                </c:pt>
                <c:pt idx="189">
                  <c:v>-6.217515053922873E-3</c:v>
                </c:pt>
                <c:pt idx="190">
                  <c:v>-5.8666284606887498E-3</c:v>
                </c:pt>
                <c:pt idx="191">
                  <c:v>0.26706139649745597</c:v>
                </c:pt>
                <c:pt idx="192">
                  <c:v>0.26674644937126368</c:v>
                </c:pt>
                <c:pt idx="193">
                  <c:v>0.26650878449082982</c:v>
                </c:pt>
                <c:pt idx="194">
                  <c:v>0.39858157125291505</c:v>
                </c:pt>
                <c:pt idx="195">
                  <c:v>0.3946068672752967</c:v>
                </c:pt>
                <c:pt idx="196">
                  <c:v>0.39094616833354068</c:v>
                </c:pt>
                <c:pt idx="197">
                  <c:v>0.51589513344248017</c:v>
                </c:pt>
                <c:pt idx="198">
                  <c:v>0.51692200318074177</c:v>
                </c:pt>
                <c:pt idx="199">
                  <c:v>0.51684570539447261</c:v>
                </c:pt>
                <c:pt idx="200">
                  <c:v>0.37361676626265661</c:v>
                </c:pt>
                <c:pt idx="201">
                  <c:v>0.37331771968230054</c:v>
                </c:pt>
                <c:pt idx="202">
                  <c:v>0.37291834962244885</c:v>
                </c:pt>
                <c:pt idx="203">
                  <c:v>0.20386421886037676</c:v>
                </c:pt>
                <c:pt idx="204">
                  <c:v>0.20326765481597753</c:v>
                </c:pt>
                <c:pt idx="205">
                  <c:v>0.20232757870934082</c:v>
                </c:pt>
                <c:pt idx="206">
                  <c:v>0.12105949172828168</c:v>
                </c:pt>
                <c:pt idx="207">
                  <c:v>0.12103833307782974</c:v>
                </c:pt>
                <c:pt idx="208">
                  <c:v>0.12297802617558951</c:v>
                </c:pt>
                <c:pt idx="209">
                  <c:v>5.5028278643681539E-2</c:v>
                </c:pt>
                <c:pt idx="210">
                  <c:v>5.5135841997880464E-2</c:v>
                </c:pt>
                <c:pt idx="211">
                  <c:v>5.5135344594725355E-2</c:v>
                </c:pt>
                <c:pt idx="212">
                  <c:v>2.6539500909378733E-2</c:v>
                </c:pt>
                <c:pt idx="213">
                  <c:v>2.6539904882644905E-2</c:v>
                </c:pt>
                <c:pt idx="214">
                  <c:v>2.7057898931358126E-2</c:v>
                </c:pt>
                <c:pt idx="215">
                  <c:v>-7.4759988815363831E-3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5-4FFD-8D01-BD2E9948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23583"/>
        <c:axId val="1146409439"/>
      </c:lineChart>
      <c:dateAx>
        <c:axId val="19445150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49727"/>
        <c:crosses val="autoZero"/>
        <c:auto val="1"/>
        <c:lblOffset val="100"/>
        <c:baseTimeUnit val="months"/>
      </c:dateAx>
      <c:valAx>
        <c:axId val="18192497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5039"/>
        <c:crosses val="autoZero"/>
        <c:crossBetween val="between"/>
      </c:valAx>
      <c:valAx>
        <c:axId val="11464094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23583"/>
        <c:crosses val="max"/>
        <c:crossBetween val="between"/>
      </c:valAx>
      <c:dateAx>
        <c:axId val="11464235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4640943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Georgia" panose="02040502050405020303" pitchFamily="18" charset="0"/>
              </a:rPr>
              <a:t>Change in Oil</a:t>
            </a:r>
            <a:r>
              <a:rPr lang="en-US" baseline="0">
                <a:latin typeface="Georgia" panose="02040502050405020303" pitchFamily="18" charset="0"/>
              </a:rPr>
              <a:t> Price and US 10yr Yield </a:t>
            </a:r>
            <a:br>
              <a:rPr lang="en-US" baseline="0">
                <a:latin typeface="Georgia" panose="02040502050405020303" pitchFamily="18" charset="0"/>
              </a:rPr>
            </a:br>
            <a:r>
              <a:rPr lang="en-US" baseline="0">
                <a:latin typeface="Georgia" panose="02040502050405020303" pitchFamily="18" charset="0"/>
              </a:rPr>
              <a:t>vs. ISM Manufacturing PMI</a:t>
            </a:r>
            <a:endParaRPr lang="en-US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'ISM and Macro Factors'!$AM$39</c:f>
              <c:strCache>
                <c:ptCount val="1"/>
                <c:pt idx="0">
                  <c:v>Oil YoY + US 10yr YoY (reversed, pushed forward 18mo)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'ISM and Macro Factors'!$AL$40:$AL$372</c:f>
              <c:numCache>
                <c:formatCode>m/d/yyyy</c:formatCode>
                <c:ptCount val="333"/>
                <c:pt idx="0">
                  <c:v>38898</c:v>
                </c:pt>
                <c:pt idx="1">
                  <c:v>38929</c:v>
                </c:pt>
                <c:pt idx="2">
                  <c:v>38960</c:v>
                </c:pt>
                <c:pt idx="3">
                  <c:v>38989</c:v>
                </c:pt>
                <c:pt idx="4">
                  <c:v>39021</c:v>
                </c:pt>
                <c:pt idx="5">
                  <c:v>39051</c:v>
                </c:pt>
                <c:pt idx="6">
                  <c:v>39080</c:v>
                </c:pt>
                <c:pt idx="7">
                  <c:v>39113</c:v>
                </c:pt>
                <c:pt idx="8">
                  <c:v>39141</c:v>
                </c:pt>
                <c:pt idx="9">
                  <c:v>39171</c:v>
                </c:pt>
                <c:pt idx="10">
                  <c:v>39202</c:v>
                </c:pt>
                <c:pt idx="11">
                  <c:v>39233</c:v>
                </c:pt>
                <c:pt idx="12">
                  <c:v>39262</c:v>
                </c:pt>
                <c:pt idx="13">
                  <c:v>39294</c:v>
                </c:pt>
                <c:pt idx="14">
                  <c:v>39325</c:v>
                </c:pt>
                <c:pt idx="15">
                  <c:v>39353</c:v>
                </c:pt>
                <c:pt idx="16">
                  <c:v>39386</c:v>
                </c:pt>
                <c:pt idx="17">
                  <c:v>39416</c:v>
                </c:pt>
                <c:pt idx="18">
                  <c:v>39447</c:v>
                </c:pt>
                <c:pt idx="19">
                  <c:v>39478</c:v>
                </c:pt>
                <c:pt idx="20">
                  <c:v>39507</c:v>
                </c:pt>
                <c:pt idx="21">
                  <c:v>39538</c:v>
                </c:pt>
                <c:pt idx="22">
                  <c:v>39568</c:v>
                </c:pt>
                <c:pt idx="23">
                  <c:v>39598</c:v>
                </c:pt>
                <c:pt idx="24">
                  <c:v>39629</c:v>
                </c:pt>
                <c:pt idx="25">
                  <c:v>39660</c:v>
                </c:pt>
                <c:pt idx="26">
                  <c:v>39689</c:v>
                </c:pt>
                <c:pt idx="27">
                  <c:v>39721</c:v>
                </c:pt>
                <c:pt idx="28">
                  <c:v>39752</c:v>
                </c:pt>
                <c:pt idx="29">
                  <c:v>39780</c:v>
                </c:pt>
                <c:pt idx="30">
                  <c:v>39813</c:v>
                </c:pt>
                <c:pt idx="31">
                  <c:v>39843</c:v>
                </c:pt>
                <c:pt idx="32">
                  <c:v>39871</c:v>
                </c:pt>
                <c:pt idx="33">
                  <c:v>39903</c:v>
                </c:pt>
                <c:pt idx="34">
                  <c:v>39933</c:v>
                </c:pt>
                <c:pt idx="35">
                  <c:v>39962</c:v>
                </c:pt>
                <c:pt idx="36">
                  <c:v>39994</c:v>
                </c:pt>
                <c:pt idx="37">
                  <c:v>40025</c:v>
                </c:pt>
                <c:pt idx="38">
                  <c:v>40056</c:v>
                </c:pt>
                <c:pt idx="39">
                  <c:v>40086</c:v>
                </c:pt>
                <c:pt idx="40">
                  <c:v>40116</c:v>
                </c:pt>
                <c:pt idx="41">
                  <c:v>40147</c:v>
                </c:pt>
                <c:pt idx="42">
                  <c:v>40178</c:v>
                </c:pt>
                <c:pt idx="43">
                  <c:v>40207</c:v>
                </c:pt>
                <c:pt idx="44">
                  <c:v>40235</c:v>
                </c:pt>
                <c:pt idx="45">
                  <c:v>40268</c:v>
                </c:pt>
                <c:pt idx="46">
                  <c:v>40298</c:v>
                </c:pt>
                <c:pt idx="47">
                  <c:v>40329</c:v>
                </c:pt>
                <c:pt idx="48">
                  <c:v>40359</c:v>
                </c:pt>
                <c:pt idx="49">
                  <c:v>40389</c:v>
                </c:pt>
                <c:pt idx="50">
                  <c:v>40421</c:v>
                </c:pt>
                <c:pt idx="51">
                  <c:v>40451</c:v>
                </c:pt>
                <c:pt idx="52">
                  <c:v>40480</c:v>
                </c:pt>
                <c:pt idx="53">
                  <c:v>40512</c:v>
                </c:pt>
                <c:pt idx="54">
                  <c:v>40543</c:v>
                </c:pt>
                <c:pt idx="55">
                  <c:v>40574</c:v>
                </c:pt>
                <c:pt idx="56">
                  <c:v>40602</c:v>
                </c:pt>
                <c:pt idx="57">
                  <c:v>40633</c:v>
                </c:pt>
                <c:pt idx="58">
                  <c:v>40662</c:v>
                </c:pt>
                <c:pt idx="59">
                  <c:v>40694</c:v>
                </c:pt>
                <c:pt idx="60">
                  <c:v>40724</c:v>
                </c:pt>
                <c:pt idx="61">
                  <c:v>40753</c:v>
                </c:pt>
                <c:pt idx="62">
                  <c:v>40786</c:v>
                </c:pt>
                <c:pt idx="63">
                  <c:v>40816</c:v>
                </c:pt>
                <c:pt idx="64">
                  <c:v>40847</c:v>
                </c:pt>
                <c:pt idx="65">
                  <c:v>40877</c:v>
                </c:pt>
                <c:pt idx="66">
                  <c:v>40907</c:v>
                </c:pt>
                <c:pt idx="67">
                  <c:v>40939</c:v>
                </c:pt>
                <c:pt idx="68">
                  <c:v>40968</c:v>
                </c:pt>
                <c:pt idx="69">
                  <c:v>40998</c:v>
                </c:pt>
                <c:pt idx="70">
                  <c:v>41029</c:v>
                </c:pt>
                <c:pt idx="71">
                  <c:v>41060</c:v>
                </c:pt>
                <c:pt idx="72">
                  <c:v>41089</c:v>
                </c:pt>
                <c:pt idx="73">
                  <c:v>41121</c:v>
                </c:pt>
                <c:pt idx="74">
                  <c:v>41152</c:v>
                </c:pt>
                <c:pt idx="75">
                  <c:v>41180</c:v>
                </c:pt>
                <c:pt idx="76">
                  <c:v>41213</c:v>
                </c:pt>
                <c:pt idx="77">
                  <c:v>41243</c:v>
                </c:pt>
                <c:pt idx="78">
                  <c:v>41274</c:v>
                </c:pt>
                <c:pt idx="79">
                  <c:v>41305</c:v>
                </c:pt>
                <c:pt idx="80">
                  <c:v>41333</c:v>
                </c:pt>
                <c:pt idx="81">
                  <c:v>41362</c:v>
                </c:pt>
                <c:pt idx="82">
                  <c:v>41394</c:v>
                </c:pt>
                <c:pt idx="83">
                  <c:v>41425</c:v>
                </c:pt>
                <c:pt idx="84">
                  <c:v>41453</c:v>
                </c:pt>
                <c:pt idx="85">
                  <c:v>41486</c:v>
                </c:pt>
                <c:pt idx="86">
                  <c:v>41516</c:v>
                </c:pt>
                <c:pt idx="87">
                  <c:v>41547</c:v>
                </c:pt>
                <c:pt idx="88">
                  <c:v>41578</c:v>
                </c:pt>
                <c:pt idx="89">
                  <c:v>41607</c:v>
                </c:pt>
                <c:pt idx="90">
                  <c:v>41639</c:v>
                </c:pt>
                <c:pt idx="91">
                  <c:v>41670</c:v>
                </c:pt>
                <c:pt idx="92">
                  <c:v>41698</c:v>
                </c:pt>
                <c:pt idx="93">
                  <c:v>41729</c:v>
                </c:pt>
                <c:pt idx="94">
                  <c:v>41759</c:v>
                </c:pt>
                <c:pt idx="95">
                  <c:v>41789</c:v>
                </c:pt>
                <c:pt idx="96">
                  <c:v>41820</c:v>
                </c:pt>
                <c:pt idx="97">
                  <c:v>41851</c:v>
                </c:pt>
                <c:pt idx="98">
                  <c:v>41880</c:v>
                </c:pt>
                <c:pt idx="99">
                  <c:v>41912</c:v>
                </c:pt>
                <c:pt idx="100">
                  <c:v>41943</c:v>
                </c:pt>
                <c:pt idx="101">
                  <c:v>41971</c:v>
                </c:pt>
                <c:pt idx="102">
                  <c:v>42004</c:v>
                </c:pt>
                <c:pt idx="103">
                  <c:v>42034</c:v>
                </c:pt>
                <c:pt idx="104">
                  <c:v>42062</c:v>
                </c:pt>
                <c:pt idx="105">
                  <c:v>42094</c:v>
                </c:pt>
                <c:pt idx="106">
                  <c:v>42124</c:v>
                </c:pt>
                <c:pt idx="107">
                  <c:v>42153</c:v>
                </c:pt>
                <c:pt idx="108">
                  <c:v>42185</c:v>
                </c:pt>
                <c:pt idx="109">
                  <c:v>42216</c:v>
                </c:pt>
                <c:pt idx="110">
                  <c:v>42247</c:v>
                </c:pt>
                <c:pt idx="111">
                  <c:v>42277</c:v>
                </c:pt>
                <c:pt idx="112">
                  <c:v>42307</c:v>
                </c:pt>
                <c:pt idx="113">
                  <c:v>42338</c:v>
                </c:pt>
                <c:pt idx="114">
                  <c:v>42369</c:v>
                </c:pt>
                <c:pt idx="115">
                  <c:v>42398</c:v>
                </c:pt>
                <c:pt idx="116">
                  <c:v>42429</c:v>
                </c:pt>
                <c:pt idx="117">
                  <c:v>42460</c:v>
                </c:pt>
                <c:pt idx="118">
                  <c:v>42489</c:v>
                </c:pt>
                <c:pt idx="119">
                  <c:v>42521</c:v>
                </c:pt>
                <c:pt idx="120">
                  <c:v>42551</c:v>
                </c:pt>
                <c:pt idx="121">
                  <c:v>42580</c:v>
                </c:pt>
                <c:pt idx="122">
                  <c:v>42613</c:v>
                </c:pt>
                <c:pt idx="123">
                  <c:v>42643</c:v>
                </c:pt>
                <c:pt idx="124">
                  <c:v>42674</c:v>
                </c:pt>
                <c:pt idx="125">
                  <c:v>42704</c:v>
                </c:pt>
                <c:pt idx="126">
                  <c:v>42734</c:v>
                </c:pt>
                <c:pt idx="127">
                  <c:v>42766</c:v>
                </c:pt>
                <c:pt idx="128">
                  <c:v>42794</c:v>
                </c:pt>
                <c:pt idx="129">
                  <c:v>42825</c:v>
                </c:pt>
                <c:pt idx="130">
                  <c:v>42853</c:v>
                </c:pt>
                <c:pt idx="131">
                  <c:v>42886</c:v>
                </c:pt>
                <c:pt idx="132">
                  <c:v>42916</c:v>
                </c:pt>
                <c:pt idx="133">
                  <c:v>42947</c:v>
                </c:pt>
                <c:pt idx="134">
                  <c:v>42978</c:v>
                </c:pt>
                <c:pt idx="135">
                  <c:v>43007</c:v>
                </c:pt>
                <c:pt idx="136">
                  <c:v>43039</c:v>
                </c:pt>
                <c:pt idx="137">
                  <c:v>43069</c:v>
                </c:pt>
                <c:pt idx="138">
                  <c:v>43098</c:v>
                </c:pt>
                <c:pt idx="139">
                  <c:v>43131</c:v>
                </c:pt>
                <c:pt idx="140">
                  <c:v>43159</c:v>
                </c:pt>
                <c:pt idx="141">
                  <c:v>43189</c:v>
                </c:pt>
                <c:pt idx="142">
                  <c:v>43220</c:v>
                </c:pt>
                <c:pt idx="143">
                  <c:v>43251</c:v>
                </c:pt>
                <c:pt idx="144">
                  <c:v>43280</c:v>
                </c:pt>
                <c:pt idx="145">
                  <c:v>43312</c:v>
                </c:pt>
                <c:pt idx="146">
                  <c:v>43343</c:v>
                </c:pt>
                <c:pt idx="147">
                  <c:v>43371</c:v>
                </c:pt>
                <c:pt idx="148">
                  <c:v>43404</c:v>
                </c:pt>
                <c:pt idx="149">
                  <c:v>43434</c:v>
                </c:pt>
                <c:pt idx="150">
                  <c:v>43465</c:v>
                </c:pt>
                <c:pt idx="151">
                  <c:v>43496</c:v>
                </c:pt>
                <c:pt idx="152">
                  <c:v>43524</c:v>
                </c:pt>
                <c:pt idx="153">
                  <c:v>43553</c:v>
                </c:pt>
                <c:pt idx="154">
                  <c:v>43585</c:v>
                </c:pt>
                <c:pt idx="155">
                  <c:v>43616</c:v>
                </c:pt>
                <c:pt idx="156">
                  <c:v>43644</c:v>
                </c:pt>
                <c:pt idx="157">
                  <c:v>43677</c:v>
                </c:pt>
                <c:pt idx="158">
                  <c:v>43707</c:v>
                </c:pt>
                <c:pt idx="159">
                  <c:v>43738</c:v>
                </c:pt>
                <c:pt idx="160">
                  <c:v>43769</c:v>
                </c:pt>
                <c:pt idx="161">
                  <c:v>43798</c:v>
                </c:pt>
                <c:pt idx="162">
                  <c:v>43830</c:v>
                </c:pt>
                <c:pt idx="163">
                  <c:v>43861</c:v>
                </c:pt>
                <c:pt idx="164">
                  <c:v>43889</c:v>
                </c:pt>
                <c:pt idx="165">
                  <c:v>43921</c:v>
                </c:pt>
                <c:pt idx="166">
                  <c:v>43951</c:v>
                </c:pt>
                <c:pt idx="167">
                  <c:v>43980</c:v>
                </c:pt>
                <c:pt idx="168">
                  <c:v>44012</c:v>
                </c:pt>
                <c:pt idx="169">
                  <c:v>44043</c:v>
                </c:pt>
                <c:pt idx="170">
                  <c:v>44074</c:v>
                </c:pt>
                <c:pt idx="171">
                  <c:v>44104</c:v>
                </c:pt>
                <c:pt idx="172">
                  <c:v>44134</c:v>
                </c:pt>
                <c:pt idx="173">
                  <c:v>44165</c:v>
                </c:pt>
                <c:pt idx="174">
                  <c:v>44196</c:v>
                </c:pt>
                <c:pt idx="175">
                  <c:v>44225</c:v>
                </c:pt>
                <c:pt idx="176">
                  <c:v>44253</c:v>
                </c:pt>
                <c:pt idx="177">
                  <c:v>44286</c:v>
                </c:pt>
                <c:pt idx="178">
                  <c:v>44316</c:v>
                </c:pt>
                <c:pt idx="179">
                  <c:v>44347</c:v>
                </c:pt>
                <c:pt idx="180">
                  <c:v>44377</c:v>
                </c:pt>
                <c:pt idx="181">
                  <c:v>44407</c:v>
                </c:pt>
                <c:pt idx="182">
                  <c:v>44439</c:v>
                </c:pt>
                <c:pt idx="183">
                  <c:v>44469</c:v>
                </c:pt>
                <c:pt idx="184">
                  <c:v>44498</c:v>
                </c:pt>
                <c:pt idx="185">
                  <c:v>44530</c:v>
                </c:pt>
                <c:pt idx="186">
                  <c:v>44561</c:v>
                </c:pt>
                <c:pt idx="187">
                  <c:v>44592</c:v>
                </c:pt>
                <c:pt idx="188">
                  <c:v>44620</c:v>
                </c:pt>
                <c:pt idx="189">
                  <c:v>44651</c:v>
                </c:pt>
                <c:pt idx="190">
                  <c:v>44680</c:v>
                </c:pt>
                <c:pt idx="191">
                  <c:v>44712</c:v>
                </c:pt>
                <c:pt idx="192">
                  <c:v>44742</c:v>
                </c:pt>
                <c:pt idx="193">
                  <c:v>44773</c:v>
                </c:pt>
                <c:pt idx="194">
                  <c:v>44804</c:v>
                </c:pt>
                <c:pt idx="195">
                  <c:v>44834</c:v>
                </c:pt>
                <c:pt idx="196">
                  <c:v>44865</c:v>
                </c:pt>
                <c:pt idx="197">
                  <c:v>44895</c:v>
                </c:pt>
                <c:pt idx="198">
                  <c:v>44926</c:v>
                </c:pt>
                <c:pt idx="199">
                  <c:v>44957</c:v>
                </c:pt>
                <c:pt idx="200">
                  <c:v>44985</c:v>
                </c:pt>
                <c:pt idx="201">
                  <c:v>45016</c:v>
                </c:pt>
                <c:pt idx="202">
                  <c:v>45046</c:v>
                </c:pt>
                <c:pt idx="203">
                  <c:v>45077</c:v>
                </c:pt>
                <c:pt idx="204">
                  <c:v>45107</c:v>
                </c:pt>
                <c:pt idx="205">
                  <c:v>45138</c:v>
                </c:pt>
                <c:pt idx="206">
                  <c:v>45169</c:v>
                </c:pt>
                <c:pt idx="207">
                  <c:v>45199</c:v>
                </c:pt>
                <c:pt idx="208">
                  <c:v>45230</c:v>
                </c:pt>
                <c:pt idx="209">
                  <c:v>45260</c:v>
                </c:pt>
                <c:pt idx="210">
                  <c:v>45291</c:v>
                </c:pt>
                <c:pt idx="211">
                  <c:v>45322</c:v>
                </c:pt>
                <c:pt idx="212">
                  <c:v>45351</c:v>
                </c:pt>
                <c:pt idx="213">
                  <c:v>45382</c:v>
                </c:pt>
                <c:pt idx="214">
                  <c:v>45412</c:v>
                </c:pt>
                <c:pt idx="215">
                  <c:v>45443</c:v>
                </c:pt>
                <c:pt idx="216">
                  <c:v>45473</c:v>
                </c:pt>
                <c:pt idx="217">
                  <c:v>45504</c:v>
                </c:pt>
                <c:pt idx="218">
                  <c:v>45535</c:v>
                </c:pt>
                <c:pt idx="219">
                  <c:v>45565</c:v>
                </c:pt>
                <c:pt idx="220">
                  <c:v>45596</c:v>
                </c:pt>
                <c:pt idx="221">
                  <c:v>45626</c:v>
                </c:pt>
                <c:pt idx="222">
                  <c:v>45657</c:v>
                </c:pt>
                <c:pt idx="223">
                  <c:v>45688</c:v>
                </c:pt>
                <c:pt idx="224">
                  <c:v>45716</c:v>
                </c:pt>
              </c:numCache>
            </c:numRef>
          </c:cat>
          <c:val>
            <c:numRef>
              <c:f>'ISM and Macro Factors'!$AM$40:$AM$372</c:f>
              <c:numCache>
                <c:formatCode>0%</c:formatCode>
                <c:ptCount val="333"/>
                <c:pt idx="0">
                  <c:v>0.32967052300366373</c:v>
                </c:pt>
                <c:pt idx="1">
                  <c:v>0.45745249343883942</c:v>
                </c:pt>
                <c:pt idx="2">
                  <c:v>0.53325214525611275</c:v>
                </c:pt>
                <c:pt idx="3">
                  <c:v>0.717856826999836</c:v>
                </c:pt>
                <c:pt idx="4">
                  <c:v>0.26182572177015184</c:v>
                </c:pt>
                <c:pt idx="5">
                  <c:v>0.15987808048402752</c:v>
                </c:pt>
                <c:pt idx="6">
                  <c:v>0.3792211629130261</c:v>
                </c:pt>
                <c:pt idx="7">
                  <c:v>0.33847150080620703</c:v>
                </c:pt>
                <c:pt idx="8">
                  <c:v>0.61173209642857662</c:v>
                </c:pt>
                <c:pt idx="9">
                  <c:v>0.38407516299225541</c:v>
                </c:pt>
                <c:pt idx="10">
                  <c:v>0.28556484901589552</c:v>
                </c:pt>
                <c:pt idx="11">
                  <c:v>0.19769479610166796</c:v>
                </c:pt>
                <c:pt idx="12">
                  <c:v>0.4458221890030043</c:v>
                </c:pt>
                <c:pt idx="13">
                  <c:v>0.5029270803177972</c:v>
                </c:pt>
                <c:pt idx="14">
                  <c:v>0.22651495072278327</c:v>
                </c:pt>
                <c:pt idx="15">
                  <c:v>0.2843097233673455</c:v>
                </c:pt>
                <c:pt idx="16">
                  <c:v>0.64888343275803617</c:v>
                </c:pt>
                <c:pt idx="17">
                  <c:v>0.65751028178537307</c:v>
                </c:pt>
                <c:pt idx="18">
                  <c:v>0.62114571577835642</c:v>
                </c:pt>
                <c:pt idx="19">
                  <c:v>0.39283038913298429</c:v>
                </c:pt>
                <c:pt idx="20">
                  <c:v>0.1965644300125855</c:v>
                </c:pt>
                <c:pt idx="21">
                  <c:v>1.9941026827012154E-2</c:v>
                </c:pt>
                <c:pt idx="22">
                  <c:v>-6.7974251273397179E-3</c:v>
                </c:pt>
                <c:pt idx="23">
                  <c:v>9.5584688802802242E-2</c:v>
                </c:pt>
                <c:pt idx="24">
                  <c:v>7.101167833434574E-2</c:v>
                </c:pt>
                <c:pt idx="25">
                  <c:v>-7.9145307064884096E-2</c:v>
                </c:pt>
                <c:pt idx="26">
                  <c:v>9.4179766049367064E-3</c:v>
                </c:pt>
                <c:pt idx="27">
                  <c:v>-5.3265491143086097E-2</c:v>
                </c:pt>
                <c:pt idx="28">
                  <c:v>-0.17064099175952274</c:v>
                </c:pt>
                <c:pt idx="29">
                  <c:v>-0.14718902696080927</c:v>
                </c:pt>
                <c:pt idx="30">
                  <c:v>-6.5765658540414496E-2</c:v>
                </c:pt>
                <c:pt idx="31">
                  <c:v>2.8906028320551114E-3</c:v>
                </c:pt>
                <c:pt idx="32">
                  <c:v>1.2198748812729754E-2</c:v>
                </c:pt>
                <c:pt idx="33">
                  <c:v>0.28916333229500679</c:v>
                </c:pt>
                <c:pt idx="34">
                  <c:v>0.58188386675589743</c:v>
                </c:pt>
                <c:pt idx="35">
                  <c:v>0.28850914728128407</c:v>
                </c:pt>
                <c:pt idx="36">
                  <c:v>0.42775347876789771</c:v>
                </c:pt>
                <c:pt idx="37">
                  <c:v>0.32540434701480803</c:v>
                </c:pt>
                <c:pt idx="38">
                  <c:v>0.41676378588597907</c:v>
                </c:pt>
                <c:pt idx="39">
                  <c:v>0.27627566903993694</c:v>
                </c:pt>
                <c:pt idx="40">
                  <c:v>0.53319853124125594</c:v>
                </c:pt>
                <c:pt idx="41">
                  <c:v>0.82005314981283572</c:v>
                </c:pt>
                <c:pt idx="42">
                  <c:v>0.770703415549436</c:v>
                </c:pt>
                <c:pt idx="43">
                  <c:v>0.41924035674256066</c:v>
                </c:pt>
                <c:pt idx="44">
                  <c:v>0.40098876022579988</c:v>
                </c:pt>
                <c:pt idx="45">
                  <c:v>6.6047544627439225E-2</c:v>
                </c:pt>
                <c:pt idx="46">
                  <c:v>-0.39847978699892628</c:v>
                </c:pt>
                <c:pt idx="47">
                  <c:v>-0.64491571233067591</c:v>
                </c:pt>
                <c:pt idx="48">
                  <c:v>-0.98543419515010477</c:v>
                </c:pt>
                <c:pt idx="49">
                  <c:v>-0.75523474792019241</c:v>
                </c:pt>
                <c:pt idx="50">
                  <c:v>-0.7018582911989214</c:v>
                </c:pt>
                <c:pt idx="51">
                  <c:v>-0.73012353315965339</c:v>
                </c:pt>
                <c:pt idx="52">
                  <c:v>-0.71286113888826275</c:v>
                </c:pt>
                <c:pt idx="53">
                  <c:v>-0.62713507792628997</c:v>
                </c:pt>
                <c:pt idx="54">
                  <c:v>-0.61073784328546232</c:v>
                </c:pt>
                <c:pt idx="55">
                  <c:v>-0.5585207966883794</c:v>
                </c:pt>
                <c:pt idx="56">
                  <c:v>-0.50271791051947012</c:v>
                </c:pt>
                <c:pt idx="57">
                  <c:v>-0.43389796540307013</c:v>
                </c:pt>
                <c:pt idx="58">
                  <c:v>-8.7191436407727529E-3</c:v>
                </c:pt>
                <c:pt idx="59">
                  <c:v>0.51494224075663353</c:v>
                </c:pt>
                <c:pt idx="60">
                  <c:v>1.5136758631775182</c:v>
                </c:pt>
                <c:pt idx="61">
                  <c:v>1.0107797522537392</c:v>
                </c:pt>
                <c:pt idx="62">
                  <c:v>0.97837985627786961</c:v>
                </c:pt>
                <c:pt idx="63">
                  <c:v>1.1233361434342966</c:v>
                </c:pt>
                <c:pt idx="64">
                  <c:v>0.85663590443090709</c:v>
                </c:pt>
                <c:pt idx="65">
                  <c:v>6.5046841441162129E-2</c:v>
                </c:pt>
                <c:pt idx="66">
                  <c:v>-8.8142128408496334E-2</c:v>
                </c:pt>
                <c:pt idx="67">
                  <c:v>-2.8287388693006288E-2</c:v>
                </c:pt>
                <c:pt idx="68">
                  <c:v>-0.24547920792329114</c:v>
                </c:pt>
                <c:pt idx="69">
                  <c:v>-0.10811494131729138</c:v>
                </c:pt>
                <c:pt idx="70">
                  <c:v>-0.17408039754971294</c:v>
                </c:pt>
                <c:pt idx="71">
                  <c:v>-3.7018794429969804E-2</c:v>
                </c:pt>
                <c:pt idx="72">
                  <c:v>9.8593165675695538E-3</c:v>
                </c:pt>
                <c:pt idx="73">
                  <c:v>0.20507939091683536</c:v>
                </c:pt>
                <c:pt idx="74">
                  <c:v>0.16621454162998639</c:v>
                </c:pt>
                <c:pt idx="75">
                  <c:v>0.1812184916674362</c:v>
                </c:pt>
                <c:pt idx="76">
                  <c:v>0.22202832660752869</c:v>
                </c:pt>
                <c:pt idx="77">
                  <c:v>0.32017737127800461</c:v>
                </c:pt>
                <c:pt idx="78">
                  <c:v>0.33976219850376266</c:v>
                </c:pt>
                <c:pt idx="79">
                  <c:v>0.17460624207106268</c:v>
                </c:pt>
                <c:pt idx="80">
                  <c:v>0.13562618609079924</c:v>
                </c:pt>
                <c:pt idx="81">
                  <c:v>-0.2464602307784296</c:v>
                </c:pt>
                <c:pt idx="82">
                  <c:v>-4.2554896946319531E-2</c:v>
                </c:pt>
                <c:pt idx="83">
                  <c:v>-6.7384142265481617E-2</c:v>
                </c:pt>
                <c:pt idx="84">
                  <c:v>-0.34880478646948554</c:v>
                </c:pt>
                <c:pt idx="85">
                  <c:v>-0.39857053476824844</c:v>
                </c:pt>
                <c:pt idx="86">
                  <c:v>-0.32088492516046674</c:v>
                </c:pt>
                <c:pt idx="87">
                  <c:v>-0.39818340584772016</c:v>
                </c:pt>
                <c:pt idx="88">
                  <c:v>-0.49719588509287815</c:v>
                </c:pt>
                <c:pt idx="89">
                  <c:v>-0.64848034362441809</c:v>
                </c:pt>
                <c:pt idx="90">
                  <c:v>-0.58908264992345649</c:v>
                </c:pt>
                <c:pt idx="91">
                  <c:v>-0.55485158701979176</c:v>
                </c:pt>
                <c:pt idx="92">
                  <c:v>-0.21733754952910644</c:v>
                </c:pt>
                <c:pt idx="93">
                  <c:v>1.6839626820570497E-2</c:v>
                </c:pt>
                <c:pt idx="94">
                  <c:v>-0.27483434200477308</c:v>
                </c:pt>
                <c:pt idx="95">
                  <c:v>-0.33285136757190559</c:v>
                </c:pt>
                <c:pt idx="96">
                  <c:v>-0.13424935512687453</c:v>
                </c:pt>
                <c:pt idx="97">
                  <c:v>9.4448894579275522E-2</c:v>
                </c:pt>
                <c:pt idx="98">
                  <c:v>-0.18844242385591892</c:v>
                </c:pt>
                <c:pt idx="99">
                  <c:v>-0.21927765192736759</c:v>
                </c:pt>
                <c:pt idx="100">
                  <c:v>-0.23525797552190519</c:v>
                </c:pt>
                <c:pt idx="101">
                  <c:v>0.42902577081527227</c:v>
                </c:pt>
                <c:pt idx="102">
                  <c:v>0.64769053327988968</c:v>
                </c:pt>
                <c:pt idx="103">
                  <c:v>0.94773370044766159</c:v>
                </c:pt>
                <c:pt idx="104">
                  <c:v>0.91381138455096012</c:v>
                </c:pt>
                <c:pt idx="105">
                  <c:v>0.70778638080356848</c:v>
                </c:pt>
                <c:pt idx="106">
                  <c:v>0.62885037211683148</c:v>
                </c:pt>
                <c:pt idx="107">
                  <c:v>0.74160201309084361</c:v>
                </c:pt>
                <c:pt idx="108">
                  <c:v>0.79499345543654631</c:v>
                </c:pt>
                <c:pt idx="109">
                  <c:v>0.33205703058088565</c:v>
                </c:pt>
                <c:pt idx="110">
                  <c:v>0.52610460832146266</c:v>
                </c:pt>
                <c:pt idx="111">
                  <c:v>0.51504112804930258</c:v>
                </c:pt>
                <c:pt idx="112">
                  <c:v>0.64995458632541547</c:v>
                </c:pt>
                <c:pt idx="113">
                  <c:v>0.28015471207423248</c:v>
                </c:pt>
                <c:pt idx="114">
                  <c:v>0.10922147008977534</c:v>
                </c:pt>
                <c:pt idx="115">
                  <c:v>-7.2456974614733216E-2</c:v>
                </c:pt>
                <c:pt idx="116">
                  <c:v>-0.26693168220085473</c:v>
                </c:pt>
                <c:pt idx="117">
                  <c:v>-0.15559343166294315</c:v>
                </c:pt>
                <c:pt idx="118">
                  <c:v>-0.25005143114419848</c:v>
                </c:pt>
                <c:pt idx="119">
                  <c:v>-0.49807562807786709</c:v>
                </c:pt>
                <c:pt idx="120">
                  <c:v>-0.7417546283521903</c:v>
                </c:pt>
                <c:pt idx="121">
                  <c:v>-0.88464295341048205</c:v>
                </c:pt>
                <c:pt idx="122">
                  <c:v>-0.76220525789514926</c:v>
                </c:pt>
                <c:pt idx="123">
                  <c:v>-0.82386150912709433</c:v>
                </c:pt>
                <c:pt idx="124">
                  <c:v>-0.6342783121675144</c:v>
                </c:pt>
                <c:pt idx="125">
                  <c:v>-0.55609039301656416</c:v>
                </c:pt>
                <c:pt idx="126">
                  <c:v>-0.50567583146703965</c:v>
                </c:pt>
                <c:pt idx="127">
                  <c:v>-0.66768226119502261</c:v>
                </c:pt>
                <c:pt idx="128">
                  <c:v>-0.54071985487387686</c:v>
                </c:pt>
                <c:pt idx="129">
                  <c:v>-0.68698879360403409</c:v>
                </c:pt>
                <c:pt idx="130">
                  <c:v>-0.50425994489663417</c:v>
                </c:pt>
                <c:pt idx="131">
                  <c:v>-0.3509618675977273</c:v>
                </c:pt>
                <c:pt idx="132">
                  <c:v>-0.25944585563263522</c:v>
                </c:pt>
                <c:pt idx="133">
                  <c:v>-0.13228722905858359</c:v>
                </c:pt>
                <c:pt idx="134">
                  <c:v>-0.45134798563460865</c:v>
                </c:pt>
                <c:pt idx="135">
                  <c:v>-0.27482485168161175</c:v>
                </c:pt>
                <c:pt idx="136">
                  <c:v>-0.32757003903028825</c:v>
                </c:pt>
                <c:pt idx="137">
                  <c:v>-0.31565218438150833</c:v>
                </c:pt>
                <c:pt idx="138">
                  <c:v>-0.56274099766300079</c:v>
                </c:pt>
                <c:pt idx="139">
                  <c:v>-0.45061864967954834</c:v>
                </c:pt>
                <c:pt idx="140">
                  <c:v>-0.37907782466164985</c:v>
                </c:pt>
                <c:pt idx="141">
                  <c:v>-0.14734317696108168</c:v>
                </c:pt>
                <c:pt idx="142">
                  <c:v>-0.14200365391178316</c:v>
                </c:pt>
                <c:pt idx="143">
                  <c:v>0.26631858545775522</c:v>
                </c:pt>
                <c:pt idx="144">
                  <c:v>0.52739280284738599</c:v>
                </c:pt>
                <c:pt idx="145">
                  <c:v>0.84784882495313085</c:v>
                </c:pt>
                <c:pt idx="146">
                  <c:v>0.97799849264148575</c:v>
                </c:pt>
                <c:pt idx="147">
                  <c:v>0.66957541618249672</c:v>
                </c:pt>
                <c:pt idx="148">
                  <c:v>0.31802765039186953</c:v>
                </c:pt>
                <c:pt idx="149">
                  <c:v>0.17752612360003062</c:v>
                </c:pt>
                <c:pt idx="150">
                  <c:v>0.52008016939065471</c:v>
                </c:pt>
                <c:pt idx="151">
                  <c:v>0.78484107915173396</c:v>
                </c:pt>
                <c:pt idx="152">
                  <c:v>0.39647297029422579</c:v>
                </c:pt>
                <c:pt idx="153">
                  <c:v>0.5347254986149701</c:v>
                </c:pt>
                <c:pt idx="154">
                  <c:v>0.46384695964938349</c:v>
                </c:pt>
                <c:pt idx="155">
                  <c:v>0.17309950236380933</c:v>
                </c:pt>
                <c:pt idx="156">
                  <c:v>0.10880619761525823</c:v>
                </c:pt>
                <c:pt idx="157">
                  <c:v>0.32840122354140422</c:v>
                </c:pt>
                <c:pt idx="158">
                  <c:v>0.33822398260147102</c:v>
                </c:pt>
                <c:pt idx="159">
                  <c:v>0.43063050713214079</c:v>
                </c:pt>
                <c:pt idx="160">
                  <c:v>0.68513204561508401</c:v>
                </c:pt>
                <c:pt idx="161">
                  <c:v>0.68512922144843968</c:v>
                </c:pt>
                <c:pt idx="162">
                  <c:v>0.85208054228631647</c:v>
                </c:pt>
                <c:pt idx="163">
                  <c:v>0.6606630821087478</c:v>
                </c:pt>
                <c:pt idx="164">
                  <c:v>0.82903153054265344</c:v>
                </c:pt>
                <c:pt idx="165">
                  <c:v>0.72944341211290564</c:v>
                </c:pt>
                <c:pt idx="166">
                  <c:v>0.52217991584799051</c:v>
                </c:pt>
                <c:pt idx="167">
                  <c:v>0.12722911131968218</c:v>
                </c:pt>
                <c:pt idx="168">
                  <c:v>-0.1325217945157986</c:v>
                </c:pt>
                <c:pt idx="169">
                  <c:v>-0.19699494530529638</c:v>
                </c:pt>
                <c:pt idx="170">
                  <c:v>-0.12260509689181354</c:v>
                </c:pt>
                <c:pt idx="171">
                  <c:v>-0.19582463844909603</c:v>
                </c:pt>
                <c:pt idx="172">
                  <c:v>-0.22078220691769712</c:v>
                </c:pt>
                <c:pt idx="173">
                  <c:v>-0.4587380215326462</c:v>
                </c:pt>
                <c:pt idx="174">
                  <c:v>-0.51040384665121774</c:v>
                </c:pt>
                <c:pt idx="175">
                  <c:v>-0.46746466643718088</c:v>
                </c:pt>
                <c:pt idx="176">
                  <c:v>-0.68756298335656651</c:v>
                </c:pt>
                <c:pt idx="177">
                  <c:v>-0.71806931989016776</c:v>
                </c:pt>
                <c:pt idx="178">
                  <c:v>-0.6324825841308841</c:v>
                </c:pt>
                <c:pt idx="179">
                  <c:v>-0.32241801208982501</c:v>
                </c:pt>
                <c:pt idx="180">
                  <c:v>5.9003291521645296E-2</c:v>
                </c:pt>
                <c:pt idx="181">
                  <c:v>-0.46837723245612717</c:v>
                </c:pt>
                <c:pt idx="182">
                  <c:v>-0.7946989391209528</c:v>
                </c:pt>
                <c:pt idx="183">
                  <c:v>-1.3810828786884657</c:v>
                </c:pt>
                <c:pt idx="184">
                  <c:v>-1.4496744381285342</c:v>
                </c:pt>
                <c:pt idx="185">
                  <c:v>-1.0294718126160745</c:v>
                </c:pt>
                <c:pt idx="186">
                  <c:v>-1.0011579246651157</c:v>
                </c:pt>
                <c:pt idx="187">
                  <c:v>-1.0503519419483236</c:v>
                </c:pt>
                <c:pt idx="188">
                  <c:v>-0.75558726130164688</c:v>
                </c:pt>
                <c:pt idx="189">
                  <c:v>-0.84523990810191474</c:v>
                </c:pt>
                <c:pt idx="190">
                  <c:v>-0.82274761898213</c:v>
                </c:pt>
                <c:pt idx="191">
                  <c:v>-0.70576974265599679</c:v>
                </c:pt>
                <c:pt idx="192">
                  <c:v>-0.72912665465519833</c:v>
                </c:pt>
                <c:pt idx="193">
                  <c:v>-0.28045958914364533</c:v>
                </c:pt>
                <c:pt idx="194">
                  <c:v>0.5971358534623572</c:v>
                </c:pt>
                <c:pt idx="195">
                  <c:v>3.4882237794062729</c:v>
                </c:pt>
                <c:pt idx="196">
                  <c:v>3.9179850373766687</c:v>
                </c:pt>
                <c:pt idx="197">
                  <c:v>2.3116926489589682</c:v>
                </c:pt>
                <c:pt idx="198">
                  <c:v>2.1083576133200923</c:v>
                </c:pt>
                <c:pt idx="199">
                  <c:v>2.1504401800531001</c:v>
                </c:pt>
                <c:pt idx="200">
                  <c:v>1.4645845526075132</c:v>
                </c:pt>
                <c:pt idx="201">
                  <c:v>2.0399050107449961</c:v>
                </c:pt>
                <c:pt idx="202">
                  <c:v>2.1114776744264727</c:v>
                </c:pt>
                <c:pt idx="203">
                  <c:v>1.1812976042576391</c:v>
                </c:pt>
                <c:pt idx="204">
                  <c:v>1.2037180074669251</c:v>
                </c:pt>
                <c:pt idx="205">
                  <c:v>1.3561773743192538</c:v>
                </c:pt>
                <c:pt idx="206">
                  <c:v>0.85544760585338064</c:v>
                </c:pt>
                <c:pt idx="207">
                  <c:v>1.0384335729711094</c:v>
                </c:pt>
                <c:pt idx="208">
                  <c:v>1.4508799839868012</c:v>
                </c:pt>
                <c:pt idx="209">
                  <c:v>1.5129587200995831</c:v>
                </c:pt>
                <c:pt idx="210">
                  <c:v>1.4918833114704366</c:v>
                </c:pt>
                <c:pt idx="211">
                  <c:v>1.5005840694150185</c:v>
                </c:pt>
                <c:pt idx="212">
                  <c:v>1.7466330109042885</c:v>
                </c:pt>
                <c:pt idx="213">
                  <c:v>1.6336377392385566</c:v>
                </c:pt>
                <c:pt idx="214">
                  <c:v>1.6433699275309328</c:v>
                </c:pt>
                <c:pt idx="215">
                  <c:v>1.7134308695532359</c:v>
                </c:pt>
                <c:pt idx="216">
                  <c:v>1.633068112989785</c:v>
                </c:pt>
                <c:pt idx="217">
                  <c:v>0.86855278389154167</c:v>
                </c:pt>
                <c:pt idx="218">
                  <c:v>0.95289714864702413</c:v>
                </c:pt>
                <c:pt idx="219">
                  <c:v>0.23773514569811882</c:v>
                </c:pt>
                <c:pt idx="220">
                  <c:v>-0.10011175357594115</c:v>
                </c:pt>
                <c:pt idx="221">
                  <c:v>-0.12545246770176832</c:v>
                </c:pt>
                <c:pt idx="222">
                  <c:v>-5.8648341631739931E-2</c:v>
                </c:pt>
                <c:pt idx="223">
                  <c:v>0.32406636203001582</c:v>
                </c:pt>
                <c:pt idx="224">
                  <c:v>0.22064855589942045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6-41E0-88B0-0E88DCB2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183167"/>
        <c:axId val="1801179423"/>
      </c:lineChart>
      <c:lineChart>
        <c:grouping val="standard"/>
        <c:varyColors val="0"/>
        <c:ser>
          <c:idx val="1"/>
          <c:order val="1"/>
          <c:tx>
            <c:strRef>
              <c:f>'ISM and Macro Factors'!$AN$39</c:f>
              <c:strCache>
                <c:ptCount val="1"/>
                <c:pt idx="0">
                  <c:v> ISM Manufacturing PMI (rhs)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'ISM and Macro Factors'!$AL$40:$AL$372</c:f>
              <c:numCache>
                <c:formatCode>m/d/yyyy</c:formatCode>
                <c:ptCount val="333"/>
                <c:pt idx="0">
                  <c:v>38898</c:v>
                </c:pt>
                <c:pt idx="1">
                  <c:v>38929</c:v>
                </c:pt>
                <c:pt idx="2">
                  <c:v>38960</c:v>
                </c:pt>
                <c:pt idx="3">
                  <c:v>38989</c:v>
                </c:pt>
                <c:pt idx="4">
                  <c:v>39021</c:v>
                </c:pt>
                <c:pt idx="5">
                  <c:v>39051</c:v>
                </c:pt>
                <c:pt idx="6">
                  <c:v>39080</c:v>
                </c:pt>
                <c:pt idx="7">
                  <c:v>39113</c:v>
                </c:pt>
                <c:pt idx="8">
                  <c:v>39141</c:v>
                </c:pt>
                <c:pt idx="9">
                  <c:v>39171</c:v>
                </c:pt>
                <c:pt idx="10">
                  <c:v>39202</c:v>
                </c:pt>
                <c:pt idx="11">
                  <c:v>39233</c:v>
                </c:pt>
                <c:pt idx="12">
                  <c:v>39262</c:v>
                </c:pt>
                <c:pt idx="13">
                  <c:v>39294</c:v>
                </c:pt>
                <c:pt idx="14">
                  <c:v>39325</c:v>
                </c:pt>
                <c:pt idx="15">
                  <c:v>39353</c:v>
                </c:pt>
                <c:pt idx="16">
                  <c:v>39386</c:v>
                </c:pt>
                <c:pt idx="17">
                  <c:v>39416</c:v>
                </c:pt>
                <c:pt idx="18">
                  <c:v>39447</c:v>
                </c:pt>
                <c:pt idx="19">
                  <c:v>39478</c:v>
                </c:pt>
                <c:pt idx="20">
                  <c:v>39507</c:v>
                </c:pt>
                <c:pt idx="21">
                  <c:v>39538</c:v>
                </c:pt>
                <c:pt idx="22">
                  <c:v>39568</c:v>
                </c:pt>
                <c:pt idx="23">
                  <c:v>39598</c:v>
                </c:pt>
                <c:pt idx="24">
                  <c:v>39629</c:v>
                </c:pt>
                <c:pt idx="25">
                  <c:v>39660</c:v>
                </c:pt>
                <c:pt idx="26">
                  <c:v>39689</c:v>
                </c:pt>
                <c:pt idx="27">
                  <c:v>39721</c:v>
                </c:pt>
                <c:pt idx="28">
                  <c:v>39752</c:v>
                </c:pt>
                <c:pt idx="29">
                  <c:v>39780</c:v>
                </c:pt>
                <c:pt idx="30">
                  <c:v>39813</c:v>
                </c:pt>
                <c:pt idx="31">
                  <c:v>39843</c:v>
                </c:pt>
                <c:pt idx="32">
                  <c:v>39871</c:v>
                </c:pt>
                <c:pt idx="33">
                  <c:v>39903</c:v>
                </c:pt>
                <c:pt idx="34">
                  <c:v>39933</c:v>
                </c:pt>
                <c:pt idx="35">
                  <c:v>39962</c:v>
                </c:pt>
                <c:pt idx="36">
                  <c:v>39994</c:v>
                </c:pt>
                <c:pt idx="37">
                  <c:v>40025</c:v>
                </c:pt>
                <c:pt idx="38">
                  <c:v>40056</c:v>
                </c:pt>
                <c:pt idx="39">
                  <c:v>40086</c:v>
                </c:pt>
                <c:pt idx="40">
                  <c:v>40116</c:v>
                </c:pt>
                <c:pt idx="41">
                  <c:v>40147</c:v>
                </c:pt>
                <c:pt idx="42">
                  <c:v>40178</c:v>
                </c:pt>
                <c:pt idx="43">
                  <c:v>40207</c:v>
                </c:pt>
                <c:pt idx="44">
                  <c:v>40235</c:v>
                </c:pt>
                <c:pt idx="45">
                  <c:v>40268</c:v>
                </c:pt>
                <c:pt idx="46">
                  <c:v>40298</c:v>
                </c:pt>
                <c:pt idx="47">
                  <c:v>40329</c:v>
                </c:pt>
                <c:pt idx="48">
                  <c:v>40359</c:v>
                </c:pt>
                <c:pt idx="49">
                  <c:v>40389</c:v>
                </c:pt>
                <c:pt idx="50">
                  <c:v>40421</c:v>
                </c:pt>
                <c:pt idx="51">
                  <c:v>40451</c:v>
                </c:pt>
                <c:pt idx="52">
                  <c:v>40480</c:v>
                </c:pt>
                <c:pt idx="53">
                  <c:v>40512</c:v>
                </c:pt>
                <c:pt idx="54">
                  <c:v>40543</c:v>
                </c:pt>
                <c:pt idx="55">
                  <c:v>40574</c:v>
                </c:pt>
                <c:pt idx="56">
                  <c:v>40602</c:v>
                </c:pt>
                <c:pt idx="57">
                  <c:v>40633</c:v>
                </c:pt>
                <c:pt idx="58">
                  <c:v>40662</c:v>
                </c:pt>
                <c:pt idx="59">
                  <c:v>40694</c:v>
                </c:pt>
                <c:pt idx="60">
                  <c:v>40724</c:v>
                </c:pt>
                <c:pt idx="61">
                  <c:v>40753</c:v>
                </c:pt>
                <c:pt idx="62">
                  <c:v>40786</c:v>
                </c:pt>
                <c:pt idx="63">
                  <c:v>40816</c:v>
                </c:pt>
                <c:pt idx="64">
                  <c:v>40847</c:v>
                </c:pt>
                <c:pt idx="65">
                  <c:v>40877</c:v>
                </c:pt>
                <c:pt idx="66">
                  <c:v>40907</c:v>
                </c:pt>
                <c:pt idx="67">
                  <c:v>40939</c:v>
                </c:pt>
                <c:pt idx="68">
                  <c:v>40968</c:v>
                </c:pt>
                <c:pt idx="69">
                  <c:v>40998</c:v>
                </c:pt>
                <c:pt idx="70">
                  <c:v>41029</c:v>
                </c:pt>
                <c:pt idx="71">
                  <c:v>41060</c:v>
                </c:pt>
                <c:pt idx="72">
                  <c:v>41089</c:v>
                </c:pt>
                <c:pt idx="73">
                  <c:v>41121</c:v>
                </c:pt>
                <c:pt idx="74">
                  <c:v>41152</c:v>
                </c:pt>
                <c:pt idx="75">
                  <c:v>41180</c:v>
                </c:pt>
                <c:pt idx="76">
                  <c:v>41213</c:v>
                </c:pt>
                <c:pt idx="77">
                  <c:v>41243</c:v>
                </c:pt>
                <c:pt idx="78">
                  <c:v>41274</c:v>
                </c:pt>
                <c:pt idx="79">
                  <c:v>41305</c:v>
                </c:pt>
                <c:pt idx="80">
                  <c:v>41333</c:v>
                </c:pt>
                <c:pt idx="81">
                  <c:v>41362</c:v>
                </c:pt>
                <c:pt idx="82">
                  <c:v>41394</c:v>
                </c:pt>
                <c:pt idx="83">
                  <c:v>41425</c:v>
                </c:pt>
                <c:pt idx="84">
                  <c:v>41453</c:v>
                </c:pt>
                <c:pt idx="85">
                  <c:v>41486</c:v>
                </c:pt>
                <c:pt idx="86">
                  <c:v>41516</c:v>
                </c:pt>
                <c:pt idx="87">
                  <c:v>41547</c:v>
                </c:pt>
                <c:pt idx="88">
                  <c:v>41578</c:v>
                </c:pt>
                <c:pt idx="89">
                  <c:v>41607</c:v>
                </c:pt>
                <c:pt idx="90">
                  <c:v>41639</c:v>
                </c:pt>
                <c:pt idx="91">
                  <c:v>41670</c:v>
                </c:pt>
                <c:pt idx="92">
                  <c:v>41698</c:v>
                </c:pt>
                <c:pt idx="93">
                  <c:v>41729</c:v>
                </c:pt>
                <c:pt idx="94">
                  <c:v>41759</c:v>
                </c:pt>
                <c:pt idx="95">
                  <c:v>41789</c:v>
                </c:pt>
                <c:pt idx="96">
                  <c:v>41820</c:v>
                </c:pt>
                <c:pt idx="97">
                  <c:v>41851</c:v>
                </c:pt>
                <c:pt idx="98">
                  <c:v>41880</c:v>
                </c:pt>
                <c:pt idx="99">
                  <c:v>41912</c:v>
                </c:pt>
                <c:pt idx="100">
                  <c:v>41943</c:v>
                </c:pt>
                <c:pt idx="101">
                  <c:v>41971</c:v>
                </c:pt>
                <c:pt idx="102">
                  <c:v>42004</c:v>
                </c:pt>
                <c:pt idx="103">
                  <c:v>42034</c:v>
                </c:pt>
                <c:pt idx="104">
                  <c:v>42062</c:v>
                </c:pt>
                <c:pt idx="105">
                  <c:v>42094</c:v>
                </c:pt>
                <c:pt idx="106">
                  <c:v>42124</c:v>
                </c:pt>
                <c:pt idx="107">
                  <c:v>42153</c:v>
                </c:pt>
                <c:pt idx="108">
                  <c:v>42185</c:v>
                </c:pt>
                <c:pt idx="109">
                  <c:v>42216</c:v>
                </c:pt>
                <c:pt idx="110">
                  <c:v>42247</c:v>
                </c:pt>
                <c:pt idx="111">
                  <c:v>42277</c:v>
                </c:pt>
                <c:pt idx="112">
                  <c:v>42307</c:v>
                </c:pt>
                <c:pt idx="113">
                  <c:v>42338</c:v>
                </c:pt>
                <c:pt idx="114">
                  <c:v>42369</c:v>
                </c:pt>
                <c:pt idx="115">
                  <c:v>42398</c:v>
                </c:pt>
                <c:pt idx="116">
                  <c:v>42429</c:v>
                </c:pt>
                <c:pt idx="117">
                  <c:v>42460</c:v>
                </c:pt>
                <c:pt idx="118">
                  <c:v>42489</c:v>
                </c:pt>
                <c:pt idx="119">
                  <c:v>42521</c:v>
                </c:pt>
                <c:pt idx="120">
                  <c:v>42551</c:v>
                </c:pt>
                <c:pt idx="121">
                  <c:v>42580</c:v>
                </c:pt>
                <c:pt idx="122">
                  <c:v>42613</c:v>
                </c:pt>
                <c:pt idx="123">
                  <c:v>42643</c:v>
                </c:pt>
                <c:pt idx="124">
                  <c:v>42674</c:v>
                </c:pt>
                <c:pt idx="125">
                  <c:v>42704</c:v>
                </c:pt>
                <c:pt idx="126">
                  <c:v>42734</c:v>
                </c:pt>
                <c:pt idx="127">
                  <c:v>42766</c:v>
                </c:pt>
                <c:pt idx="128">
                  <c:v>42794</c:v>
                </c:pt>
                <c:pt idx="129">
                  <c:v>42825</c:v>
                </c:pt>
                <c:pt idx="130">
                  <c:v>42853</c:v>
                </c:pt>
                <c:pt idx="131">
                  <c:v>42886</c:v>
                </c:pt>
                <c:pt idx="132">
                  <c:v>42916</c:v>
                </c:pt>
                <c:pt idx="133">
                  <c:v>42947</c:v>
                </c:pt>
                <c:pt idx="134">
                  <c:v>42978</c:v>
                </c:pt>
                <c:pt idx="135">
                  <c:v>43007</c:v>
                </c:pt>
                <c:pt idx="136">
                  <c:v>43039</c:v>
                </c:pt>
                <c:pt idx="137">
                  <c:v>43069</c:v>
                </c:pt>
                <c:pt idx="138">
                  <c:v>43098</c:v>
                </c:pt>
                <c:pt idx="139">
                  <c:v>43131</c:v>
                </c:pt>
                <c:pt idx="140">
                  <c:v>43159</c:v>
                </c:pt>
                <c:pt idx="141">
                  <c:v>43189</c:v>
                </c:pt>
                <c:pt idx="142">
                  <c:v>43220</c:v>
                </c:pt>
                <c:pt idx="143">
                  <c:v>43251</c:v>
                </c:pt>
                <c:pt idx="144">
                  <c:v>43280</c:v>
                </c:pt>
                <c:pt idx="145">
                  <c:v>43312</c:v>
                </c:pt>
                <c:pt idx="146">
                  <c:v>43343</c:v>
                </c:pt>
                <c:pt idx="147">
                  <c:v>43371</c:v>
                </c:pt>
                <c:pt idx="148">
                  <c:v>43404</c:v>
                </c:pt>
                <c:pt idx="149">
                  <c:v>43434</c:v>
                </c:pt>
                <c:pt idx="150">
                  <c:v>43465</c:v>
                </c:pt>
                <c:pt idx="151">
                  <c:v>43496</c:v>
                </c:pt>
                <c:pt idx="152">
                  <c:v>43524</c:v>
                </c:pt>
                <c:pt idx="153">
                  <c:v>43553</c:v>
                </c:pt>
                <c:pt idx="154">
                  <c:v>43585</c:v>
                </c:pt>
                <c:pt idx="155">
                  <c:v>43616</c:v>
                </c:pt>
                <c:pt idx="156">
                  <c:v>43644</c:v>
                </c:pt>
                <c:pt idx="157">
                  <c:v>43677</c:v>
                </c:pt>
                <c:pt idx="158">
                  <c:v>43707</c:v>
                </c:pt>
                <c:pt idx="159">
                  <c:v>43738</c:v>
                </c:pt>
                <c:pt idx="160">
                  <c:v>43769</c:v>
                </c:pt>
                <c:pt idx="161">
                  <c:v>43798</c:v>
                </c:pt>
                <c:pt idx="162">
                  <c:v>43830</c:v>
                </c:pt>
                <c:pt idx="163">
                  <c:v>43861</c:v>
                </c:pt>
                <c:pt idx="164">
                  <c:v>43889</c:v>
                </c:pt>
                <c:pt idx="165">
                  <c:v>43921</c:v>
                </c:pt>
                <c:pt idx="166">
                  <c:v>43951</c:v>
                </c:pt>
                <c:pt idx="167">
                  <c:v>43980</c:v>
                </c:pt>
                <c:pt idx="168">
                  <c:v>44012</c:v>
                </c:pt>
                <c:pt idx="169">
                  <c:v>44043</c:v>
                </c:pt>
                <c:pt idx="170">
                  <c:v>44074</c:v>
                </c:pt>
                <c:pt idx="171">
                  <c:v>44104</c:v>
                </c:pt>
                <c:pt idx="172">
                  <c:v>44134</c:v>
                </c:pt>
                <c:pt idx="173">
                  <c:v>44165</c:v>
                </c:pt>
                <c:pt idx="174">
                  <c:v>44196</c:v>
                </c:pt>
                <c:pt idx="175">
                  <c:v>44225</c:v>
                </c:pt>
                <c:pt idx="176">
                  <c:v>44253</c:v>
                </c:pt>
                <c:pt idx="177">
                  <c:v>44286</c:v>
                </c:pt>
                <c:pt idx="178">
                  <c:v>44316</c:v>
                </c:pt>
                <c:pt idx="179">
                  <c:v>44347</c:v>
                </c:pt>
                <c:pt idx="180">
                  <c:v>44377</c:v>
                </c:pt>
                <c:pt idx="181">
                  <c:v>44407</c:v>
                </c:pt>
                <c:pt idx="182">
                  <c:v>44439</c:v>
                </c:pt>
                <c:pt idx="183">
                  <c:v>44469</c:v>
                </c:pt>
                <c:pt idx="184">
                  <c:v>44498</c:v>
                </c:pt>
                <c:pt idx="185">
                  <c:v>44530</c:v>
                </c:pt>
                <c:pt idx="186">
                  <c:v>44561</c:v>
                </c:pt>
                <c:pt idx="187">
                  <c:v>44592</c:v>
                </c:pt>
                <c:pt idx="188">
                  <c:v>44620</c:v>
                </c:pt>
                <c:pt idx="189">
                  <c:v>44651</c:v>
                </c:pt>
                <c:pt idx="190">
                  <c:v>44680</c:v>
                </c:pt>
                <c:pt idx="191">
                  <c:v>44712</c:v>
                </c:pt>
                <c:pt idx="192">
                  <c:v>44742</c:v>
                </c:pt>
                <c:pt idx="193">
                  <c:v>44773</c:v>
                </c:pt>
                <c:pt idx="194">
                  <c:v>44804</c:v>
                </c:pt>
                <c:pt idx="195">
                  <c:v>44834</c:v>
                </c:pt>
                <c:pt idx="196">
                  <c:v>44865</c:v>
                </c:pt>
                <c:pt idx="197">
                  <c:v>44895</c:v>
                </c:pt>
                <c:pt idx="198">
                  <c:v>44926</c:v>
                </c:pt>
                <c:pt idx="199">
                  <c:v>44957</c:v>
                </c:pt>
                <c:pt idx="200">
                  <c:v>44985</c:v>
                </c:pt>
                <c:pt idx="201">
                  <c:v>45016</c:v>
                </c:pt>
                <c:pt idx="202">
                  <c:v>45046</c:v>
                </c:pt>
                <c:pt idx="203">
                  <c:v>45077</c:v>
                </c:pt>
                <c:pt idx="204">
                  <c:v>45107</c:v>
                </c:pt>
                <c:pt idx="205">
                  <c:v>45138</c:v>
                </c:pt>
                <c:pt idx="206">
                  <c:v>45169</c:v>
                </c:pt>
                <c:pt idx="207">
                  <c:v>45199</c:v>
                </c:pt>
                <c:pt idx="208">
                  <c:v>45230</c:v>
                </c:pt>
                <c:pt idx="209">
                  <c:v>45260</c:v>
                </c:pt>
                <c:pt idx="210">
                  <c:v>45291</c:v>
                </c:pt>
                <c:pt idx="211">
                  <c:v>45322</c:v>
                </c:pt>
                <c:pt idx="212">
                  <c:v>45351</c:v>
                </c:pt>
                <c:pt idx="213">
                  <c:v>45382</c:v>
                </c:pt>
                <c:pt idx="214">
                  <c:v>45412</c:v>
                </c:pt>
                <c:pt idx="215">
                  <c:v>45443</c:v>
                </c:pt>
                <c:pt idx="216">
                  <c:v>45473</c:v>
                </c:pt>
                <c:pt idx="217">
                  <c:v>45504</c:v>
                </c:pt>
                <c:pt idx="218">
                  <c:v>45535</c:v>
                </c:pt>
                <c:pt idx="219">
                  <c:v>45565</c:v>
                </c:pt>
                <c:pt idx="220">
                  <c:v>45596</c:v>
                </c:pt>
                <c:pt idx="221">
                  <c:v>45626</c:v>
                </c:pt>
                <c:pt idx="222">
                  <c:v>45657</c:v>
                </c:pt>
                <c:pt idx="223">
                  <c:v>45688</c:v>
                </c:pt>
                <c:pt idx="224">
                  <c:v>45716</c:v>
                </c:pt>
              </c:numCache>
            </c:numRef>
          </c:cat>
          <c:val>
            <c:numRef>
              <c:f>'ISM and Macro Factors'!$AN$40:$AN$372</c:f>
              <c:numCache>
                <c:formatCode>_(* #,##0_);_(* \(#,##0\);_(* "-"??_);_(@_)</c:formatCode>
                <c:ptCount val="333"/>
                <c:pt idx="0">
                  <c:v>52</c:v>
                </c:pt>
                <c:pt idx="1">
                  <c:v>53</c:v>
                </c:pt>
                <c:pt idx="2">
                  <c:v>53.7</c:v>
                </c:pt>
                <c:pt idx="3">
                  <c:v>52.2</c:v>
                </c:pt>
                <c:pt idx="4">
                  <c:v>51.4</c:v>
                </c:pt>
                <c:pt idx="5">
                  <c:v>50.3</c:v>
                </c:pt>
                <c:pt idx="6">
                  <c:v>51.4</c:v>
                </c:pt>
                <c:pt idx="7">
                  <c:v>50.4</c:v>
                </c:pt>
                <c:pt idx="8">
                  <c:v>54.1</c:v>
                </c:pt>
                <c:pt idx="9">
                  <c:v>52.8</c:v>
                </c:pt>
                <c:pt idx="10">
                  <c:v>52.7</c:v>
                </c:pt>
                <c:pt idx="11">
                  <c:v>53.1</c:v>
                </c:pt>
                <c:pt idx="12">
                  <c:v>54</c:v>
                </c:pt>
                <c:pt idx="13">
                  <c:v>51.8</c:v>
                </c:pt>
                <c:pt idx="14">
                  <c:v>52.2</c:v>
                </c:pt>
                <c:pt idx="15">
                  <c:v>53.8</c:v>
                </c:pt>
                <c:pt idx="16">
                  <c:v>52.8</c:v>
                </c:pt>
                <c:pt idx="17">
                  <c:v>51.5</c:v>
                </c:pt>
                <c:pt idx="18">
                  <c:v>50.1</c:v>
                </c:pt>
                <c:pt idx="19">
                  <c:v>50.9</c:v>
                </c:pt>
                <c:pt idx="20">
                  <c:v>48.8</c:v>
                </c:pt>
                <c:pt idx="21">
                  <c:v>49.7</c:v>
                </c:pt>
                <c:pt idx="22">
                  <c:v>48.5</c:v>
                </c:pt>
                <c:pt idx="23">
                  <c:v>48.9</c:v>
                </c:pt>
                <c:pt idx="24">
                  <c:v>49.9</c:v>
                </c:pt>
                <c:pt idx="25">
                  <c:v>50.8</c:v>
                </c:pt>
                <c:pt idx="26">
                  <c:v>50.1</c:v>
                </c:pt>
                <c:pt idx="27">
                  <c:v>47.2</c:v>
                </c:pt>
                <c:pt idx="28">
                  <c:v>38.200000000000003</c:v>
                </c:pt>
                <c:pt idx="29">
                  <c:v>39</c:v>
                </c:pt>
                <c:pt idx="30">
                  <c:v>34.5</c:v>
                </c:pt>
                <c:pt idx="31">
                  <c:v>36.4</c:v>
                </c:pt>
                <c:pt idx="32">
                  <c:v>36.6</c:v>
                </c:pt>
                <c:pt idx="33">
                  <c:v>37.200000000000003</c:v>
                </c:pt>
                <c:pt idx="34">
                  <c:v>39.9</c:v>
                </c:pt>
                <c:pt idx="35">
                  <c:v>44.1</c:v>
                </c:pt>
                <c:pt idx="36">
                  <c:v>46.3</c:v>
                </c:pt>
                <c:pt idx="37">
                  <c:v>49.7</c:v>
                </c:pt>
                <c:pt idx="38">
                  <c:v>53.4</c:v>
                </c:pt>
                <c:pt idx="39">
                  <c:v>54.9</c:v>
                </c:pt>
                <c:pt idx="40">
                  <c:v>57.6</c:v>
                </c:pt>
                <c:pt idx="41">
                  <c:v>55.4</c:v>
                </c:pt>
                <c:pt idx="42">
                  <c:v>55.8</c:v>
                </c:pt>
                <c:pt idx="43">
                  <c:v>56.3</c:v>
                </c:pt>
                <c:pt idx="44">
                  <c:v>55.5</c:v>
                </c:pt>
                <c:pt idx="45">
                  <c:v>58.8</c:v>
                </c:pt>
                <c:pt idx="46">
                  <c:v>58.1</c:v>
                </c:pt>
                <c:pt idx="47">
                  <c:v>57.4</c:v>
                </c:pt>
                <c:pt idx="48">
                  <c:v>56.5</c:v>
                </c:pt>
                <c:pt idx="49">
                  <c:v>56.1</c:v>
                </c:pt>
                <c:pt idx="50">
                  <c:v>56.4</c:v>
                </c:pt>
                <c:pt idx="51">
                  <c:v>55.3</c:v>
                </c:pt>
                <c:pt idx="52">
                  <c:v>56.9</c:v>
                </c:pt>
                <c:pt idx="53">
                  <c:v>57.3</c:v>
                </c:pt>
                <c:pt idx="54">
                  <c:v>56.6</c:v>
                </c:pt>
                <c:pt idx="55">
                  <c:v>59.1</c:v>
                </c:pt>
                <c:pt idx="56">
                  <c:v>59.2</c:v>
                </c:pt>
                <c:pt idx="57">
                  <c:v>58.4</c:v>
                </c:pt>
                <c:pt idx="58">
                  <c:v>57.9</c:v>
                </c:pt>
                <c:pt idx="59">
                  <c:v>54.8</c:v>
                </c:pt>
                <c:pt idx="60">
                  <c:v>55.8</c:v>
                </c:pt>
                <c:pt idx="61">
                  <c:v>52.9</c:v>
                </c:pt>
                <c:pt idx="62">
                  <c:v>52.6</c:v>
                </c:pt>
                <c:pt idx="63">
                  <c:v>53.7</c:v>
                </c:pt>
                <c:pt idx="64">
                  <c:v>51.4</c:v>
                </c:pt>
                <c:pt idx="65">
                  <c:v>51.8</c:v>
                </c:pt>
                <c:pt idx="66">
                  <c:v>53</c:v>
                </c:pt>
                <c:pt idx="67">
                  <c:v>54.2</c:v>
                </c:pt>
                <c:pt idx="68">
                  <c:v>53.3</c:v>
                </c:pt>
                <c:pt idx="69">
                  <c:v>53.5</c:v>
                </c:pt>
                <c:pt idx="70">
                  <c:v>55.2</c:v>
                </c:pt>
                <c:pt idx="71">
                  <c:v>53.2</c:v>
                </c:pt>
                <c:pt idx="72">
                  <c:v>49.5</c:v>
                </c:pt>
                <c:pt idx="73">
                  <c:v>49.6</c:v>
                </c:pt>
                <c:pt idx="74">
                  <c:v>49</c:v>
                </c:pt>
                <c:pt idx="75">
                  <c:v>50.8</c:v>
                </c:pt>
                <c:pt idx="76">
                  <c:v>50.5</c:v>
                </c:pt>
                <c:pt idx="77">
                  <c:v>48</c:v>
                </c:pt>
                <c:pt idx="78">
                  <c:v>50.1</c:v>
                </c:pt>
                <c:pt idx="79">
                  <c:v>53.3</c:v>
                </c:pt>
                <c:pt idx="80">
                  <c:v>54.2</c:v>
                </c:pt>
                <c:pt idx="81">
                  <c:v>51.9</c:v>
                </c:pt>
                <c:pt idx="82">
                  <c:v>51</c:v>
                </c:pt>
                <c:pt idx="83">
                  <c:v>50.8</c:v>
                </c:pt>
                <c:pt idx="84">
                  <c:v>51.1</c:v>
                </c:pt>
                <c:pt idx="85">
                  <c:v>53.8</c:v>
                </c:pt>
                <c:pt idx="86">
                  <c:v>54</c:v>
                </c:pt>
                <c:pt idx="87">
                  <c:v>54.6</c:v>
                </c:pt>
                <c:pt idx="88">
                  <c:v>54.6</c:v>
                </c:pt>
                <c:pt idx="89">
                  <c:v>55.5</c:v>
                </c:pt>
                <c:pt idx="90">
                  <c:v>56.5</c:v>
                </c:pt>
                <c:pt idx="91">
                  <c:v>52.5</c:v>
                </c:pt>
                <c:pt idx="92">
                  <c:v>55</c:v>
                </c:pt>
                <c:pt idx="93">
                  <c:v>55.9</c:v>
                </c:pt>
                <c:pt idx="94">
                  <c:v>56.6</c:v>
                </c:pt>
                <c:pt idx="95">
                  <c:v>55.7</c:v>
                </c:pt>
                <c:pt idx="96">
                  <c:v>55</c:v>
                </c:pt>
                <c:pt idx="97">
                  <c:v>55.1</c:v>
                </c:pt>
                <c:pt idx="98">
                  <c:v>56.3</c:v>
                </c:pt>
                <c:pt idx="99">
                  <c:v>55.7</c:v>
                </c:pt>
                <c:pt idx="100">
                  <c:v>56.2</c:v>
                </c:pt>
                <c:pt idx="101">
                  <c:v>56.3</c:v>
                </c:pt>
                <c:pt idx="102">
                  <c:v>55.7</c:v>
                </c:pt>
                <c:pt idx="103">
                  <c:v>53.9</c:v>
                </c:pt>
                <c:pt idx="104">
                  <c:v>53</c:v>
                </c:pt>
                <c:pt idx="105">
                  <c:v>52.1</c:v>
                </c:pt>
                <c:pt idx="106">
                  <c:v>51.9</c:v>
                </c:pt>
                <c:pt idx="107">
                  <c:v>52.9</c:v>
                </c:pt>
                <c:pt idx="108">
                  <c:v>52.5</c:v>
                </c:pt>
                <c:pt idx="109">
                  <c:v>52</c:v>
                </c:pt>
                <c:pt idx="110">
                  <c:v>50.2</c:v>
                </c:pt>
                <c:pt idx="111">
                  <c:v>50.1</c:v>
                </c:pt>
                <c:pt idx="112">
                  <c:v>49.1</c:v>
                </c:pt>
                <c:pt idx="113">
                  <c:v>49.1</c:v>
                </c:pt>
                <c:pt idx="114">
                  <c:v>48.7</c:v>
                </c:pt>
                <c:pt idx="115">
                  <c:v>47.6</c:v>
                </c:pt>
                <c:pt idx="116">
                  <c:v>49.2</c:v>
                </c:pt>
                <c:pt idx="117">
                  <c:v>51</c:v>
                </c:pt>
                <c:pt idx="118">
                  <c:v>51.3</c:v>
                </c:pt>
                <c:pt idx="119">
                  <c:v>51.4</c:v>
                </c:pt>
                <c:pt idx="120">
                  <c:v>52.2</c:v>
                </c:pt>
                <c:pt idx="121">
                  <c:v>52.7</c:v>
                </c:pt>
                <c:pt idx="122">
                  <c:v>49.8</c:v>
                </c:pt>
                <c:pt idx="123">
                  <c:v>51.1</c:v>
                </c:pt>
                <c:pt idx="124">
                  <c:v>51.8</c:v>
                </c:pt>
                <c:pt idx="125">
                  <c:v>53.2</c:v>
                </c:pt>
                <c:pt idx="126">
                  <c:v>54.4</c:v>
                </c:pt>
                <c:pt idx="127">
                  <c:v>55.7</c:v>
                </c:pt>
                <c:pt idx="128">
                  <c:v>57.7</c:v>
                </c:pt>
                <c:pt idx="129">
                  <c:v>56.5</c:v>
                </c:pt>
                <c:pt idx="130">
                  <c:v>55.8</c:v>
                </c:pt>
                <c:pt idx="131">
                  <c:v>56.4</c:v>
                </c:pt>
                <c:pt idx="132">
                  <c:v>56.2</c:v>
                </c:pt>
                <c:pt idx="133">
                  <c:v>56.5</c:v>
                </c:pt>
                <c:pt idx="134">
                  <c:v>58.4</c:v>
                </c:pt>
                <c:pt idx="135">
                  <c:v>60</c:v>
                </c:pt>
                <c:pt idx="136">
                  <c:v>58.6</c:v>
                </c:pt>
                <c:pt idx="137">
                  <c:v>57.6</c:v>
                </c:pt>
                <c:pt idx="138">
                  <c:v>59.7</c:v>
                </c:pt>
                <c:pt idx="139">
                  <c:v>59.4</c:v>
                </c:pt>
                <c:pt idx="140">
                  <c:v>60.9</c:v>
                </c:pt>
                <c:pt idx="141">
                  <c:v>58.8</c:v>
                </c:pt>
                <c:pt idx="142">
                  <c:v>58.6</c:v>
                </c:pt>
                <c:pt idx="143">
                  <c:v>59</c:v>
                </c:pt>
                <c:pt idx="144">
                  <c:v>59.9</c:v>
                </c:pt>
                <c:pt idx="145">
                  <c:v>58.1</c:v>
                </c:pt>
                <c:pt idx="146">
                  <c:v>60.5</c:v>
                </c:pt>
                <c:pt idx="147">
                  <c:v>59.3</c:v>
                </c:pt>
                <c:pt idx="148">
                  <c:v>58.1</c:v>
                </c:pt>
                <c:pt idx="149">
                  <c:v>58.6</c:v>
                </c:pt>
                <c:pt idx="150">
                  <c:v>54.9</c:v>
                </c:pt>
                <c:pt idx="151">
                  <c:v>55.7</c:v>
                </c:pt>
                <c:pt idx="152">
                  <c:v>54.4</c:v>
                </c:pt>
                <c:pt idx="153">
                  <c:v>54.9</c:v>
                </c:pt>
                <c:pt idx="154">
                  <c:v>53.6</c:v>
                </c:pt>
                <c:pt idx="155">
                  <c:v>52.6</c:v>
                </c:pt>
                <c:pt idx="156">
                  <c:v>51.5</c:v>
                </c:pt>
                <c:pt idx="157">
                  <c:v>51</c:v>
                </c:pt>
                <c:pt idx="158">
                  <c:v>48.5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47.9</c:v>
                </c:pt>
                <c:pt idx="163">
                  <c:v>51.4</c:v>
                </c:pt>
                <c:pt idx="164">
                  <c:v>50.1</c:v>
                </c:pt>
                <c:pt idx="165">
                  <c:v>49</c:v>
                </c:pt>
                <c:pt idx="166">
                  <c:v>41.8</c:v>
                </c:pt>
                <c:pt idx="167">
                  <c:v>43.5</c:v>
                </c:pt>
                <c:pt idx="168">
                  <c:v>52.6</c:v>
                </c:pt>
                <c:pt idx="169">
                  <c:v>53.8</c:v>
                </c:pt>
                <c:pt idx="170">
                  <c:v>55.4</c:v>
                </c:pt>
                <c:pt idx="171">
                  <c:v>55.5</c:v>
                </c:pt>
                <c:pt idx="172">
                  <c:v>58.7</c:v>
                </c:pt>
                <c:pt idx="173">
                  <c:v>57.3</c:v>
                </c:pt>
                <c:pt idx="174">
                  <c:v>60.2</c:v>
                </c:pt>
                <c:pt idx="175">
                  <c:v>59.3</c:v>
                </c:pt>
                <c:pt idx="176">
                  <c:v>60.8</c:v>
                </c:pt>
                <c:pt idx="177">
                  <c:v>63.8</c:v>
                </c:pt>
                <c:pt idx="178">
                  <c:v>61</c:v>
                </c:pt>
                <c:pt idx="179">
                  <c:v>61.9</c:v>
                </c:pt>
                <c:pt idx="180">
                  <c:v>61.1</c:v>
                </c:pt>
                <c:pt idx="181">
                  <c:v>60</c:v>
                </c:pt>
                <c:pt idx="182">
                  <c:v>59.6</c:v>
                </c:pt>
                <c:pt idx="183">
                  <c:v>60.7</c:v>
                </c:pt>
                <c:pt idx="184">
                  <c:v>60.4</c:v>
                </c:pt>
                <c:pt idx="185">
                  <c:v>60.8</c:v>
                </c:pt>
                <c:pt idx="186">
                  <c:v>58.6</c:v>
                </c:pt>
                <c:pt idx="187">
                  <c:v>57.6</c:v>
                </c:pt>
                <c:pt idx="188">
                  <c:v>58.4</c:v>
                </c:pt>
                <c:pt idx="189">
                  <c:v>57</c:v>
                </c:pt>
                <c:pt idx="190">
                  <c:v>55.9</c:v>
                </c:pt>
                <c:pt idx="191">
                  <c:v>56.1</c:v>
                </c:pt>
                <c:pt idx="192">
                  <c:v>53.1</c:v>
                </c:pt>
                <c:pt idx="193">
                  <c:v>52.7</c:v>
                </c:pt>
                <c:pt idx="194">
                  <c:v>52.9</c:v>
                </c:pt>
                <c:pt idx="195">
                  <c:v>51</c:v>
                </c:pt>
                <c:pt idx="196">
                  <c:v>50</c:v>
                </c:pt>
                <c:pt idx="197">
                  <c:v>49</c:v>
                </c:pt>
                <c:pt idx="198">
                  <c:v>48.4</c:v>
                </c:pt>
                <c:pt idx="199">
                  <c:v>47.4</c:v>
                </c:pt>
                <c:pt idx="200">
                  <c:v>47.7</c:v>
                </c:pt>
                <c:pt idx="201">
                  <c:v>46.3</c:v>
                </c:pt>
                <c:pt idx="202">
                  <c:v>47.1</c:v>
                </c:pt>
                <c:pt idx="203">
                  <c:v>46.9</c:v>
                </c:pt>
                <c:pt idx="204">
                  <c:v>46</c:v>
                </c:pt>
                <c:pt idx="205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6-41E0-88B0-0E88DCB2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013023"/>
        <c:axId val="1625008031"/>
      </c:lineChart>
      <c:dateAx>
        <c:axId val="1801183167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79423"/>
        <c:crosses val="autoZero"/>
        <c:auto val="1"/>
        <c:lblOffset val="100"/>
        <c:baseTimeUnit val="months"/>
      </c:dateAx>
      <c:valAx>
        <c:axId val="1801179423"/>
        <c:scaling>
          <c:orientation val="maxMin"/>
          <c:max val="4"/>
          <c:min val="-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83167"/>
        <c:crosses val="autoZero"/>
        <c:crossBetween val="between"/>
      </c:valAx>
      <c:valAx>
        <c:axId val="1625008031"/>
        <c:scaling>
          <c:orientation val="minMax"/>
          <c:max val="65"/>
          <c:min val="35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13023"/>
        <c:crosses val="max"/>
        <c:crossBetween val="between"/>
      </c:valAx>
      <c:dateAx>
        <c:axId val="162501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2500803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462754</xdr:colOff>
      <xdr:row>7</xdr:row>
      <xdr:rowOff>130386</xdr:rowOff>
    </xdr:from>
    <xdr:to>
      <xdr:col>19</xdr:col>
      <xdr:colOff>816238</xdr:colOff>
      <xdr:row>33</xdr:row>
      <xdr:rowOff>13230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94419-C2A6-4AC8-8004-7B99BF9DB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397668</xdr:colOff>
      <xdr:row>31</xdr:row>
      <xdr:rowOff>142875</xdr:rowOff>
    </xdr:from>
    <xdr:to>
      <xdr:col>24</xdr:col>
      <xdr:colOff>461962</xdr:colOff>
      <xdr:row>56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F353F-8EAC-4FDF-A279-C80AA38DD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95249</xdr:colOff>
      <xdr:row>6</xdr:row>
      <xdr:rowOff>95250</xdr:rowOff>
    </xdr:from>
    <xdr:to>
      <xdr:col>49</xdr:col>
      <xdr:colOff>504824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73E3F-92F6-4138-95FE-70CAA8C3F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404813</xdr:colOff>
      <xdr:row>58</xdr:row>
      <xdr:rowOff>95250</xdr:rowOff>
    </xdr:from>
    <xdr:to>
      <xdr:col>24</xdr:col>
      <xdr:colOff>500062</xdr:colOff>
      <xdr:row>82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A458E-6EE4-4D58-B4CE-844A72BA4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444500</xdr:colOff>
      <xdr:row>88</xdr:row>
      <xdr:rowOff>169334</xdr:rowOff>
    </xdr:from>
    <xdr:to>
      <xdr:col>22</xdr:col>
      <xdr:colOff>25930</xdr:colOff>
      <xdr:row>113</xdr:row>
      <xdr:rowOff>188384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B5541-F2FE-44E1-B234-72D983139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5</xdr:row>
      <xdr:rowOff>190499</xdr:rowOff>
    </xdr:from>
    <xdr:to>
      <xdr:col>72</xdr:col>
      <xdr:colOff>285749</xdr:colOff>
      <xdr:row>30</xdr:row>
      <xdr:rowOff>130968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36CE0-FD3A-450A-955B-3BCE306F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215899</xdr:colOff>
      <xdr:row>4</xdr:row>
      <xdr:rowOff>52916</xdr:rowOff>
    </xdr:from>
    <xdr:to>
      <xdr:col>24</xdr:col>
      <xdr:colOff>573616</xdr:colOff>
      <xdr:row>25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1D77F-DF54-45AE-9456-5A3B606C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16</xdr:row>
      <xdr:rowOff>0</xdr:rowOff>
    </xdr:from>
    <xdr:to>
      <xdr:col>54</xdr:col>
      <xdr:colOff>23812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34B-ABC7-466E-96F4-8414A57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C Colors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0BBCB"/>
      </a:accent1>
      <a:accent2>
        <a:srgbClr val="A1B8CA"/>
      </a:accent2>
      <a:accent3>
        <a:srgbClr val="427E83"/>
      </a:accent3>
      <a:accent4>
        <a:srgbClr val="D5F7E9"/>
      </a:accent4>
      <a:accent5>
        <a:srgbClr val="C2EDFE"/>
      </a:accent5>
      <a:accent6>
        <a:srgbClr val="CED8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C Color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D766"/>
    </a:accent1>
    <a:accent2>
      <a:srgbClr val="02AAFF"/>
    </a:accent2>
    <a:accent3>
      <a:srgbClr val="0063E1"/>
    </a:accent3>
    <a:accent4>
      <a:srgbClr val="FF9E80"/>
    </a:accent4>
    <a:accent5>
      <a:srgbClr val="B8C6D1"/>
    </a:accent5>
    <a:accent6>
      <a:srgbClr val="292627"/>
    </a:accent6>
    <a:hlink>
      <a:srgbClr val="0563C1"/>
    </a:hlink>
    <a:folHlink>
      <a:srgbClr val="954F72"/>
    </a:folHlink>
  </a:clrScheme>
  <a:fontScheme name="Custom 1">
    <a:majorFont>
      <a:latin typeface="Georgia"/>
      <a:ea typeface=""/>
      <a:cs typeface=""/>
    </a:majorFont>
    <a:minorFont>
      <a:latin typeface="Arial"/>
      <a:ea typeface=""/>
      <a:cs typeface=""/>
    </a:minorFont>
  </a:fontScheme>
  <a:fmtScheme name="Office Them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FE35-7957-4943-B823-2902EFDC1B9F}">
  <sheetPr>
    <tabColor theme="7" tint="0.39997558519241921"/>
  </sheetPr>
  <dimension ref="A1:BF183"/>
  <sheetViews>
    <sheetView tabSelected="1" zoomScale="90" zoomScaleNormal="90" workbookViewId="0">
      <selection activeCell="D15" sqref="D15"/>
    </sheetView>
  </sheetViews>
  <sheetFormatPr defaultRowHeight="15" x14ac:dyDescent="0.25"/>
  <cols>
    <col min="1" max="2" width="11.5703125" bestFit="1" customWidth="1"/>
    <col min="5" max="5" width="10.28515625" bestFit="1" customWidth="1"/>
    <col min="20" max="20" width="15" bestFit="1" customWidth="1"/>
    <col min="21" max="21" width="15.5703125" bestFit="1" customWidth="1"/>
    <col min="24" max="24" width="11.28515625" bestFit="1" customWidth="1"/>
    <col min="25" max="25" width="12.7109375" bestFit="1" customWidth="1"/>
    <col min="26" max="26" width="13.42578125" bestFit="1" customWidth="1"/>
    <col min="27" max="27" width="12.28515625" bestFit="1" customWidth="1"/>
    <col min="28" max="28" width="18.140625" bestFit="1" customWidth="1"/>
    <col min="29" max="29" width="11.42578125" bestFit="1" customWidth="1"/>
    <col min="37" max="37" width="14" bestFit="1" customWidth="1"/>
    <col min="38" max="38" width="9.5703125" bestFit="1" customWidth="1"/>
    <col min="55" max="55" width="11.5703125" bestFit="1" customWidth="1"/>
  </cols>
  <sheetData>
    <row r="1" spans="1:58" x14ac:dyDescent="0.25">
      <c r="A1" t="s">
        <v>0</v>
      </c>
      <c r="H1" t="s">
        <v>1</v>
      </c>
      <c r="Y1" t="s">
        <v>2</v>
      </c>
      <c r="Z1" t="s">
        <v>3</v>
      </c>
      <c r="AA1" t="s">
        <v>4</v>
      </c>
    </row>
    <row r="2" spans="1:58" x14ac:dyDescent="0.25">
      <c r="A2" t="s">
        <v>5</v>
      </c>
      <c r="G2" s="1"/>
      <c r="H2" s="1"/>
      <c r="P2" t="s">
        <v>6</v>
      </c>
      <c r="Q2" s="2">
        <v>378.41919999999999</v>
      </c>
      <c r="R2" s="2">
        <v>364.91239999999999</v>
      </c>
      <c r="S2" s="3">
        <f>R2/Q2-1</f>
        <v>-3.5692692125558145E-2</v>
      </c>
      <c r="X2" t="s">
        <v>7</v>
      </c>
      <c r="Y2" s="4">
        <f>Y4*Y3</f>
        <v>4300.1360129999994</v>
      </c>
      <c r="Z2" s="4">
        <f ca="1">Z3*Z4</f>
        <v>2805.9969983795963</v>
      </c>
      <c r="AA2" s="5">
        <f ca="1">Z2/Y2-1</f>
        <v>-0.34746319886240384</v>
      </c>
      <c r="AG2" s="6">
        <f>AVERAGE(AA7:AA150)</f>
        <v>2.2389208333333348E-2</v>
      </c>
      <c r="AW2" s="6"/>
      <c r="AX2" s="6"/>
      <c r="AZ2" s="6"/>
    </row>
    <row r="3" spans="1:58" x14ac:dyDescent="0.25">
      <c r="A3" s="7">
        <v>39903</v>
      </c>
      <c r="E3" s="2">
        <f ca="1">$E$7/C7</f>
        <v>206.53628087926251</v>
      </c>
      <c r="F3" s="2">
        <f ca="1">$E$7/D7</f>
        <v>341.96673116689863</v>
      </c>
      <c r="G3" s="8">
        <f ca="1">F3/E3-1</f>
        <v>0.65572232496433114</v>
      </c>
      <c r="H3" s="8"/>
      <c r="P3" t="s">
        <v>8</v>
      </c>
      <c r="X3" t="s">
        <v>9</v>
      </c>
      <c r="Y3" s="4">
        <v>206.79</v>
      </c>
      <c r="Z3" s="4">
        <v>223.42</v>
      </c>
      <c r="AA3" s="5"/>
      <c r="AC3" s="9">
        <f>AA7-1.6%</f>
        <v>3.0402999999999999E-2</v>
      </c>
      <c r="AG3" s="6">
        <f>AVERAGE(Z7:Z141)</f>
        <v>2.8661275425560687E-2</v>
      </c>
    </row>
    <row r="4" spans="1:58" x14ac:dyDescent="0.25">
      <c r="A4" s="7">
        <f ca="1">EOMONTH(TODAY(),0)</f>
        <v>45260</v>
      </c>
      <c r="U4" t="s">
        <v>10</v>
      </c>
      <c r="X4" t="s">
        <v>11</v>
      </c>
      <c r="Y4" s="4">
        <f>C7</f>
        <v>20.794699999999999</v>
      </c>
      <c r="Z4" s="4">
        <f ca="1">D7</f>
        <v>12.559291909316965</v>
      </c>
      <c r="AC4" s="10"/>
      <c r="AG4" s="11">
        <f>_xlfn.STDEV.S($Z$7:$Z$141)</f>
        <v>1.0833096771425958E-2</v>
      </c>
      <c r="AH4" s="11">
        <f>-_xlfn.STDEV.S($Z$7:$Z$141)</f>
        <v>-1.0833096771425958E-2</v>
      </c>
      <c r="AI4" s="11"/>
    </row>
    <row r="5" spans="1:58" x14ac:dyDescent="0.25">
      <c r="E5" t="s">
        <v>12</v>
      </c>
      <c r="G5" t="s">
        <v>13</v>
      </c>
      <c r="AK5" s="26" t="s">
        <v>14</v>
      </c>
      <c r="AL5" s="26"/>
    </row>
    <row r="6" spans="1:58" x14ac:dyDescent="0.25"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13</v>
      </c>
      <c r="H6" t="s">
        <v>20</v>
      </c>
      <c r="I6" t="s">
        <v>21</v>
      </c>
      <c r="J6" s="13" t="s">
        <v>22</v>
      </c>
      <c r="K6" s="13" t="s">
        <v>23</v>
      </c>
      <c r="L6" s="13" t="s">
        <v>22</v>
      </c>
      <c r="M6" s="13" t="s">
        <v>23</v>
      </c>
      <c r="S6" s="14" t="s">
        <v>24</v>
      </c>
      <c r="T6" s="14" t="s">
        <v>25</v>
      </c>
      <c r="U6" s="14" t="s">
        <v>26</v>
      </c>
      <c r="X6" s="14" t="s">
        <v>15</v>
      </c>
      <c r="Y6" s="14" t="s">
        <v>27</v>
      </c>
      <c r="Z6" s="14" t="s">
        <v>28</v>
      </c>
      <c r="AA6" s="14" t="s">
        <v>29</v>
      </c>
      <c r="AB6" s="14" t="s">
        <v>30</v>
      </c>
      <c r="AC6" s="14" t="s">
        <v>31</v>
      </c>
      <c r="AD6" s="14" t="s">
        <v>32</v>
      </c>
      <c r="AE6" s="14"/>
      <c r="AF6" s="14"/>
      <c r="AG6" s="14"/>
      <c r="AK6" s="15" t="s">
        <v>33</v>
      </c>
      <c r="AL6" s="16">
        <v>3.1242798990283809E-2</v>
      </c>
      <c r="BC6" t="s">
        <v>15</v>
      </c>
      <c r="BD6" t="s">
        <v>19</v>
      </c>
      <c r="BE6" s="14" t="s">
        <v>29</v>
      </c>
      <c r="BF6" t="s">
        <v>34</v>
      </c>
    </row>
    <row r="7" spans="1:58" x14ac:dyDescent="0.25">
      <c r="B7" s="7">
        <f ca="1">_xll.BDH($A$1,$A$2,$A$3,$A$4,"SORT=R","PER=M","cols=2;rows=177")</f>
        <v>45260</v>
      </c>
      <c r="C7" s="2">
        <v>20.794699999999999</v>
      </c>
      <c r="D7" s="2">
        <f ca="1">AD7</f>
        <v>12.559291909316965</v>
      </c>
      <c r="E7" s="2">
        <f ca="1">_xll.BDH($A$1,$E$5,$A$3,$A$4,"SORT=R","PER=M","DTS=H","cols=1;rows=177")</f>
        <v>4294.8599999999997</v>
      </c>
      <c r="F7" s="8">
        <f>1/C7</f>
        <v>4.8089176569029612E-2</v>
      </c>
      <c r="G7">
        <f ca="1">_xll.BDH($A$1,$G$5,$A$3,$A$4,"SORT=R","PER=M","DTS=H","cols=1;rows=177")</f>
        <v>348.78190000000001</v>
      </c>
      <c r="H7" s="1">
        <f ca="1">C7-D7</f>
        <v>8.235408090683034</v>
      </c>
      <c r="I7" s="1">
        <f ca="1">AVERAGE(H7:H150)</f>
        <v>0.42306053251144182</v>
      </c>
      <c r="J7" s="1">
        <f ca="1">I7-_xlfn.STDEV.S($H$7:$H$150)</f>
        <v>-3.9106239019666234</v>
      </c>
      <c r="K7" s="1">
        <f ca="1">I7+_xlfn.STDEV.S($H$7:$H$150)</f>
        <v>4.7567449669895066</v>
      </c>
      <c r="L7" s="1">
        <f ca="1">J7*2</f>
        <v>-7.8212478039332467</v>
      </c>
      <c r="M7" s="1">
        <f ca="1">K7*2</f>
        <v>9.5134899339790131</v>
      </c>
      <c r="S7" s="6">
        <f>T7+U7</f>
        <v>7.8903000000000001E-2</v>
      </c>
      <c r="T7" s="6">
        <v>3.2500000000000001E-2</v>
      </c>
      <c r="U7" s="9">
        <f>_xll.BDP(U4,"PX_LAST")/100</f>
        <v>4.6403E-2</v>
      </c>
      <c r="X7" s="7">
        <f ca="1">B7</f>
        <v>45260</v>
      </c>
      <c r="Y7" s="6">
        <f ca="1">$AL$6+($AL$12*(AA7-AA8))+($AL$13*(AB7-AB8))</f>
        <v>3.3219323234493947E-2</v>
      </c>
      <c r="Z7" s="6">
        <f>F7-U7</f>
        <v>1.6861765690296127E-3</v>
      </c>
      <c r="AA7" s="6">
        <f t="shared" ref="AA7:AA71" si="0">U7</f>
        <v>4.6403E-2</v>
      </c>
      <c r="AB7" s="9">
        <f ca="1">G7/E7</f>
        <v>8.1209143022124133E-2</v>
      </c>
      <c r="AC7" s="9">
        <f ca="1">Y7+AA7</f>
        <v>7.9622323234493947E-2</v>
      </c>
      <c r="AD7" s="10">
        <f ca="1">1/AC7</f>
        <v>12.559291909316965</v>
      </c>
      <c r="AE7" s="11">
        <f ca="1">Y7+AA7</f>
        <v>7.9622323234493947E-2</v>
      </c>
      <c r="AF7" s="11"/>
      <c r="AG7" s="6">
        <f>$AG$4+$AG$3</f>
        <v>3.9494372196986649E-2</v>
      </c>
      <c r="AH7" s="6">
        <f>$AH$4+$AG$3</f>
        <v>1.7828178654134729E-2</v>
      </c>
      <c r="AI7" s="6">
        <f>$AG$3</f>
        <v>2.8661275425560687E-2</v>
      </c>
      <c r="AJ7" s="17"/>
      <c r="AK7" s="18" t="s">
        <v>35</v>
      </c>
      <c r="AL7" s="19">
        <v>-1.41344539034439</v>
      </c>
      <c r="BC7" s="7">
        <f ca="1">B7</f>
        <v>45260</v>
      </c>
      <c r="BD7" s="6">
        <f>F7</f>
        <v>4.8089176569029612E-2</v>
      </c>
      <c r="BE7" s="6">
        <f>AA7</f>
        <v>4.6403E-2</v>
      </c>
      <c r="BF7" s="6">
        <f>BD7-BE7</f>
        <v>1.6861765690296127E-3</v>
      </c>
    </row>
    <row r="8" spans="1:58" x14ac:dyDescent="0.25">
      <c r="B8" s="7">
        <v>45230</v>
      </c>
      <c r="C8" s="2">
        <v>20.578499999999998</v>
      </c>
      <c r="D8" s="2">
        <f t="shared" ref="D8:D71" si="1">AD8</f>
        <v>12.850875991842978</v>
      </c>
      <c r="E8" s="2">
        <v>4193.8</v>
      </c>
      <c r="F8" s="8">
        <f t="shared" ref="F8:F71" si="2">1/C8</f>
        <v>4.8594406783779194E-2</v>
      </c>
      <c r="G8">
        <v>348.78190000000001</v>
      </c>
      <c r="H8" s="1">
        <f t="shared" ref="H8:H71" si="3">C8-D8</f>
        <v>7.7276240081570204</v>
      </c>
      <c r="I8" s="1">
        <f ca="1">I7</f>
        <v>0.42306053251144182</v>
      </c>
      <c r="J8" s="1">
        <f t="shared" ref="J8:J71" ca="1" si="4">I8-_xlfn.STDEV.S($H$7:$H$150)</f>
        <v>-3.9106239019666234</v>
      </c>
      <c r="K8" s="1">
        <f t="shared" ref="K8:K71" ca="1" si="5">I8+_xlfn.STDEV.S($H$7:$H$150)</f>
        <v>4.7567449669895066</v>
      </c>
      <c r="L8" s="1">
        <f t="shared" ref="L8:M71" ca="1" si="6">J8*2</f>
        <v>-7.8212478039332467</v>
      </c>
      <c r="M8" s="1">
        <f t="shared" ca="1" si="6"/>
        <v>9.5134899339790131</v>
      </c>
      <c r="S8" s="6">
        <f>T8+U8</f>
        <v>8.1806999999999991E-2</v>
      </c>
      <c r="T8" s="6">
        <v>3.2500000000000001E-2</v>
      </c>
      <c r="U8" s="9">
        <f>_xll.BDH($U$4,"PX_LAST",B8)/100</f>
        <v>4.9306999999999997E-2</v>
      </c>
      <c r="X8" s="7">
        <f t="shared" ref="X8:X71" si="7">B8</f>
        <v>45230</v>
      </c>
      <c r="Y8" s="6">
        <f t="shared" ref="Y8:Y71" si="8">$AL$6+($AL$12*(AA8-AA9))+($AL$13*(AB8-AB9))</f>
        <v>2.8508706931943354E-2</v>
      </c>
      <c r="Z8" s="6">
        <f t="shared" ref="Z8:Z71" si="9">F8-U8</f>
        <v>-7.1259321622080263E-4</v>
      </c>
      <c r="AA8" s="6">
        <f t="shared" si="0"/>
        <v>4.9306999999999997E-2</v>
      </c>
      <c r="AB8" s="9">
        <f t="shared" ref="AB8:AB71" si="10">G8/E8</f>
        <v>8.3166078496828652E-2</v>
      </c>
      <c r="AC8" s="9">
        <f t="shared" ref="AC8:AC71" si="11">Y8+AA8</f>
        <v>7.7815706931943354E-2</v>
      </c>
      <c r="AD8" s="10">
        <f t="shared" ref="AD8:AD71" si="12">1/AC8</f>
        <v>12.850875991842978</v>
      </c>
      <c r="AE8" s="11">
        <f t="shared" ref="AE8:AE71" si="13">Y8+AA8</f>
        <v>7.7815706931943354E-2</v>
      </c>
      <c r="AF8" s="11"/>
      <c r="AG8" s="6">
        <f>$AG$4+$AG$3</f>
        <v>3.9494372196986649E-2</v>
      </c>
      <c r="AH8" s="6">
        <f t="shared" ref="AH8:AH71" si="14">$AH$4+$AG$3</f>
        <v>1.7828178654134729E-2</v>
      </c>
      <c r="AI8" s="6">
        <f t="shared" ref="AI8:AI71" si="15">$AG$3</f>
        <v>2.8661275425560687E-2</v>
      </c>
      <c r="AK8" s="18" t="s">
        <v>36</v>
      </c>
      <c r="AL8" s="19">
        <v>0.31098399759984563</v>
      </c>
      <c r="BC8" s="7">
        <f t="shared" ref="BC8:BC71" si="16">B8</f>
        <v>45230</v>
      </c>
      <c r="BD8" s="6">
        <f t="shared" ref="BD8:BD71" si="17">F8</f>
        <v>4.8594406783779194E-2</v>
      </c>
      <c r="BE8" s="6">
        <f t="shared" ref="BE8:BE71" si="18">AA8</f>
        <v>4.9306999999999997E-2</v>
      </c>
      <c r="BF8" s="6">
        <f t="shared" ref="BF8:BF71" si="19">BD8-BE8</f>
        <v>-7.1259321622080263E-4</v>
      </c>
    </row>
    <row r="9" spans="1:58" x14ac:dyDescent="0.25">
      <c r="B9" s="7">
        <v>45198</v>
      </c>
      <c r="C9" s="2">
        <v>21.041</v>
      </c>
      <c r="D9" s="2">
        <f t="shared" si="1"/>
        <v>13.475481676063326</v>
      </c>
      <c r="E9" s="2">
        <v>4288.05</v>
      </c>
      <c r="F9" s="8">
        <f t="shared" si="2"/>
        <v>4.7526258257687373E-2</v>
      </c>
      <c r="G9">
        <v>348.7432</v>
      </c>
      <c r="H9" s="1">
        <f t="shared" si="3"/>
        <v>7.5655183239366739</v>
      </c>
      <c r="I9" s="1">
        <f t="shared" ref="I9:I72" ca="1" si="20">I8</f>
        <v>0.42306053251144182</v>
      </c>
      <c r="J9" s="1">
        <f t="shared" ca="1" si="4"/>
        <v>-3.9106239019666234</v>
      </c>
      <c r="K9" s="1">
        <f t="shared" ca="1" si="5"/>
        <v>4.7567449669895066</v>
      </c>
      <c r="L9" s="1">
        <f t="shared" ca="1" si="6"/>
        <v>-7.8212478039332467</v>
      </c>
      <c r="M9" s="1">
        <f t="shared" ca="1" si="6"/>
        <v>9.5134899339790131</v>
      </c>
      <c r="S9" s="6">
        <f t="shared" ref="S9:S72" si="21">T9+U9</f>
        <v>7.8211000000000003E-2</v>
      </c>
      <c r="T9" s="6">
        <v>3.2500000000000001E-2</v>
      </c>
      <c r="U9" s="9">
        <f>_xll.BDH($U$4,"PX_LAST",B9)/100</f>
        <v>4.5711000000000002E-2</v>
      </c>
      <c r="X9" s="7">
        <f t="shared" si="7"/>
        <v>45198</v>
      </c>
      <c r="Y9" s="6">
        <f t="shared" si="8"/>
        <v>2.8497850120460848E-2</v>
      </c>
      <c r="Z9" s="6">
        <f t="shared" si="9"/>
        <v>1.8152582576873716E-3</v>
      </c>
      <c r="AA9" s="6">
        <f t="shared" si="0"/>
        <v>4.5711000000000002E-2</v>
      </c>
      <c r="AB9" s="9">
        <f t="shared" si="10"/>
        <v>8.1329088979839315E-2</v>
      </c>
      <c r="AC9" s="9">
        <f t="shared" si="11"/>
        <v>7.4208850120460856E-2</v>
      </c>
      <c r="AD9" s="10">
        <f t="shared" si="12"/>
        <v>13.475481676063326</v>
      </c>
      <c r="AE9" s="11">
        <f t="shared" si="13"/>
        <v>7.4208850120460856E-2</v>
      </c>
      <c r="AF9" s="11"/>
      <c r="AG9" s="6">
        <f t="shared" ref="AG9:AG72" si="22">$AG$4+$AG$3</f>
        <v>3.9494372196986649E-2</v>
      </c>
      <c r="AH9" s="6">
        <f t="shared" si="14"/>
        <v>1.7828178654134729E-2</v>
      </c>
      <c r="AI9" s="6">
        <f t="shared" si="15"/>
        <v>2.8661275425560687E-2</v>
      </c>
      <c r="BC9" s="7">
        <f t="shared" si="16"/>
        <v>45198</v>
      </c>
      <c r="BD9" s="6">
        <f t="shared" si="17"/>
        <v>4.7526258257687373E-2</v>
      </c>
      <c r="BE9" s="6">
        <f t="shared" si="18"/>
        <v>4.5711000000000002E-2</v>
      </c>
      <c r="BF9" s="6">
        <f t="shared" si="19"/>
        <v>1.8152582576873716E-3</v>
      </c>
    </row>
    <row r="10" spans="1:58" x14ac:dyDescent="0.25">
      <c r="B10" s="7">
        <v>45169</v>
      </c>
      <c r="C10" s="2">
        <v>22.122599999999998</v>
      </c>
      <c r="D10" s="2">
        <f t="shared" si="1"/>
        <v>13.840036133268855</v>
      </c>
      <c r="E10" s="2">
        <v>4507.66</v>
      </c>
      <c r="F10" s="8">
        <f t="shared" si="2"/>
        <v>4.520264345058899E-2</v>
      </c>
      <c r="G10">
        <v>348.7928</v>
      </c>
      <c r="H10" s="1">
        <f t="shared" si="3"/>
        <v>8.2825638667311434</v>
      </c>
      <c r="I10" s="1">
        <f t="shared" ca="1" si="20"/>
        <v>0.42306053251144182</v>
      </c>
      <c r="J10" s="1">
        <f t="shared" ca="1" si="4"/>
        <v>-3.9106239019666234</v>
      </c>
      <c r="K10" s="1">
        <f t="shared" ca="1" si="5"/>
        <v>4.7567449669895066</v>
      </c>
      <c r="L10" s="1">
        <f t="shared" ca="1" si="6"/>
        <v>-7.8212478039332467</v>
      </c>
      <c r="M10" s="1">
        <f t="shared" ca="1" si="6"/>
        <v>9.5134899339790131</v>
      </c>
      <c r="S10" s="6">
        <f t="shared" si="21"/>
        <v>7.3581000000000008E-2</v>
      </c>
      <c r="T10" s="6">
        <v>3.2500000000000001E-2</v>
      </c>
      <c r="U10" s="9">
        <f>_xll.BDH($U$4,"PX_LAST",B10)/100</f>
        <v>4.1081000000000006E-2</v>
      </c>
      <c r="X10" s="7">
        <f t="shared" si="7"/>
        <v>45169</v>
      </c>
      <c r="Y10" s="6">
        <f t="shared" si="8"/>
        <v>3.1173146620050159E-2</v>
      </c>
      <c r="Z10" s="6">
        <f t="shared" si="9"/>
        <v>4.121643450588984E-3</v>
      </c>
      <c r="AA10" s="6">
        <f t="shared" si="0"/>
        <v>4.1081000000000006E-2</v>
      </c>
      <c r="AB10" s="9">
        <f t="shared" si="10"/>
        <v>7.7377796905711616E-2</v>
      </c>
      <c r="AC10" s="9">
        <f t="shared" si="11"/>
        <v>7.2254146620050169E-2</v>
      </c>
      <c r="AD10" s="10">
        <f>1/AC10</f>
        <v>13.840036133268855</v>
      </c>
      <c r="AE10" s="11">
        <f t="shared" si="13"/>
        <v>7.2254146620050169E-2</v>
      </c>
      <c r="AF10" s="11"/>
      <c r="AG10" s="6">
        <f t="shared" si="22"/>
        <v>3.9494372196986649E-2</v>
      </c>
      <c r="AH10" s="6">
        <f t="shared" si="14"/>
        <v>1.7828178654134729E-2</v>
      </c>
      <c r="AI10" s="6">
        <f t="shared" si="15"/>
        <v>2.8661275425560687E-2</v>
      </c>
      <c r="AK10" s="26" t="s">
        <v>37</v>
      </c>
      <c r="AL10" s="26"/>
      <c r="BC10" s="7">
        <f t="shared" si="16"/>
        <v>45169</v>
      </c>
      <c r="BD10" s="6">
        <f t="shared" si="17"/>
        <v>4.520264345058899E-2</v>
      </c>
      <c r="BE10" s="6">
        <f t="shared" si="18"/>
        <v>4.1081000000000006E-2</v>
      </c>
      <c r="BF10" s="6">
        <f t="shared" si="19"/>
        <v>4.121643450588984E-3</v>
      </c>
    </row>
    <row r="11" spans="1:58" x14ac:dyDescent="0.25">
      <c r="B11" s="7">
        <v>45138</v>
      </c>
      <c r="C11" s="2">
        <v>22.060400000000001</v>
      </c>
      <c r="D11" s="2">
        <f t="shared" si="1"/>
        <v>14.606098789048747</v>
      </c>
      <c r="E11" s="2">
        <v>4588.96</v>
      </c>
      <c r="F11" s="8">
        <f t="shared" si="2"/>
        <v>4.5330093742633859E-2</v>
      </c>
      <c r="G11">
        <v>341.58089999999999</v>
      </c>
      <c r="H11" s="1">
        <f t="shared" si="3"/>
        <v>7.4543012109512539</v>
      </c>
      <c r="I11" s="1">
        <f t="shared" ca="1" si="20"/>
        <v>0.42306053251144182</v>
      </c>
      <c r="J11" s="1">
        <f t="shared" ca="1" si="4"/>
        <v>-3.9106239019666234</v>
      </c>
      <c r="K11" s="1">
        <f t="shared" ca="1" si="5"/>
        <v>4.7567449669895066</v>
      </c>
      <c r="L11" s="1">
        <f t="shared" ca="1" si="6"/>
        <v>-7.8212478039332467</v>
      </c>
      <c r="M11" s="1">
        <f t="shared" ca="1" si="6"/>
        <v>9.5134899339790131</v>
      </c>
      <c r="S11" s="6">
        <f t="shared" si="21"/>
        <v>7.2087999999999999E-2</v>
      </c>
      <c r="T11" s="6">
        <v>3.2500000000000001E-2</v>
      </c>
      <c r="U11" s="9">
        <f>_xll.BDH($U$4,"PX_LAST",B11)/100</f>
        <v>3.9587999999999998E-2</v>
      </c>
      <c r="X11" s="7">
        <f t="shared" si="7"/>
        <v>45138</v>
      </c>
      <c r="Y11" s="6">
        <f t="shared" si="8"/>
        <v>2.887655131124901E-2</v>
      </c>
      <c r="Z11" s="6">
        <f t="shared" si="9"/>
        <v>5.7420937426338609E-3</v>
      </c>
      <c r="AA11" s="6">
        <f t="shared" si="0"/>
        <v>3.9587999999999998E-2</v>
      </c>
      <c r="AB11" s="9">
        <f t="shared" si="10"/>
        <v>7.4435362260730095E-2</v>
      </c>
      <c r="AC11" s="9">
        <f t="shared" si="11"/>
        <v>6.8464551311249011E-2</v>
      </c>
      <c r="AD11" s="10">
        <f t="shared" si="12"/>
        <v>14.606098789048747</v>
      </c>
      <c r="AE11" s="11">
        <f t="shared" si="13"/>
        <v>6.8464551311249011E-2</v>
      </c>
      <c r="AF11" s="11"/>
      <c r="AG11" s="6">
        <f t="shared" si="22"/>
        <v>3.9494372196986649E-2</v>
      </c>
      <c r="AH11" s="6">
        <f t="shared" si="14"/>
        <v>1.7828178654134729E-2</v>
      </c>
      <c r="AI11" s="6">
        <f t="shared" si="15"/>
        <v>2.8661275425560687E-2</v>
      </c>
      <c r="AK11" s="15" t="s">
        <v>33</v>
      </c>
      <c r="AL11" s="19">
        <v>0</v>
      </c>
      <c r="BC11" s="7">
        <f t="shared" si="16"/>
        <v>45138</v>
      </c>
      <c r="BD11" s="6">
        <f t="shared" si="17"/>
        <v>4.5330093742633859E-2</v>
      </c>
      <c r="BE11" s="6">
        <f t="shared" si="18"/>
        <v>3.9587999999999998E-2</v>
      </c>
      <c r="BF11" s="6">
        <f t="shared" si="19"/>
        <v>5.7420937426338609E-3</v>
      </c>
    </row>
    <row r="12" spans="1:58" x14ac:dyDescent="0.25">
      <c r="B12" s="7">
        <v>45107</v>
      </c>
      <c r="C12" s="2">
        <v>21.394200000000001</v>
      </c>
      <c r="D12" s="2">
        <f t="shared" si="1"/>
        <v>15.336492823282306</v>
      </c>
      <c r="E12" s="2">
        <v>4450.38</v>
      </c>
      <c r="F12" s="8">
        <f t="shared" si="2"/>
        <v>4.6741640257639917E-2</v>
      </c>
      <c r="G12">
        <v>341.58100000000002</v>
      </c>
      <c r="H12" s="1">
        <f t="shared" si="3"/>
        <v>6.0577071767176953</v>
      </c>
      <c r="I12" s="1">
        <f t="shared" ca="1" si="20"/>
        <v>0.42306053251144182</v>
      </c>
      <c r="J12" s="1">
        <f t="shared" ca="1" si="4"/>
        <v>-3.9106239019666234</v>
      </c>
      <c r="K12" s="1">
        <f t="shared" ca="1" si="5"/>
        <v>4.7567449669895066</v>
      </c>
      <c r="L12" s="1">
        <f t="shared" ca="1" si="6"/>
        <v>-7.8212478039332467</v>
      </c>
      <c r="M12" s="1">
        <f t="shared" ca="1" si="6"/>
        <v>9.5134899339790131</v>
      </c>
      <c r="S12" s="6">
        <f t="shared" si="21"/>
        <v>7.0866999999999999E-2</v>
      </c>
      <c r="T12" s="6">
        <v>3.2500000000000001E-2</v>
      </c>
      <c r="U12" s="9">
        <f>_xll.BDH($U$4,"PX_LAST",B12)/100</f>
        <v>3.8366999999999998E-2</v>
      </c>
      <c r="X12" s="7">
        <f t="shared" si="7"/>
        <v>45107</v>
      </c>
      <c r="Y12" s="6">
        <f t="shared" si="8"/>
        <v>2.6836955788503456E-2</v>
      </c>
      <c r="Z12" s="6">
        <f t="shared" si="9"/>
        <v>8.374640257639919E-3</v>
      </c>
      <c r="AA12" s="6">
        <f t="shared" si="0"/>
        <v>3.8366999999999998E-2</v>
      </c>
      <c r="AB12" s="9">
        <f t="shared" si="10"/>
        <v>7.6753221073256661E-2</v>
      </c>
      <c r="AC12" s="9">
        <f t="shared" si="11"/>
        <v>6.5203955788503451E-2</v>
      </c>
      <c r="AD12" s="10">
        <f t="shared" si="12"/>
        <v>15.336492823282306</v>
      </c>
      <c r="AE12" s="11">
        <f t="shared" si="13"/>
        <v>6.5203955788503451E-2</v>
      </c>
      <c r="AF12" s="11"/>
      <c r="AG12" s="6">
        <f>$AG$4+$AG$3</f>
        <v>3.9494372196986649E-2</v>
      </c>
      <c r="AH12" s="6">
        <f t="shared" si="14"/>
        <v>1.7828178654134729E-2</v>
      </c>
      <c r="AI12" s="6">
        <f t="shared" si="15"/>
        <v>2.8661275425560687E-2</v>
      </c>
      <c r="AK12" s="18" t="s">
        <v>35</v>
      </c>
      <c r="AL12" s="19">
        <v>-1.0100233709626287</v>
      </c>
      <c r="BC12" s="7">
        <f t="shared" si="16"/>
        <v>45107</v>
      </c>
      <c r="BD12" s="6">
        <f t="shared" si="17"/>
        <v>4.6741640257639917E-2</v>
      </c>
      <c r="BE12" s="6">
        <f t="shared" si="18"/>
        <v>3.8366999999999998E-2</v>
      </c>
      <c r="BF12" s="6">
        <f t="shared" si="19"/>
        <v>8.374640257639919E-3</v>
      </c>
    </row>
    <row r="13" spans="1:58" x14ac:dyDescent="0.25">
      <c r="B13" s="7">
        <v>45077</v>
      </c>
      <c r="C13" s="2">
        <v>20.083400000000001</v>
      </c>
      <c r="D13" s="2">
        <f t="shared" si="1"/>
        <v>15.393172947777009</v>
      </c>
      <c r="E13" s="2">
        <v>4179.83</v>
      </c>
      <c r="F13" s="8">
        <f t="shared" si="2"/>
        <v>4.9792365834470255E-2</v>
      </c>
      <c r="G13">
        <v>341.72570000000002</v>
      </c>
      <c r="H13" s="1">
        <f t="shared" si="3"/>
        <v>4.6902270522229923</v>
      </c>
      <c r="I13" s="1">
        <f t="shared" ca="1" si="20"/>
        <v>0.42306053251144182</v>
      </c>
      <c r="J13" s="1">
        <f t="shared" ca="1" si="4"/>
        <v>-3.9106239019666234</v>
      </c>
      <c r="K13" s="1">
        <f t="shared" ca="1" si="5"/>
        <v>4.7567449669895066</v>
      </c>
      <c r="L13" s="1">
        <f t="shared" ca="1" si="6"/>
        <v>-7.8212478039332467</v>
      </c>
      <c r="M13" s="1">
        <f t="shared" ca="1" si="6"/>
        <v>9.5134899339790131</v>
      </c>
      <c r="S13" s="6">
        <f t="shared" si="21"/>
        <v>6.8926000000000001E-2</v>
      </c>
      <c r="T13" s="6">
        <v>3.2500000000000001E-2</v>
      </c>
      <c r="U13" s="9">
        <f>_xll.BDH($U$4,"PX_LAST",B13)/100</f>
        <v>3.6426E-2</v>
      </c>
      <c r="X13" s="7">
        <f t="shared" si="7"/>
        <v>45077</v>
      </c>
      <c r="Y13" s="6">
        <f t="shared" si="8"/>
        <v>2.8537864395768654E-2</v>
      </c>
      <c r="Z13" s="6">
        <f t="shared" si="9"/>
        <v>1.3366365834470255E-2</v>
      </c>
      <c r="AA13" s="6">
        <f t="shared" si="0"/>
        <v>3.6426E-2</v>
      </c>
      <c r="AB13" s="9">
        <f t="shared" si="10"/>
        <v>8.175588480871232E-2</v>
      </c>
      <c r="AC13" s="9">
        <f t="shared" si="11"/>
        <v>6.496386439576865E-2</v>
      </c>
      <c r="AD13" s="10">
        <f t="shared" si="12"/>
        <v>15.393172947777009</v>
      </c>
      <c r="AE13" s="11">
        <f t="shared" si="13"/>
        <v>6.496386439576865E-2</v>
      </c>
      <c r="AF13" s="11"/>
      <c r="AG13" s="6">
        <f t="shared" si="22"/>
        <v>3.9494372196986649E-2</v>
      </c>
      <c r="AH13" s="6">
        <f t="shared" si="14"/>
        <v>1.7828178654134729E-2</v>
      </c>
      <c r="AI13" s="6">
        <f t="shared" si="15"/>
        <v>2.8661275425560687E-2</v>
      </c>
      <c r="AK13" s="18" t="s">
        <v>36</v>
      </c>
      <c r="AL13" s="19">
        <v>0.48881715183264418</v>
      </c>
      <c r="BC13" s="7">
        <f t="shared" si="16"/>
        <v>45077</v>
      </c>
      <c r="BD13" s="6">
        <f t="shared" si="17"/>
        <v>4.9792365834470255E-2</v>
      </c>
      <c r="BE13" s="6">
        <f t="shared" si="18"/>
        <v>3.6426E-2</v>
      </c>
      <c r="BF13" s="6">
        <f t="shared" si="19"/>
        <v>1.3366365834470255E-2</v>
      </c>
    </row>
    <row r="14" spans="1:58" x14ac:dyDescent="0.25">
      <c r="B14" s="7">
        <v>45044</v>
      </c>
      <c r="C14" s="2">
        <v>19.918700000000001</v>
      </c>
      <c r="D14" s="2">
        <f t="shared" si="1"/>
        <v>15.306616346821471</v>
      </c>
      <c r="E14" s="2">
        <v>4169.4799999999996</v>
      </c>
      <c r="F14" s="8">
        <f t="shared" si="2"/>
        <v>5.020407958350695E-2</v>
      </c>
      <c r="G14">
        <v>344.94670000000002</v>
      </c>
      <c r="H14" s="1">
        <f t="shared" si="3"/>
        <v>4.6120836531785301</v>
      </c>
      <c r="I14" s="1">
        <f t="shared" ca="1" si="20"/>
        <v>0.42306053251144182</v>
      </c>
      <c r="J14" s="1">
        <f t="shared" ca="1" si="4"/>
        <v>-3.9106239019666234</v>
      </c>
      <c r="K14" s="1">
        <f t="shared" ca="1" si="5"/>
        <v>4.7567449669895066</v>
      </c>
      <c r="L14" s="1">
        <f t="shared" ca="1" si="6"/>
        <v>-7.8212478039332467</v>
      </c>
      <c r="M14" s="1">
        <f t="shared" ca="1" si="6"/>
        <v>9.5134899339790131</v>
      </c>
      <c r="S14" s="6">
        <f t="shared" si="21"/>
        <v>6.6720000000000002E-2</v>
      </c>
      <c r="T14" s="6">
        <v>3.2500000000000001E-2</v>
      </c>
      <c r="U14" s="9">
        <f>_xll.BDH($U$4,"PX_LAST",B14)/100</f>
        <v>3.422E-2</v>
      </c>
      <c r="X14" s="7">
        <f t="shared" si="7"/>
        <v>45044</v>
      </c>
      <c r="Y14" s="6">
        <f t="shared" si="8"/>
        <v>3.1111225225858439E-2</v>
      </c>
      <c r="Z14" s="6">
        <f t="shared" si="9"/>
        <v>1.5984079583506949E-2</v>
      </c>
      <c r="AA14" s="6">
        <f t="shared" si="0"/>
        <v>3.422E-2</v>
      </c>
      <c r="AB14" s="9">
        <f t="shared" si="10"/>
        <v>8.2731347793969526E-2</v>
      </c>
      <c r="AC14" s="9">
        <f t="shared" si="11"/>
        <v>6.5331225225858436E-2</v>
      </c>
      <c r="AD14" s="10">
        <f t="shared" si="12"/>
        <v>15.306616346821471</v>
      </c>
      <c r="AE14" s="11">
        <f t="shared" si="13"/>
        <v>6.5331225225858436E-2</v>
      </c>
      <c r="AF14" s="11"/>
      <c r="AG14" s="6">
        <f t="shared" si="22"/>
        <v>3.9494372196986649E-2</v>
      </c>
      <c r="AH14" s="6">
        <f t="shared" si="14"/>
        <v>1.7828178654134729E-2</v>
      </c>
      <c r="AI14" s="6">
        <f t="shared" si="15"/>
        <v>2.8661275425560687E-2</v>
      </c>
      <c r="BC14" s="7">
        <f t="shared" si="16"/>
        <v>45044</v>
      </c>
      <c r="BD14" s="6">
        <f t="shared" si="17"/>
        <v>5.020407958350695E-2</v>
      </c>
      <c r="BE14" s="6">
        <f t="shared" si="18"/>
        <v>3.422E-2</v>
      </c>
      <c r="BF14" s="6">
        <f t="shared" si="19"/>
        <v>1.5984079583506949E-2</v>
      </c>
    </row>
    <row r="15" spans="1:58" x14ac:dyDescent="0.25">
      <c r="B15" s="7">
        <v>45016</v>
      </c>
      <c r="C15" s="2">
        <v>19.6313</v>
      </c>
      <c r="D15" s="2">
        <f t="shared" si="1"/>
        <v>14.473851556032651</v>
      </c>
      <c r="E15" s="2">
        <v>4109.3100000000004</v>
      </c>
      <c r="F15" s="8">
        <f t="shared" si="2"/>
        <v>5.0939061600607197E-2</v>
      </c>
      <c r="G15">
        <v>344.94670000000002</v>
      </c>
      <c r="H15" s="1">
        <f t="shared" si="3"/>
        <v>5.1574484439673487</v>
      </c>
      <c r="I15" s="1">
        <f t="shared" ca="1" si="20"/>
        <v>0.42306053251144182</v>
      </c>
      <c r="J15" s="1">
        <f t="shared" ca="1" si="4"/>
        <v>-3.9106239019666234</v>
      </c>
      <c r="K15" s="1">
        <f t="shared" ca="1" si="5"/>
        <v>4.7567449669895066</v>
      </c>
      <c r="L15" s="1">
        <f t="shared" ca="1" si="6"/>
        <v>-7.8212478039332467</v>
      </c>
      <c r="M15" s="1">
        <f t="shared" ca="1" si="6"/>
        <v>9.5134899339790131</v>
      </c>
      <c r="S15" s="6">
        <f t="shared" si="21"/>
        <v>6.7176E-2</v>
      </c>
      <c r="T15" s="6">
        <v>3.2500000000000001E-2</v>
      </c>
      <c r="U15" s="9">
        <f>_xll.BDH($U$4,"PX_LAST",B15)/100</f>
        <v>3.4675999999999998E-2</v>
      </c>
      <c r="X15" s="7">
        <f t="shared" si="7"/>
        <v>45016</v>
      </c>
      <c r="Y15" s="6">
        <f t="shared" si="8"/>
        <v>3.4414110267381004E-2</v>
      </c>
      <c r="Z15" s="6">
        <f t="shared" si="9"/>
        <v>1.6263061600607198E-2</v>
      </c>
      <c r="AA15" s="6">
        <f t="shared" si="0"/>
        <v>3.4675999999999998E-2</v>
      </c>
      <c r="AB15" s="9">
        <f t="shared" si="10"/>
        <v>8.3942730044703359E-2</v>
      </c>
      <c r="AC15" s="9">
        <f t="shared" si="11"/>
        <v>6.9090110267381002E-2</v>
      </c>
      <c r="AD15" s="10">
        <f t="shared" si="12"/>
        <v>14.473851556032651</v>
      </c>
      <c r="AE15" s="11">
        <f t="shared" si="13"/>
        <v>6.9090110267381002E-2</v>
      </c>
      <c r="AF15" s="11"/>
      <c r="AG15" s="6">
        <f t="shared" si="22"/>
        <v>3.9494372196986649E-2</v>
      </c>
      <c r="AH15" s="6">
        <f t="shared" si="14"/>
        <v>1.7828178654134729E-2</v>
      </c>
      <c r="AI15" s="6">
        <f t="shared" si="15"/>
        <v>2.8661275425560687E-2</v>
      </c>
      <c r="BC15" s="7">
        <f t="shared" si="16"/>
        <v>45016</v>
      </c>
      <c r="BD15" s="6">
        <f t="shared" si="17"/>
        <v>5.0939061600607197E-2</v>
      </c>
      <c r="BE15" s="6">
        <f t="shared" si="18"/>
        <v>3.4675999999999998E-2</v>
      </c>
      <c r="BF15" s="6">
        <f t="shared" si="19"/>
        <v>1.6263061600607198E-2</v>
      </c>
    </row>
    <row r="16" spans="1:58" x14ac:dyDescent="0.25">
      <c r="B16" s="7">
        <v>44985</v>
      </c>
      <c r="C16" s="2">
        <v>18.918199999999999</v>
      </c>
      <c r="D16" s="2">
        <f t="shared" si="1"/>
        <v>14.727109361152696</v>
      </c>
      <c r="E16" s="2">
        <v>3970.15</v>
      </c>
      <c r="F16" s="8">
        <f t="shared" si="2"/>
        <v>5.2859151504900045E-2</v>
      </c>
      <c r="G16">
        <v>344.62</v>
      </c>
      <c r="H16" s="1">
        <f t="shared" si="3"/>
        <v>4.191090638847303</v>
      </c>
      <c r="I16" s="1">
        <f t="shared" ca="1" si="20"/>
        <v>0.42306053251144182</v>
      </c>
      <c r="J16" s="1">
        <f t="shared" ca="1" si="4"/>
        <v>-3.9106239019666234</v>
      </c>
      <c r="K16" s="1">
        <f t="shared" ca="1" si="5"/>
        <v>4.7567449669895066</v>
      </c>
      <c r="L16" s="1">
        <f t="shared" ca="1" si="6"/>
        <v>-7.8212478039332467</v>
      </c>
      <c r="M16" s="1">
        <f t="shared" ca="1" si="6"/>
        <v>9.5134899339790131</v>
      </c>
      <c r="S16" s="6">
        <f t="shared" si="21"/>
        <v>7.17E-2</v>
      </c>
      <c r="T16" s="6">
        <v>3.2500000000000001E-2</v>
      </c>
      <c r="U16" s="9">
        <f>_xll.BDH($U$4,"PX_LAST",B16)/100</f>
        <v>3.9199999999999999E-2</v>
      </c>
      <c r="X16" s="7">
        <f t="shared" si="7"/>
        <v>44985</v>
      </c>
      <c r="Y16" s="6">
        <f t="shared" si="8"/>
        <v>2.8701987788439267E-2</v>
      </c>
      <c r="Z16" s="6">
        <f t="shared" si="9"/>
        <v>1.3659151504900047E-2</v>
      </c>
      <c r="AA16" s="6">
        <f t="shared" si="0"/>
        <v>3.9199999999999999E-2</v>
      </c>
      <c r="AB16" s="9">
        <f t="shared" si="10"/>
        <v>8.6802765638577889E-2</v>
      </c>
      <c r="AC16" s="9">
        <f t="shared" si="11"/>
        <v>6.7901987788439269E-2</v>
      </c>
      <c r="AD16" s="10">
        <f t="shared" si="12"/>
        <v>14.727109361152696</v>
      </c>
      <c r="AE16" s="11">
        <f t="shared" si="13"/>
        <v>6.7901987788439269E-2</v>
      </c>
      <c r="AF16" s="11"/>
      <c r="AG16" s="6">
        <f t="shared" si="22"/>
        <v>3.9494372196986649E-2</v>
      </c>
      <c r="AH16" s="6">
        <f t="shared" si="14"/>
        <v>1.7828178654134729E-2</v>
      </c>
      <c r="AI16" s="6">
        <f t="shared" si="15"/>
        <v>2.8661275425560687E-2</v>
      </c>
      <c r="BC16" s="7">
        <f t="shared" si="16"/>
        <v>44985</v>
      </c>
      <c r="BD16" s="6">
        <f t="shared" si="17"/>
        <v>5.2859151504900045E-2</v>
      </c>
      <c r="BE16" s="6">
        <f t="shared" si="18"/>
        <v>3.9199999999999999E-2</v>
      </c>
      <c r="BF16" s="6">
        <f t="shared" si="19"/>
        <v>1.3659151504900047E-2</v>
      </c>
    </row>
    <row r="17" spans="2:58" x14ac:dyDescent="0.25">
      <c r="B17" s="7">
        <v>44957</v>
      </c>
      <c r="C17" s="2">
        <v>19.351900000000001</v>
      </c>
      <c r="D17" s="2">
        <f t="shared" si="1"/>
        <v>14.813210165915612</v>
      </c>
      <c r="E17" s="2">
        <v>4076.6</v>
      </c>
      <c r="F17" s="8">
        <f t="shared" si="2"/>
        <v>5.1674512580160085E-2</v>
      </c>
      <c r="G17">
        <v>340.25310000000002</v>
      </c>
      <c r="H17" s="1">
        <f t="shared" si="3"/>
        <v>4.5386898340843889</v>
      </c>
      <c r="I17" s="1">
        <f t="shared" ca="1" si="20"/>
        <v>0.42306053251144182</v>
      </c>
      <c r="J17" s="1">
        <f t="shared" ca="1" si="4"/>
        <v>-3.9106239019666234</v>
      </c>
      <c r="K17" s="1">
        <f t="shared" ca="1" si="5"/>
        <v>4.7567449669895066</v>
      </c>
      <c r="L17" s="1">
        <f t="shared" ca="1" si="6"/>
        <v>-7.8212478039332467</v>
      </c>
      <c r="M17" s="1">
        <f t="shared" ca="1" si="6"/>
        <v>9.5134899339790131</v>
      </c>
      <c r="S17" s="6">
        <f t="shared" si="21"/>
        <v>6.756899999999999E-2</v>
      </c>
      <c r="T17" s="6">
        <v>3.2500000000000001E-2</v>
      </c>
      <c r="U17" s="9">
        <f>_xll.BDH($U$4,"PX_LAST",B17)/100</f>
        <v>3.5068999999999996E-2</v>
      </c>
      <c r="X17" s="7">
        <f t="shared" si="7"/>
        <v>44957</v>
      </c>
      <c r="Y17" s="6">
        <f t="shared" si="8"/>
        <v>3.2438311973534646E-2</v>
      </c>
      <c r="Z17" s="6">
        <f t="shared" si="9"/>
        <v>1.6605512580160089E-2</v>
      </c>
      <c r="AA17" s="6">
        <f t="shared" si="0"/>
        <v>3.5068999999999996E-2</v>
      </c>
      <c r="AB17" s="9">
        <f t="shared" si="10"/>
        <v>8.3464921748515927E-2</v>
      </c>
      <c r="AC17" s="9">
        <f t="shared" si="11"/>
        <v>6.7507311973534642E-2</v>
      </c>
      <c r="AD17" s="10">
        <f t="shared" si="12"/>
        <v>14.813210165915612</v>
      </c>
      <c r="AE17" s="11">
        <f t="shared" si="13"/>
        <v>6.7507311973534642E-2</v>
      </c>
      <c r="AF17" s="11"/>
      <c r="AG17" s="6">
        <f t="shared" si="22"/>
        <v>3.9494372196986649E-2</v>
      </c>
      <c r="AH17" s="6">
        <f t="shared" si="14"/>
        <v>1.7828178654134729E-2</v>
      </c>
      <c r="AI17" s="6">
        <f t="shared" si="15"/>
        <v>2.8661275425560687E-2</v>
      </c>
      <c r="BC17" s="7">
        <f t="shared" si="16"/>
        <v>44957</v>
      </c>
      <c r="BD17" s="6">
        <f t="shared" si="17"/>
        <v>5.1674512580160085E-2</v>
      </c>
      <c r="BE17" s="6">
        <f t="shared" si="18"/>
        <v>3.5068999999999996E-2</v>
      </c>
      <c r="BF17" s="6">
        <f t="shared" si="19"/>
        <v>1.6605512580160089E-2</v>
      </c>
    </row>
    <row r="18" spans="2:58" x14ac:dyDescent="0.25">
      <c r="B18" s="7">
        <v>44925</v>
      </c>
      <c r="C18" s="2">
        <v>18.2255</v>
      </c>
      <c r="D18" s="2">
        <f t="shared" si="1"/>
        <v>14.3265142809363</v>
      </c>
      <c r="E18" s="2">
        <v>3839.5</v>
      </c>
      <c r="F18" s="8">
        <f t="shared" si="2"/>
        <v>5.4868179199473267E-2</v>
      </c>
      <c r="G18">
        <v>340.2602</v>
      </c>
      <c r="H18" s="1">
        <f t="shared" si="3"/>
        <v>3.8989857190637007</v>
      </c>
      <c r="I18" s="1">
        <f t="shared" ca="1" si="20"/>
        <v>0.42306053251144182</v>
      </c>
      <c r="J18" s="1">
        <f t="shared" ca="1" si="4"/>
        <v>-3.9106239019666234</v>
      </c>
      <c r="K18" s="1">
        <f t="shared" ca="1" si="5"/>
        <v>4.7567449669895066</v>
      </c>
      <c r="L18" s="1">
        <f t="shared" ca="1" si="6"/>
        <v>-7.8212478039332467</v>
      </c>
      <c r="M18" s="1">
        <f t="shared" ca="1" si="6"/>
        <v>9.5134899339790131</v>
      </c>
      <c r="S18" s="6">
        <f t="shared" si="21"/>
        <v>7.1248000000000006E-2</v>
      </c>
      <c r="T18" s="6">
        <v>3.2500000000000001E-2</v>
      </c>
      <c r="U18" s="9">
        <f>_xll.BDH($U$4,"PX_LAST",B18)/100</f>
        <v>3.8747999999999998E-2</v>
      </c>
      <c r="X18" s="7">
        <f t="shared" si="7"/>
        <v>44925</v>
      </c>
      <c r="Y18" s="6">
        <f t="shared" si="8"/>
        <v>3.1052649368748315E-2</v>
      </c>
      <c r="Z18" s="6">
        <f t="shared" si="9"/>
        <v>1.612017919947327E-2</v>
      </c>
      <c r="AA18" s="6">
        <f t="shared" si="0"/>
        <v>3.8747999999999998E-2</v>
      </c>
      <c r="AB18" s="9">
        <f t="shared" si="10"/>
        <v>8.8620966271649948E-2</v>
      </c>
      <c r="AC18" s="9">
        <f t="shared" si="11"/>
        <v>6.9800649368748316E-2</v>
      </c>
      <c r="AD18" s="10">
        <f t="shared" si="12"/>
        <v>14.3265142809363</v>
      </c>
      <c r="AE18" s="11">
        <f t="shared" si="13"/>
        <v>6.9800649368748316E-2</v>
      </c>
      <c r="AF18" s="11"/>
      <c r="AG18" s="6">
        <f t="shared" si="22"/>
        <v>3.9494372196986649E-2</v>
      </c>
      <c r="AH18" s="6">
        <f t="shared" si="14"/>
        <v>1.7828178654134729E-2</v>
      </c>
      <c r="AI18" s="6">
        <f t="shared" si="15"/>
        <v>2.8661275425560687E-2</v>
      </c>
      <c r="BC18" s="7">
        <f t="shared" si="16"/>
        <v>44925</v>
      </c>
      <c r="BD18" s="6">
        <f t="shared" si="17"/>
        <v>5.4868179199473267E-2</v>
      </c>
      <c r="BE18" s="6">
        <f t="shared" si="18"/>
        <v>3.8747999999999998E-2</v>
      </c>
      <c r="BF18" s="6">
        <f t="shared" si="19"/>
        <v>1.612017919947327E-2</v>
      </c>
    </row>
    <row r="19" spans="2:58" x14ac:dyDescent="0.25">
      <c r="B19" s="7">
        <v>44895</v>
      </c>
      <c r="C19" s="2">
        <v>19.3125</v>
      </c>
      <c r="D19" s="2">
        <f t="shared" si="1"/>
        <v>14.360302190951153</v>
      </c>
      <c r="E19" s="2">
        <v>4080.11</v>
      </c>
      <c r="F19" s="8">
        <f t="shared" si="2"/>
        <v>5.1779935275080909E-2</v>
      </c>
      <c r="G19">
        <v>340.45850000000002</v>
      </c>
      <c r="H19" s="1">
        <f t="shared" si="3"/>
        <v>4.9521978090488474</v>
      </c>
      <c r="I19" s="1">
        <f t="shared" ca="1" si="20"/>
        <v>0.42306053251144182</v>
      </c>
      <c r="J19" s="1">
        <f t="shared" ca="1" si="4"/>
        <v>-3.9106239019666234</v>
      </c>
      <c r="K19" s="1">
        <f t="shared" ca="1" si="5"/>
        <v>4.7567449669895066</v>
      </c>
      <c r="L19" s="1">
        <f t="shared" ca="1" si="6"/>
        <v>-7.8212478039332467</v>
      </c>
      <c r="M19" s="1">
        <f t="shared" ca="1" si="6"/>
        <v>9.5134899339790131</v>
      </c>
      <c r="S19" s="6">
        <f t="shared" si="21"/>
        <v>6.8554000000000004E-2</v>
      </c>
      <c r="T19" s="6">
        <v>3.2500000000000001E-2</v>
      </c>
      <c r="U19" s="9">
        <f>_xll.BDH($U$4,"PX_LAST",B19)/100</f>
        <v>3.6054000000000003E-2</v>
      </c>
      <c r="X19" s="7">
        <f t="shared" si="7"/>
        <v>44895</v>
      </c>
      <c r="Y19" s="6">
        <f t="shared" si="8"/>
        <v>3.3582417583895227E-2</v>
      </c>
      <c r="Z19" s="6">
        <f t="shared" si="9"/>
        <v>1.5725935275080906E-2</v>
      </c>
      <c r="AA19" s="6">
        <f t="shared" si="0"/>
        <v>3.6054000000000003E-2</v>
      </c>
      <c r="AB19" s="9">
        <f t="shared" si="10"/>
        <v>8.3443461083157075E-2</v>
      </c>
      <c r="AC19" s="9">
        <f t="shared" si="11"/>
        <v>6.963641758389523E-2</v>
      </c>
      <c r="AD19" s="10">
        <f t="shared" si="12"/>
        <v>14.360302190951153</v>
      </c>
      <c r="AE19" s="11">
        <f t="shared" si="13"/>
        <v>6.963641758389523E-2</v>
      </c>
      <c r="AF19" s="11"/>
      <c r="AG19" s="6">
        <f t="shared" si="22"/>
        <v>3.9494372196986649E-2</v>
      </c>
      <c r="AH19" s="6">
        <f t="shared" si="14"/>
        <v>1.7828178654134729E-2</v>
      </c>
      <c r="AI19" s="6">
        <f t="shared" si="15"/>
        <v>2.8661275425560687E-2</v>
      </c>
      <c r="BC19" s="7">
        <f t="shared" si="16"/>
        <v>44895</v>
      </c>
      <c r="BD19" s="6">
        <f t="shared" si="17"/>
        <v>5.1779935275080909E-2</v>
      </c>
      <c r="BE19" s="6">
        <f t="shared" si="18"/>
        <v>3.6054000000000003E-2</v>
      </c>
      <c r="BF19" s="6">
        <f t="shared" si="19"/>
        <v>1.5725935275080906E-2</v>
      </c>
    </row>
    <row r="20" spans="2:58" x14ac:dyDescent="0.25">
      <c r="B20" s="7">
        <v>44865</v>
      </c>
      <c r="C20" s="2">
        <v>18.5169</v>
      </c>
      <c r="D20" s="2">
        <f t="shared" si="1"/>
        <v>15.123288213879732</v>
      </c>
      <c r="E20" s="2">
        <v>3871.98</v>
      </c>
      <c r="F20" s="8">
        <f t="shared" si="2"/>
        <v>5.4004720012529095E-2</v>
      </c>
      <c r="G20">
        <v>339.95330000000001</v>
      </c>
      <c r="H20" s="1">
        <f t="shared" si="3"/>
        <v>3.3936117861202675</v>
      </c>
      <c r="I20" s="1">
        <f t="shared" ca="1" si="20"/>
        <v>0.42306053251144182</v>
      </c>
      <c r="J20" s="1">
        <f t="shared" ca="1" si="4"/>
        <v>-3.9106239019666234</v>
      </c>
      <c r="K20" s="1">
        <f t="shared" ca="1" si="5"/>
        <v>4.7567449669895066</v>
      </c>
      <c r="L20" s="1">
        <f t="shared" ca="1" si="6"/>
        <v>-7.8212478039332467</v>
      </c>
      <c r="M20" s="1">
        <f t="shared" ca="1" si="6"/>
        <v>9.5134899339790131</v>
      </c>
      <c r="S20" s="6">
        <f t="shared" si="21"/>
        <v>7.2977999999999987E-2</v>
      </c>
      <c r="T20" s="6">
        <v>3.2500000000000001E-2</v>
      </c>
      <c r="U20" s="9">
        <f>_xll.BDH($U$4,"PX_LAST",B20)/100</f>
        <v>4.0477999999999993E-2</v>
      </c>
      <c r="X20" s="7">
        <f t="shared" si="7"/>
        <v>44865</v>
      </c>
      <c r="Y20" s="6">
        <f t="shared" si="8"/>
        <v>2.564518603319535E-2</v>
      </c>
      <c r="Z20" s="6">
        <f t="shared" si="9"/>
        <v>1.3526720012529102E-2</v>
      </c>
      <c r="AA20" s="6">
        <f t="shared" si="0"/>
        <v>4.0477999999999993E-2</v>
      </c>
      <c r="AB20" s="9">
        <f t="shared" si="10"/>
        <v>8.7798309908625569E-2</v>
      </c>
      <c r="AC20" s="9">
        <f t="shared" si="11"/>
        <v>6.6123186033195336E-2</v>
      </c>
      <c r="AD20" s="10">
        <f t="shared" si="12"/>
        <v>15.123288213879732</v>
      </c>
      <c r="AE20" s="11">
        <f t="shared" si="13"/>
        <v>6.6123186033195336E-2</v>
      </c>
      <c r="AF20" s="11"/>
      <c r="AG20" s="6">
        <f t="shared" si="22"/>
        <v>3.9494372196986649E-2</v>
      </c>
      <c r="AH20" s="6">
        <f t="shared" si="14"/>
        <v>1.7828178654134729E-2</v>
      </c>
      <c r="AI20" s="6">
        <f t="shared" si="15"/>
        <v>2.8661275425560687E-2</v>
      </c>
      <c r="BC20" s="7">
        <f t="shared" si="16"/>
        <v>44865</v>
      </c>
      <c r="BD20" s="6">
        <f t="shared" si="17"/>
        <v>5.4004720012529095E-2</v>
      </c>
      <c r="BE20" s="6">
        <f t="shared" si="18"/>
        <v>4.0477999999999993E-2</v>
      </c>
      <c r="BF20" s="6">
        <f t="shared" si="19"/>
        <v>1.3526720012529102E-2</v>
      </c>
    </row>
    <row r="21" spans="2:58" x14ac:dyDescent="0.25">
      <c r="B21" s="7">
        <v>44834</v>
      </c>
      <c r="C21" s="2">
        <v>17.1465</v>
      </c>
      <c r="D21" s="2">
        <f t="shared" si="1"/>
        <v>14.828152288567903</v>
      </c>
      <c r="E21" s="2">
        <v>3585.62</v>
      </c>
      <c r="F21" s="8">
        <f t="shared" si="2"/>
        <v>5.8320940133554953E-2</v>
      </c>
      <c r="G21">
        <v>339.63139999999999</v>
      </c>
      <c r="H21" s="1">
        <f t="shared" si="3"/>
        <v>2.3183477114320965</v>
      </c>
      <c r="I21" s="1">
        <f t="shared" ca="1" si="20"/>
        <v>0.42306053251144182</v>
      </c>
      <c r="J21" s="1">
        <f t="shared" ca="1" si="4"/>
        <v>-3.9106239019666234</v>
      </c>
      <c r="K21" s="1">
        <f t="shared" ca="1" si="5"/>
        <v>4.7567449669895066</v>
      </c>
      <c r="L21" s="1">
        <f t="shared" ca="1" si="6"/>
        <v>-7.8212478039332467</v>
      </c>
      <c r="M21" s="1">
        <f t="shared" ca="1" si="6"/>
        <v>9.5134899339790131</v>
      </c>
      <c r="S21" s="6">
        <f t="shared" si="21"/>
        <v>7.0786000000000002E-2</v>
      </c>
      <c r="T21" s="6">
        <v>3.2500000000000001E-2</v>
      </c>
      <c r="U21" s="9">
        <f>_xll.BDH($U$4,"PX_LAST",B21)/100</f>
        <v>3.8286000000000001E-2</v>
      </c>
      <c r="X21" s="7">
        <f t="shared" si="7"/>
        <v>44834</v>
      </c>
      <c r="Y21" s="6">
        <f t="shared" si="8"/>
        <v>2.9153285794965334E-2</v>
      </c>
      <c r="Z21" s="6">
        <f t="shared" si="9"/>
        <v>2.0034940133554953E-2</v>
      </c>
      <c r="AA21" s="6">
        <f t="shared" si="0"/>
        <v>3.8286000000000001E-2</v>
      </c>
      <c r="AB21" s="9">
        <f t="shared" si="10"/>
        <v>9.4720410974949931E-2</v>
      </c>
      <c r="AC21" s="9">
        <f t="shared" si="11"/>
        <v>6.7439285794965331E-2</v>
      </c>
      <c r="AD21" s="10">
        <f t="shared" si="12"/>
        <v>14.828152288567903</v>
      </c>
      <c r="AE21" s="11">
        <f t="shared" si="13"/>
        <v>6.7439285794965331E-2</v>
      </c>
      <c r="AF21" s="11"/>
      <c r="AG21" s="6">
        <f t="shared" si="22"/>
        <v>3.9494372196986649E-2</v>
      </c>
      <c r="AH21" s="6">
        <f t="shared" si="14"/>
        <v>1.7828178654134729E-2</v>
      </c>
      <c r="AI21" s="6">
        <f t="shared" si="15"/>
        <v>2.8661275425560687E-2</v>
      </c>
      <c r="BC21" s="7">
        <f t="shared" si="16"/>
        <v>44834</v>
      </c>
      <c r="BD21" s="6">
        <f t="shared" si="17"/>
        <v>5.8320940133554953E-2</v>
      </c>
      <c r="BE21" s="6">
        <f t="shared" si="18"/>
        <v>3.8286000000000001E-2</v>
      </c>
      <c r="BF21" s="6">
        <f t="shared" si="19"/>
        <v>2.0034940133554953E-2</v>
      </c>
    </row>
    <row r="22" spans="2:58" x14ac:dyDescent="0.25">
      <c r="B22" s="7">
        <v>44804</v>
      </c>
      <c r="C22" s="2">
        <v>18.904199999999999</v>
      </c>
      <c r="D22" s="2">
        <f t="shared" si="1"/>
        <v>16.789059766397024</v>
      </c>
      <c r="E22" s="2">
        <v>3955</v>
      </c>
      <c r="F22" s="8">
        <f t="shared" si="2"/>
        <v>5.2898297732778959E-2</v>
      </c>
      <c r="G22">
        <v>339.55110000000002</v>
      </c>
      <c r="H22" s="1">
        <f t="shared" si="3"/>
        <v>2.1151402336029754</v>
      </c>
      <c r="I22" s="1">
        <f t="shared" ca="1" si="20"/>
        <v>0.42306053251144182</v>
      </c>
      <c r="J22" s="1">
        <f t="shared" ca="1" si="4"/>
        <v>-3.9106239019666234</v>
      </c>
      <c r="K22" s="1">
        <f t="shared" ca="1" si="5"/>
        <v>4.7567449669895066</v>
      </c>
      <c r="L22" s="1">
        <f t="shared" ca="1" si="6"/>
        <v>-7.8212478039332467</v>
      </c>
      <c r="M22" s="1">
        <f t="shared" ca="1" si="6"/>
        <v>9.5134899339790131</v>
      </c>
      <c r="S22" s="6">
        <f t="shared" si="21"/>
        <v>6.4426000000000011E-2</v>
      </c>
      <c r="T22" s="6">
        <v>3.2500000000000001E-2</v>
      </c>
      <c r="U22" s="9">
        <f>_xll.BDH($U$4,"PX_LAST",B22)/100</f>
        <v>3.1926000000000003E-2</v>
      </c>
      <c r="X22" s="7">
        <f t="shared" si="7"/>
        <v>44804</v>
      </c>
      <c r="Y22" s="6">
        <f t="shared" si="8"/>
        <v>2.763659694789344E-2</v>
      </c>
      <c r="Z22" s="6">
        <f t="shared" si="9"/>
        <v>2.0972297732778956E-2</v>
      </c>
      <c r="AA22" s="6">
        <f t="shared" si="0"/>
        <v>3.1926000000000003E-2</v>
      </c>
      <c r="AB22" s="9">
        <f t="shared" si="10"/>
        <v>8.5853628318584077E-2</v>
      </c>
      <c r="AC22" s="9">
        <f t="shared" si="11"/>
        <v>5.956259694789344E-2</v>
      </c>
      <c r="AD22" s="10">
        <f t="shared" si="12"/>
        <v>16.789059766397024</v>
      </c>
      <c r="AE22" s="11">
        <f t="shared" si="13"/>
        <v>5.956259694789344E-2</v>
      </c>
      <c r="AF22" s="11"/>
      <c r="AG22" s="6">
        <f t="shared" si="22"/>
        <v>3.9494372196986649E-2</v>
      </c>
      <c r="AH22" s="6">
        <f t="shared" si="14"/>
        <v>1.7828178654134729E-2</v>
      </c>
      <c r="AI22" s="6">
        <f t="shared" si="15"/>
        <v>2.8661275425560687E-2</v>
      </c>
      <c r="BC22" s="7">
        <f t="shared" si="16"/>
        <v>44804</v>
      </c>
      <c r="BD22" s="6">
        <f t="shared" si="17"/>
        <v>5.2898297732778959E-2</v>
      </c>
      <c r="BE22" s="6">
        <f t="shared" si="18"/>
        <v>3.1926000000000003E-2</v>
      </c>
      <c r="BF22" s="6">
        <f t="shared" si="19"/>
        <v>2.0972297732778956E-2</v>
      </c>
    </row>
    <row r="23" spans="2:58" x14ac:dyDescent="0.25">
      <c r="B23" s="7">
        <v>44771</v>
      </c>
      <c r="C23" s="2">
        <v>20.248000000000001</v>
      </c>
      <c r="D23" s="2">
        <f t="shared" si="1"/>
        <v>17.314051576565319</v>
      </c>
      <c r="E23" s="2">
        <v>4130.29</v>
      </c>
      <c r="F23" s="8">
        <f t="shared" si="2"/>
        <v>4.9387593836428288E-2</v>
      </c>
      <c r="G23">
        <v>338.65339999999998</v>
      </c>
      <c r="H23" s="1">
        <f t="shared" si="3"/>
        <v>2.933948423434682</v>
      </c>
      <c r="I23" s="1">
        <f t="shared" ca="1" si="20"/>
        <v>0.42306053251144182</v>
      </c>
      <c r="J23" s="1">
        <f t="shared" ca="1" si="4"/>
        <v>-3.9106239019666234</v>
      </c>
      <c r="K23" s="1">
        <f t="shared" ca="1" si="5"/>
        <v>4.7567449669895066</v>
      </c>
      <c r="L23" s="1">
        <f t="shared" ca="1" si="6"/>
        <v>-7.8212478039332467</v>
      </c>
      <c r="M23" s="1">
        <f t="shared" ca="1" si="6"/>
        <v>9.5134899339790131</v>
      </c>
      <c r="S23" s="6">
        <f t="shared" si="21"/>
        <v>5.8986999999999998E-2</v>
      </c>
      <c r="T23" s="6">
        <v>3.2500000000000001E-2</v>
      </c>
      <c r="U23" s="9">
        <f>_xll.BDH($U$4,"PX_LAST",B23)/100</f>
        <v>2.6486999999999997E-2</v>
      </c>
      <c r="X23" s="7">
        <f t="shared" si="7"/>
        <v>44771</v>
      </c>
      <c r="Y23" s="6">
        <f t="shared" si="8"/>
        <v>3.1269556608246825E-2</v>
      </c>
      <c r="Z23" s="6">
        <f t="shared" si="9"/>
        <v>2.2900593836428292E-2</v>
      </c>
      <c r="AA23" s="6">
        <f t="shared" si="0"/>
        <v>2.6486999999999997E-2</v>
      </c>
      <c r="AB23" s="9">
        <f t="shared" si="10"/>
        <v>8.1992644584278587E-2</v>
      </c>
      <c r="AC23" s="9">
        <f t="shared" si="11"/>
        <v>5.7756556608246822E-2</v>
      </c>
      <c r="AD23" s="10">
        <f t="shared" si="12"/>
        <v>17.314051576565319</v>
      </c>
      <c r="AE23" s="11">
        <f t="shared" si="13"/>
        <v>5.7756556608246822E-2</v>
      </c>
      <c r="AF23" s="11"/>
      <c r="AG23" s="6">
        <f t="shared" si="22"/>
        <v>3.9494372196986649E-2</v>
      </c>
      <c r="AH23" s="6">
        <f t="shared" si="14"/>
        <v>1.7828178654134729E-2</v>
      </c>
      <c r="AI23" s="6">
        <f t="shared" si="15"/>
        <v>2.8661275425560687E-2</v>
      </c>
      <c r="BC23" s="7">
        <f t="shared" si="16"/>
        <v>44771</v>
      </c>
      <c r="BD23" s="6">
        <f t="shared" si="17"/>
        <v>4.9387593836428288E-2</v>
      </c>
      <c r="BE23" s="6">
        <f t="shared" si="18"/>
        <v>2.6486999999999997E-2</v>
      </c>
      <c r="BF23" s="6">
        <f t="shared" si="19"/>
        <v>2.2900593836428292E-2</v>
      </c>
    </row>
    <row r="24" spans="2:58" x14ac:dyDescent="0.25">
      <c r="B24" s="7">
        <v>44742</v>
      </c>
      <c r="C24" s="2">
        <v>18.557300000000001</v>
      </c>
      <c r="D24" s="2">
        <f t="shared" si="1"/>
        <v>15.789686365188109</v>
      </c>
      <c r="E24" s="2">
        <v>3785.38</v>
      </c>
      <c r="F24" s="8">
        <f t="shared" si="2"/>
        <v>5.3887149531451232E-2</v>
      </c>
      <c r="G24">
        <v>338.65230000000003</v>
      </c>
      <c r="H24" s="1">
        <f t="shared" si="3"/>
        <v>2.7676136348118927</v>
      </c>
      <c r="I24" s="1">
        <f t="shared" ca="1" si="20"/>
        <v>0.42306053251144182</v>
      </c>
      <c r="J24" s="1">
        <f t="shared" ca="1" si="4"/>
        <v>-3.9106239019666234</v>
      </c>
      <c r="K24" s="1">
        <f t="shared" ca="1" si="5"/>
        <v>4.7567449669895066</v>
      </c>
      <c r="L24" s="1">
        <f t="shared" ca="1" si="6"/>
        <v>-7.8212478039332467</v>
      </c>
      <c r="M24" s="1">
        <f t="shared" ca="1" si="6"/>
        <v>9.5134899339790131</v>
      </c>
      <c r="S24" s="6">
        <f t="shared" si="21"/>
        <v>6.2629000000000004E-2</v>
      </c>
      <c r="T24" s="6">
        <v>3.2500000000000001E-2</v>
      </c>
      <c r="U24" s="9">
        <f>_xll.BDH($U$4,"PX_LAST",B24)/100</f>
        <v>3.0129000000000003E-2</v>
      </c>
      <c r="X24" s="7">
        <f t="shared" si="7"/>
        <v>44742</v>
      </c>
      <c r="Y24" s="6">
        <f t="shared" si="8"/>
        <v>3.3203480257791788E-2</v>
      </c>
      <c r="Z24" s="6">
        <f t="shared" si="9"/>
        <v>2.3758149531451229E-2</v>
      </c>
      <c r="AA24" s="6">
        <f t="shared" si="0"/>
        <v>3.0129000000000003E-2</v>
      </c>
      <c r="AB24" s="9">
        <f t="shared" si="10"/>
        <v>8.9463224299806104E-2</v>
      </c>
      <c r="AC24" s="9">
        <f t="shared" si="11"/>
        <v>6.3332480257791784E-2</v>
      </c>
      <c r="AD24" s="10">
        <f t="shared" si="12"/>
        <v>15.789686365188109</v>
      </c>
      <c r="AE24" s="11">
        <f t="shared" si="13"/>
        <v>6.3332480257791784E-2</v>
      </c>
      <c r="AF24" s="11"/>
      <c r="AG24" s="6">
        <f t="shared" si="22"/>
        <v>3.9494372196986649E-2</v>
      </c>
      <c r="AH24" s="6">
        <f t="shared" si="14"/>
        <v>1.7828178654134729E-2</v>
      </c>
      <c r="AI24" s="6">
        <f t="shared" si="15"/>
        <v>2.8661275425560687E-2</v>
      </c>
      <c r="BC24" s="7">
        <f t="shared" si="16"/>
        <v>44742</v>
      </c>
      <c r="BD24" s="6">
        <f t="shared" si="17"/>
        <v>5.3887149531451232E-2</v>
      </c>
      <c r="BE24" s="6">
        <f t="shared" si="18"/>
        <v>3.0129000000000003E-2</v>
      </c>
      <c r="BF24" s="6">
        <f t="shared" si="19"/>
        <v>2.3758149531451229E-2</v>
      </c>
    </row>
    <row r="25" spans="2:58" x14ac:dyDescent="0.25">
      <c r="B25" s="7">
        <v>44712</v>
      </c>
      <c r="C25" s="2">
        <v>20.251899999999999</v>
      </c>
      <c r="D25" s="2">
        <f t="shared" si="1"/>
        <v>16.443218565903372</v>
      </c>
      <c r="E25" s="2">
        <v>4132.1499999999996</v>
      </c>
      <c r="F25" s="8">
        <f t="shared" si="2"/>
        <v>4.9378083044060064E-2</v>
      </c>
      <c r="G25">
        <v>338.68880000000001</v>
      </c>
      <c r="H25" s="1">
        <f t="shared" si="3"/>
        <v>3.8086814340966271</v>
      </c>
      <c r="I25" s="1">
        <f t="shared" ca="1" si="20"/>
        <v>0.42306053251144182</v>
      </c>
      <c r="J25" s="1">
        <f t="shared" ca="1" si="4"/>
        <v>-3.9106239019666234</v>
      </c>
      <c r="K25" s="1">
        <f t="shared" ca="1" si="5"/>
        <v>4.7567449669895066</v>
      </c>
      <c r="L25" s="1">
        <f t="shared" ca="1" si="6"/>
        <v>-7.8212478039332467</v>
      </c>
      <c r="M25" s="1">
        <f t="shared" ca="1" si="6"/>
        <v>9.5134899339790131</v>
      </c>
      <c r="S25" s="6">
        <f t="shared" si="21"/>
        <v>6.0941000000000002E-2</v>
      </c>
      <c r="T25" s="6">
        <v>3.2500000000000001E-2</v>
      </c>
      <c r="U25" s="9">
        <f>_xll.BDH($U$4,"PX_LAST",B25)/100</f>
        <v>2.8441000000000001E-2</v>
      </c>
      <c r="X25" s="7">
        <f t="shared" si="7"/>
        <v>44712</v>
      </c>
      <c r="Y25" s="6">
        <f t="shared" si="8"/>
        <v>3.237434439210083E-2</v>
      </c>
      <c r="Z25" s="6">
        <f t="shared" si="9"/>
        <v>2.0937083044060063E-2</v>
      </c>
      <c r="AA25" s="6">
        <f t="shared" si="0"/>
        <v>2.8441000000000001E-2</v>
      </c>
      <c r="AB25" s="9">
        <f t="shared" si="10"/>
        <v>8.196430429679466E-2</v>
      </c>
      <c r="AC25" s="9">
        <f t="shared" si="11"/>
        <v>6.0815344392100831E-2</v>
      </c>
      <c r="AD25" s="10">
        <f t="shared" si="12"/>
        <v>16.443218565903372</v>
      </c>
      <c r="AE25" s="11">
        <f t="shared" si="13"/>
        <v>6.0815344392100831E-2</v>
      </c>
      <c r="AF25" s="11"/>
      <c r="AG25" s="6">
        <f t="shared" si="22"/>
        <v>3.9494372196986649E-2</v>
      </c>
      <c r="AH25" s="6">
        <f t="shared" si="14"/>
        <v>1.7828178654134729E-2</v>
      </c>
      <c r="AI25" s="6">
        <f t="shared" si="15"/>
        <v>2.8661275425560687E-2</v>
      </c>
      <c r="BC25" s="7">
        <f t="shared" si="16"/>
        <v>44712</v>
      </c>
      <c r="BD25" s="6">
        <f t="shared" si="17"/>
        <v>4.9378083044060064E-2</v>
      </c>
      <c r="BE25" s="6">
        <f t="shared" si="18"/>
        <v>2.8441000000000001E-2</v>
      </c>
      <c r="BF25" s="6">
        <f t="shared" si="19"/>
        <v>2.0937083044060063E-2</v>
      </c>
    </row>
    <row r="26" spans="2:58" x14ac:dyDescent="0.25">
      <c r="B26" s="7">
        <v>44680</v>
      </c>
      <c r="C26" s="2">
        <v>20.915800000000001</v>
      </c>
      <c r="D26" s="2">
        <f t="shared" si="1"/>
        <v>17.221076108630342</v>
      </c>
      <c r="E26" s="2">
        <v>4131.93</v>
      </c>
      <c r="F26" s="8">
        <f t="shared" si="2"/>
        <v>4.7810745943258202E-2</v>
      </c>
      <c r="G26">
        <v>336.74709999999999</v>
      </c>
      <c r="H26" s="1">
        <f t="shared" si="3"/>
        <v>3.6947238913696587</v>
      </c>
      <c r="I26" s="1">
        <f t="shared" ca="1" si="20"/>
        <v>0.42306053251144182</v>
      </c>
      <c r="J26" s="1">
        <f t="shared" ca="1" si="4"/>
        <v>-3.9106239019666234</v>
      </c>
      <c r="K26" s="1">
        <f t="shared" ca="1" si="5"/>
        <v>4.7567449669895066</v>
      </c>
      <c r="L26" s="1">
        <f t="shared" ca="1" si="6"/>
        <v>-7.8212478039332467</v>
      </c>
      <c r="M26" s="1">
        <f t="shared" ca="1" si="6"/>
        <v>9.5134899339790131</v>
      </c>
      <c r="S26" s="6">
        <f t="shared" si="21"/>
        <v>6.1836000000000002E-2</v>
      </c>
      <c r="T26" s="6">
        <v>3.2500000000000001E-2</v>
      </c>
      <c r="U26" s="9">
        <f>_xll.BDH($U$4,"PX_LAST",B26)/100</f>
        <v>2.9336000000000001E-2</v>
      </c>
      <c r="X26" s="7">
        <f t="shared" si="7"/>
        <v>44680</v>
      </c>
      <c r="Y26" s="6">
        <f t="shared" si="8"/>
        <v>2.8732380494459923E-2</v>
      </c>
      <c r="Z26" s="6">
        <f t="shared" si="9"/>
        <v>1.8474745943258201E-2</v>
      </c>
      <c r="AA26" s="6">
        <f t="shared" si="0"/>
        <v>2.9336000000000001E-2</v>
      </c>
      <c r="AB26" s="9">
        <f t="shared" si="10"/>
        <v>8.1498742718293868E-2</v>
      </c>
      <c r="AC26" s="9">
        <f t="shared" si="11"/>
        <v>5.806838049445992E-2</v>
      </c>
      <c r="AD26" s="10">
        <f t="shared" si="12"/>
        <v>17.221076108630342</v>
      </c>
      <c r="AE26" s="11">
        <f t="shared" si="13"/>
        <v>5.806838049445992E-2</v>
      </c>
      <c r="AF26" s="11"/>
      <c r="AG26" s="6">
        <f t="shared" si="22"/>
        <v>3.9494372196986649E-2</v>
      </c>
      <c r="AH26" s="6">
        <f t="shared" si="14"/>
        <v>1.7828178654134729E-2</v>
      </c>
      <c r="AI26" s="6">
        <f t="shared" si="15"/>
        <v>2.8661275425560687E-2</v>
      </c>
      <c r="BC26" s="7">
        <f t="shared" si="16"/>
        <v>44680</v>
      </c>
      <c r="BD26" s="6">
        <f t="shared" si="17"/>
        <v>4.7810745943258202E-2</v>
      </c>
      <c r="BE26" s="6">
        <f t="shared" si="18"/>
        <v>2.9336000000000001E-2</v>
      </c>
      <c r="BF26" s="6">
        <f t="shared" si="19"/>
        <v>1.8474745943258201E-2</v>
      </c>
    </row>
    <row r="27" spans="2:58" x14ac:dyDescent="0.25">
      <c r="B27" s="7">
        <v>44651</v>
      </c>
      <c r="C27" s="2">
        <v>22.9329</v>
      </c>
      <c r="D27" s="2">
        <f t="shared" si="1"/>
        <v>20.712776001729608</v>
      </c>
      <c r="E27" s="2">
        <v>4530.41</v>
      </c>
      <c r="F27" s="8">
        <f t="shared" si="2"/>
        <v>4.3605475103453986E-2</v>
      </c>
      <c r="G27">
        <v>336.73540000000003</v>
      </c>
      <c r="H27" s="1">
        <f t="shared" si="3"/>
        <v>2.2201239982703918</v>
      </c>
      <c r="I27" s="1">
        <f t="shared" ca="1" si="20"/>
        <v>0.42306053251144182</v>
      </c>
      <c r="J27" s="1">
        <f t="shared" ca="1" si="4"/>
        <v>-3.9106239019666234</v>
      </c>
      <c r="K27" s="1">
        <f t="shared" ca="1" si="5"/>
        <v>4.7567449669895066</v>
      </c>
      <c r="L27" s="1">
        <f t="shared" ca="1" si="6"/>
        <v>-7.8212478039332467</v>
      </c>
      <c r="M27" s="1">
        <f t="shared" ca="1" si="6"/>
        <v>9.5134899339790131</v>
      </c>
      <c r="S27" s="6">
        <f t="shared" si="21"/>
        <v>5.5879999999999999E-2</v>
      </c>
      <c r="T27" s="6">
        <v>3.2500000000000001E-2</v>
      </c>
      <c r="U27" s="9">
        <f>_xll.BDH($U$4,"PX_LAST",B27)/100</f>
        <v>2.3380000000000001E-2</v>
      </c>
      <c r="X27" s="7">
        <f t="shared" si="7"/>
        <v>44651</v>
      </c>
      <c r="Y27" s="6">
        <f t="shared" si="8"/>
        <v>2.489938079939143E-2</v>
      </c>
      <c r="Z27" s="6">
        <f t="shared" si="9"/>
        <v>2.0225475103453985E-2</v>
      </c>
      <c r="AA27" s="6">
        <f t="shared" si="0"/>
        <v>2.3380000000000001E-2</v>
      </c>
      <c r="AB27" s="9">
        <f t="shared" si="10"/>
        <v>7.4327798146304649E-2</v>
      </c>
      <c r="AC27" s="9">
        <f t="shared" si="11"/>
        <v>4.8279380799391432E-2</v>
      </c>
      <c r="AD27" s="10">
        <f t="shared" si="12"/>
        <v>20.712776001729608</v>
      </c>
      <c r="AE27" s="11">
        <f t="shared" si="13"/>
        <v>4.8279380799391432E-2</v>
      </c>
      <c r="AF27" s="11"/>
      <c r="AG27" s="6">
        <f t="shared" si="22"/>
        <v>3.9494372196986649E-2</v>
      </c>
      <c r="AH27" s="6">
        <f t="shared" si="14"/>
        <v>1.7828178654134729E-2</v>
      </c>
      <c r="AI27" s="6">
        <f t="shared" si="15"/>
        <v>2.8661275425560687E-2</v>
      </c>
      <c r="BC27" s="7">
        <f t="shared" si="16"/>
        <v>44651</v>
      </c>
      <c r="BD27" s="6">
        <f t="shared" si="17"/>
        <v>4.3605475103453986E-2</v>
      </c>
      <c r="BE27" s="6">
        <f t="shared" si="18"/>
        <v>2.3380000000000001E-2</v>
      </c>
      <c r="BF27" s="6">
        <f t="shared" si="19"/>
        <v>2.0225475103453985E-2</v>
      </c>
    </row>
    <row r="28" spans="2:58" x14ac:dyDescent="0.25">
      <c r="B28" s="7">
        <v>44620</v>
      </c>
      <c r="C28" s="2">
        <v>22.084900000000001</v>
      </c>
      <c r="D28" s="2">
        <f t="shared" si="1"/>
        <v>18.871271862821427</v>
      </c>
      <c r="E28" s="2">
        <v>4373.9399999999996</v>
      </c>
      <c r="F28" s="8">
        <f t="shared" si="2"/>
        <v>4.5279806564666354E-2</v>
      </c>
      <c r="G28">
        <v>335.50290000000001</v>
      </c>
      <c r="H28" s="1">
        <f t="shared" si="3"/>
        <v>3.2136281371785742</v>
      </c>
      <c r="I28" s="1">
        <f t="shared" ca="1" si="20"/>
        <v>0.42306053251144182</v>
      </c>
      <c r="J28" s="1">
        <f t="shared" ca="1" si="4"/>
        <v>-3.9106239019666234</v>
      </c>
      <c r="K28" s="1">
        <f t="shared" ca="1" si="5"/>
        <v>4.7567449669895066</v>
      </c>
      <c r="L28" s="1">
        <f t="shared" ca="1" si="6"/>
        <v>-7.8212478039332467</v>
      </c>
      <c r="M28" s="1">
        <f t="shared" ca="1" si="6"/>
        <v>9.5134899339790131</v>
      </c>
      <c r="S28" s="6">
        <f t="shared" si="21"/>
        <v>5.0750000000000003E-2</v>
      </c>
      <c r="T28" s="6">
        <v>3.2500000000000001E-2</v>
      </c>
      <c r="U28" s="9">
        <f>_xll.BDH($U$4,"PX_LAST",B28)/100</f>
        <v>1.8249999999999999E-2</v>
      </c>
      <c r="X28" s="7">
        <f t="shared" si="7"/>
        <v>44620</v>
      </c>
      <c r="Y28" s="6">
        <f t="shared" si="8"/>
        <v>3.4740599005153167E-2</v>
      </c>
      <c r="Z28" s="6">
        <f t="shared" si="9"/>
        <v>2.7029806564666355E-2</v>
      </c>
      <c r="AA28" s="6">
        <f t="shared" si="0"/>
        <v>1.8249999999999999E-2</v>
      </c>
      <c r="AB28" s="9">
        <f t="shared" si="10"/>
        <v>7.6704961659282034E-2</v>
      </c>
      <c r="AC28" s="9">
        <f t="shared" si="11"/>
        <v>5.2990599005153169E-2</v>
      </c>
      <c r="AD28" s="10">
        <f t="shared" si="12"/>
        <v>18.871271862821427</v>
      </c>
      <c r="AE28" s="11">
        <f t="shared" si="13"/>
        <v>5.2990599005153169E-2</v>
      </c>
      <c r="AF28" s="11"/>
      <c r="AG28" s="6">
        <f t="shared" si="22"/>
        <v>3.9494372196986649E-2</v>
      </c>
      <c r="AH28" s="6">
        <f t="shared" si="14"/>
        <v>1.7828178654134729E-2</v>
      </c>
      <c r="AI28" s="6">
        <f t="shared" si="15"/>
        <v>2.8661275425560687E-2</v>
      </c>
      <c r="BC28" s="7">
        <f t="shared" si="16"/>
        <v>44620</v>
      </c>
      <c r="BD28" s="6">
        <f t="shared" si="17"/>
        <v>4.5279806564666354E-2</v>
      </c>
      <c r="BE28" s="6">
        <f t="shared" si="18"/>
        <v>1.8249999999999999E-2</v>
      </c>
      <c r="BF28" s="6">
        <f t="shared" si="19"/>
        <v>2.7029806564666355E-2</v>
      </c>
    </row>
    <row r="29" spans="2:58" x14ac:dyDescent="0.25">
      <c r="B29" s="7">
        <v>44592</v>
      </c>
      <c r="C29" s="2">
        <v>24.410799999999998</v>
      </c>
      <c r="D29" s="2">
        <f t="shared" si="1"/>
        <v>20.799079412631674</v>
      </c>
      <c r="E29" s="2">
        <v>4515.55</v>
      </c>
      <c r="F29" s="8">
        <f t="shared" si="2"/>
        <v>4.0965474298261431E-2</v>
      </c>
      <c r="G29">
        <v>309.54689999999999</v>
      </c>
      <c r="H29" s="1">
        <f t="shared" si="3"/>
        <v>3.6117205873683247</v>
      </c>
      <c r="I29" s="1">
        <f t="shared" ca="1" si="20"/>
        <v>0.42306053251144182</v>
      </c>
      <c r="J29" s="1">
        <f t="shared" ca="1" si="4"/>
        <v>-3.9106239019666234</v>
      </c>
      <c r="K29" s="1">
        <f t="shared" ca="1" si="5"/>
        <v>4.7567449669895066</v>
      </c>
      <c r="L29" s="1">
        <f t="shared" ca="1" si="6"/>
        <v>-7.8212478039332467</v>
      </c>
      <c r="M29" s="1">
        <f t="shared" ca="1" si="6"/>
        <v>9.5134899339790131</v>
      </c>
      <c r="S29" s="6">
        <f t="shared" si="21"/>
        <v>5.0266999999999999E-2</v>
      </c>
      <c r="T29" s="6">
        <v>3.2500000000000001E-2</v>
      </c>
      <c r="U29" s="9">
        <f>_xll.BDH($U$4,"PX_LAST",B29)/100</f>
        <v>1.7766999999999998E-2</v>
      </c>
      <c r="X29" s="7">
        <f t="shared" si="7"/>
        <v>44592</v>
      </c>
      <c r="Y29" s="6">
        <f t="shared" si="8"/>
        <v>3.0312051008030728E-2</v>
      </c>
      <c r="Z29" s="6">
        <f t="shared" si="9"/>
        <v>2.3198474298261433E-2</v>
      </c>
      <c r="AA29" s="6">
        <f t="shared" si="0"/>
        <v>1.7766999999999998E-2</v>
      </c>
      <c r="AB29" s="9">
        <f t="shared" si="10"/>
        <v>6.855131711530156E-2</v>
      </c>
      <c r="AC29" s="9">
        <f t="shared" si="11"/>
        <v>4.8079051008030727E-2</v>
      </c>
      <c r="AD29" s="10">
        <f t="shared" si="12"/>
        <v>20.799079412631674</v>
      </c>
      <c r="AE29" s="11">
        <f t="shared" si="13"/>
        <v>4.8079051008030727E-2</v>
      </c>
      <c r="AF29" s="11"/>
      <c r="AG29" s="6">
        <f t="shared" si="22"/>
        <v>3.9494372196986649E-2</v>
      </c>
      <c r="AH29" s="6">
        <f t="shared" si="14"/>
        <v>1.7828178654134729E-2</v>
      </c>
      <c r="AI29" s="6">
        <f t="shared" si="15"/>
        <v>2.8661275425560687E-2</v>
      </c>
      <c r="BC29" s="7">
        <f t="shared" si="16"/>
        <v>44592</v>
      </c>
      <c r="BD29" s="6">
        <f t="shared" si="17"/>
        <v>4.0965474298261431E-2</v>
      </c>
      <c r="BE29" s="6">
        <f t="shared" si="18"/>
        <v>1.7766999999999998E-2</v>
      </c>
      <c r="BF29" s="6">
        <f t="shared" si="19"/>
        <v>2.3198474298261433E-2</v>
      </c>
    </row>
    <row r="30" spans="2:58" x14ac:dyDescent="0.25">
      <c r="B30" s="7">
        <v>44561</v>
      </c>
      <c r="C30" s="2">
        <v>25.765499999999999</v>
      </c>
      <c r="D30" s="2">
        <f t="shared" si="1"/>
        <v>22.578199188961186</v>
      </c>
      <c r="E30" s="2">
        <v>4766.18</v>
      </c>
      <c r="F30" s="8">
        <f t="shared" si="2"/>
        <v>3.8811589140517362E-2</v>
      </c>
      <c r="G30">
        <v>309.54790000000003</v>
      </c>
      <c r="H30" s="1">
        <f t="shared" si="3"/>
        <v>3.1873008110388135</v>
      </c>
      <c r="I30" s="1">
        <f t="shared" ca="1" si="20"/>
        <v>0.42306053251144182</v>
      </c>
      <c r="J30" s="1">
        <f t="shared" ca="1" si="4"/>
        <v>-3.9106239019666234</v>
      </c>
      <c r="K30" s="1">
        <f t="shared" ca="1" si="5"/>
        <v>4.7567449669895066</v>
      </c>
      <c r="L30" s="1">
        <f t="shared" ca="1" si="6"/>
        <v>-7.8212478039332467</v>
      </c>
      <c r="M30" s="1">
        <f t="shared" ca="1" si="6"/>
        <v>9.5134899339790131</v>
      </c>
      <c r="S30" s="6">
        <f t="shared" si="21"/>
        <v>4.7601000000000004E-2</v>
      </c>
      <c r="T30" s="6">
        <v>3.2500000000000001E-2</v>
      </c>
      <c r="U30" s="9">
        <f>_xll.BDH($U$4,"PX_LAST",B30)/100</f>
        <v>1.5101E-2</v>
      </c>
      <c r="X30" s="7">
        <f t="shared" si="7"/>
        <v>44561</v>
      </c>
      <c r="Y30" s="6">
        <f t="shared" si="8"/>
        <v>2.9189511906233635E-2</v>
      </c>
      <c r="Z30" s="6">
        <f t="shared" si="9"/>
        <v>2.3710589140517362E-2</v>
      </c>
      <c r="AA30" s="6">
        <f t="shared" si="0"/>
        <v>1.5101E-2</v>
      </c>
      <c r="AB30" s="9">
        <f t="shared" si="10"/>
        <v>6.4946749808022355E-2</v>
      </c>
      <c r="AC30" s="9">
        <f t="shared" si="11"/>
        <v>4.4290511906233634E-2</v>
      </c>
      <c r="AD30" s="10">
        <f t="shared" si="12"/>
        <v>22.578199188961186</v>
      </c>
      <c r="AE30" s="11">
        <f t="shared" si="13"/>
        <v>4.4290511906233634E-2</v>
      </c>
      <c r="AF30" s="11"/>
      <c r="AG30" s="6">
        <f t="shared" si="22"/>
        <v>3.9494372196986649E-2</v>
      </c>
      <c r="AH30" s="6">
        <f t="shared" si="14"/>
        <v>1.7828178654134729E-2</v>
      </c>
      <c r="AI30" s="6">
        <f t="shared" si="15"/>
        <v>2.8661275425560687E-2</v>
      </c>
      <c r="BC30" s="7">
        <f t="shared" si="16"/>
        <v>44561</v>
      </c>
      <c r="BD30" s="6">
        <f t="shared" si="17"/>
        <v>3.8811589140517362E-2</v>
      </c>
      <c r="BE30" s="6">
        <f t="shared" si="18"/>
        <v>1.5101E-2</v>
      </c>
      <c r="BF30" s="6">
        <f t="shared" si="19"/>
        <v>2.3710589140517362E-2</v>
      </c>
    </row>
    <row r="31" spans="2:58" x14ac:dyDescent="0.25">
      <c r="B31" s="7">
        <v>44530</v>
      </c>
      <c r="C31" s="2">
        <v>24.593299999999999</v>
      </c>
      <c r="D31" s="2">
        <f t="shared" si="1"/>
        <v>20.418952176246911</v>
      </c>
      <c r="E31" s="2">
        <v>4567</v>
      </c>
      <c r="F31" s="8">
        <f t="shared" si="2"/>
        <v>4.066148097245998E-2</v>
      </c>
      <c r="G31">
        <v>309.58629999999999</v>
      </c>
      <c r="H31" s="1">
        <f t="shared" si="3"/>
        <v>4.174347823753088</v>
      </c>
      <c r="I31" s="1">
        <f t="shared" ca="1" si="20"/>
        <v>0.42306053251144182</v>
      </c>
      <c r="J31" s="1">
        <f t="shared" ca="1" si="4"/>
        <v>-3.9106239019666234</v>
      </c>
      <c r="K31" s="1">
        <f t="shared" ca="1" si="5"/>
        <v>4.7567449669895066</v>
      </c>
      <c r="L31" s="1">
        <f t="shared" ca="1" si="6"/>
        <v>-7.8212478039332467</v>
      </c>
      <c r="M31" s="1">
        <f t="shared" ca="1" si="6"/>
        <v>9.5134899339790131</v>
      </c>
      <c r="S31" s="6">
        <f t="shared" si="21"/>
        <v>4.6942999999999999E-2</v>
      </c>
      <c r="T31" s="6">
        <v>3.2500000000000001E-2</v>
      </c>
      <c r="U31" s="9">
        <f>_xll.BDH($U$4,"PX_LAST",B31)/100</f>
        <v>1.4442999999999999E-2</v>
      </c>
      <c r="X31" s="7">
        <f t="shared" si="7"/>
        <v>44530</v>
      </c>
      <c r="Y31" s="6">
        <f t="shared" si="8"/>
        <v>3.453110951200946E-2</v>
      </c>
      <c r="Z31" s="6">
        <f t="shared" si="9"/>
        <v>2.6218480972459983E-2</v>
      </c>
      <c r="AA31" s="6">
        <f t="shared" si="0"/>
        <v>1.4442999999999999E-2</v>
      </c>
      <c r="AB31" s="9">
        <f t="shared" si="10"/>
        <v>6.7787672432669144E-2</v>
      </c>
      <c r="AC31" s="9">
        <f t="shared" si="11"/>
        <v>4.8974109512009457E-2</v>
      </c>
      <c r="AD31" s="10">
        <f t="shared" si="12"/>
        <v>20.418952176246911</v>
      </c>
      <c r="AE31" s="11">
        <f t="shared" si="13"/>
        <v>4.8974109512009457E-2</v>
      </c>
      <c r="AF31" s="11"/>
      <c r="AG31" s="6">
        <f t="shared" si="22"/>
        <v>3.9494372196986649E-2</v>
      </c>
      <c r="AH31" s="6">
        <f t="shared" si="14"/>
        <v>1.7828178654134729E-2</v>
      </c>
      <c r="AI31" s="6">
        <f t="shared" si="15"/>
        <v>2.8661275425560687E-2</v>
      </c>
      <c r="BC31" s="7">
        <f t="shared" si="16"/>
        <v>44530</v>
      </c>
      <c r="BD31" s="6">
        <f t="shared" si="17"/>
        <v>4.066148097245998E-2</v>
      </c>
      <c r="BE31" s="6">
        <f t="shared" si="18"/>
        <v>1.4442999999999999E-2</v>
      </c>
      <c r="BF31" s="6">
        <f t="shared" si="19"/>
        <v>2.6218480972459983E-2</v>
      </c>
    </row>
    <row r="32" spans="2:58" x14ac:dyDescent="0.25">
      <c r="B32" s="7">
        <v>44498</v>
      </c>
      <c r="C32" s="2">
        <v>27.0947</v>
      </c>
      <c r="D32" s="2">
        <f t="shared" si="1"/>
        <v>22.742755407850854</v>
      </c>
      <c r="E32" s="2">
        <v>4605.38</v>
      </c>
      <c r="F32" s="8">
        <f t="shared" si="2"/>
        <v>3.6907587092678641E-2</v>
      </c>
      <c r="G32">
        <v>291.46539999999999</v>
      </c>
      <c r="H32" s="1">
        <f t="shared" si="3"/>
        <v>4.3519445921491453</v>
      </c>
      <c r="I32" s="1">
        <f t="shared" ca="1" si="20"/>
        <v>0.42306053251144182</v>
      </c>
      <c r="J32" s="1">
        <f t="shared" ca="1" si="4"/>
        <v>-3.9106239019666234</v>
      </c>
      <c r="K32" s="1">
        <f t="shared" ca="1" si="5"/>
        <v>4.7567449669895066</v>
      </c>
      <c r="L32" s="1">
        <f t="shared" ca="1" si="6"/>
        <v>-7.8212478039332467</v>
      </c>
      <c r="M32" s="1">
        <f t="shared" ca="1" si="6"/>
        <v>9.5134899339790131</v>
      </c>
      <c r="S32" s="6">
        <f t="shared" si="21"/>
        <v>4.8021000000000001E-2</v>
      </c>
      <c r="T32" s="6">
        <v>3.2500000000000001E-2</v>
      </c>
      <c r="U32" s="9">
        <f>_xll.BDH($U$4,"PX_LAST",B32)/100</f>
        <v>1.5521E-2</v>
      </c>
      <c r="X32" s="7">
        <f t="shared" si="7"/>
        <v>44498</v>
      </c>
      <c r="Y32" s="6">
        <f t="shared" si="8"/>
        <v>2.8449045936245598E-2</v>
      </c>
      <c r="Z32" s="6">
        <f t="shared" si="9"/>
        <v>2.1386587092678641E-2</v>
      </c>
      <c r="AA32" s="6">
        <f t="shared" si="0"/>
        <v>1.5521E-2</v>
      </c>
      <c r="AB32" s="9">
        <f t="shared" si="10"/>
        <v>6.3288024006705204E-2</v>
      </c>
      <c r="AC32" s="9">
        <f t="shared" si="11"/>
        <v>4.3970045936245594E-2</v>
      </c>
      <c r="AD32" s="10">
        <f t="shared" si="12"/>
        <v>22.742755407850854</v>
      </c>
      <c r="AE32" s="11">
        <f t="shared" si="13"/>
        <v>4.3970045936245594E-2</v>
      </c>
      <c r="AF32" s="11"/>
      <c r="AG32" s="6">
        <f t="shared" si="22"/>
        <v>3.9494372196986649E-2</v>
      </c>
      <c r="AH32" s="6">
        <f t="shared" si="14"/>
        <v>1.7828178654134729E-2</v>
      </c>
      <c r="AI32" s="6">
        <f t="shared" si="15"/>
        <v>2.8661275425560687E-2</v>
      </c>
      <c r="BC32" s="7">
        <f t="shared" si="16"/>
        <v>44498</v>
      </c>
      <c r="BD32" s="6">
        <f t="shared" si="17"/>
        <v>3.6907587092678641E-2</v>
      </c>
      <c r="BE32" s="6">
        <f t="shared" si="18"/>
        <v>1.5521E-2</v>
      </c>
      <c r="BF32" s="6">
        <f t="shared" si="19"/>
        <v>2.1386587092678641E-2</v>
      </c>
    </row>
    <row r="33" spans="2:58" x14ac:dyDescent="0.25">
      <c r="B33" s="7">
        <v>44469</v>
      </c>
      <c r="C33" s="2">
        <v>25.342300000000002</v>
      </c>
      <c r="D33" s="2">
        <f t="shared" si="1"/>
        <v>21.790824315501755</v>
      </c>
      <c r="E33" s="2">
        <v>4307.54</v>
      </c>
      <c r="F33" s="8">
        <f t="shared" si="2"/>
        <v>3.9459717547341795E-2</v>
      </c>
      <c r="G33">
        <v>291.46719999999999</v>
      </c>
      <c r="H33" s="1">
        <f t="shared" si="3"/>
        <v>3.5514756844982465</v>
      </c>
      <c r="I33" s="1">
        <f t="shared" ca="1" si="20"/>
        <v>0.42306053251144182</v>
      </c>
      <c r="J33" s="1">
        <f t="shared" ca="1" si="4"/>
        <v>-3.9106239019666234</v>
      </c>
      <c r="K33" s="1">
        <f t="shared" ca="1" si="5"/>
        <v>4.7567449669895066</v>
      </c>
      <c r="L33" s="1">
        <f t="shared" ca="1" si="6"/>
        <v>-7.8212478039332467</v>
      </c>
      <c r="M33" s="1">
        <f t="shared" ca="1" si="6"/>
        <v>9.5134899339790131</v>
      </c>
      <c r="S33" s="6">
        <f t="shared" si="21"/>
        <v>4.7372999999999998E-2</v>
      </c>
      <c r="T33" s="6">
        <v>3.2500000000000001E-2</v>
      </c>
      <c r="U33" s="9">
        <f>_xll.BDH($U$4,"PX_LAST",B33)/100</f>
        <v>1.4873000000000001E-2</v>
      </c>
      <c r="X33" s="7">
        <f t="shared" si="7"/>
        <v>44469</v>
      </c>
      <c r="Y33" s="6">
        <f t="shared" si="8"/>
        <v>3.1017875238189635E-2</v>
      </c>
      <c r="Z33" s="6">
        <f t="shared" si="9"/>
        <v>2.4586717547341794E-2</v>
      </c>
      <c r="AA33" s="6">
        <f t="shared" si="0"/>
        <v>1.4873000000000001E-2</v>
      </c>
      <c r="AB33" s="9">
        <f t="shared" si="10"/>
        <v>6.7664420992027935E-2</v>
      </c>
      <c r="AC33" s="9">
        <f t="shared" si="11"/>
        <v>4.5890875238189632E-2</v>
      </c>
      <c r="AD33" s="10">
        <f t="shared" si="12"/>
        <v>21.790824315501755</v>
      </c>
      <c r="AE33" s="11">
        <f t="shared" si="13"/>
        <v>4.5890875238189632E-2</v>
      </c>
      <c r="AF33" s="11"/>
      <c r="AG33" s="6">
        <f t="shared" si="22"/>
        <v>3.9494372196986649E-2</v>
      </c>
      <c r="AH33" s="6">
        <f t="shared" si="14"/>
        <v>1.7828178654134729E-2</v>
      </c>
      <c r="AI33" s="6">
        <f t="shared" si="15"/>
        <v>2.8661275425560687E-2</v>
      </c>
      <c r="BC33" s="7">
        <f t="shared" si="16"/>
        <v>44469</v>
      </c>
      <c r="BD33" s="6">
        <f t="shared" si="17"/>
        <v>3.9459717547341795E-2</v>
      </c>
      <c r="BE33" s="6">
        <f t="shared" si="18"/>
        <v>1.4873000000000001E-2</v>
      </c>
      <c r="BF33" s="6">
        <f t="shared" si="19"/>
        <v>2.4586717547341794E-2</v>
      </c>
    </row>
    <row r="34" spans="2:58" x14ac:dyDescent="0.25">
      <c r="B34" s="7">
        <v>44439</v>
      </c>
      <c r="C34" s="2">
        <v>26.588899999999999</v>
      </c>
      <c r="D34" s="2">
        <f t="shared" si="1"/>
        <v>21.776200954877915</v>
      </c>
      <c r="E34" s="2">
        <v>4522.68</v>
      </c>
      <c r="F34" s="8">
        <f t="shared" si="2"/>
        <v>3.7609679227045875E-2</v>
      </c>
      <c r="G34">
        <v>291.42469999999997</v>
      </c>
      <c r="H34" s="1">
        <f t="shared" si="3"/>
        <v>4.8126990451220841</v>
      </c>
      <c r="I34" s="1">
        <f t="shared" ca="1" si="20"/>
        <v>0.42306053251144182</v>
      </c>
      <c r="J34" s="1">
        <f t="shared" ca="1" si="4"/>
        <v>-3.9106239019666234</v>
      </c>
      <c r="K34" s="1">
        <f t="shared" ca="1" si="5"/>
        <v>4.7567449669895066</v>
      </c>
      <c r="L34" s="1">
        <f t="shared" ca="1" si="6"/>
        <v>-7.8212478039332467</v>
      </c>
      <c r="M34" s="1">
        <f t="shared" ca="1" si="6"/>
        <v>9.5134899339790131</v>
      </c>
      <c r="S34" s="6">
        <f t="shared" si="21"/>
        <v>4.5588000000000004E-2</v>
      </c>
      <c r="T34" s="6">
        <v>3.2500000000000001E-2</v>
      </c>
      <c r="U34" s="9">
        <f>_xll.BDH($U$4,"PX_LAST",B34)/100</f>
        <v>1.3087999999999999E-2</v>
      </c>
      <c r="X34" s="7">
        <f t="shared" si="7"/>
        <v>44439</v>
      </c>
      <c r="Y34" s="6">
        <f t="shared" si="8"/>
        <v>3.283369231318551E-2</v>
      </c>
      <c r="Z34" s="6">
        <f t="shared" si="9"/>
        <v>2.4521679227045876E-2</v>
      </c>
      <c r="AA34" s="6">
        <f t="shared" si="0"/>
        <v>1.3087999999999999E-2</v>
      </c>
      <c r="AB34" s="9">
        <f t="shared" si="10"/>
        <v>6.4436285565195844E-2</v>
      </c>
      <c r="AC34" s="9">
        <f t="shared" si="11"/>
        <v>4.5921692313185505E-2</v>
      </c>
      <c r="AD34" s="10">
        <f t="shared" si="12"/>
        <v>21.776200954877915</v>
      </c>
      <c r="AE34" s="11">
        <f t="shared" si="13"/>
        <v>4.5921692313185505E-2</v>
      </c>
      <c r="AF34" s="11"/>
      <c r="AG34" s="6">
        <f t="shared" si="22"/>
        <v>3.9494372196986649E-2</v>
      </c>
      <c r="AH34" s="6">
        <f t="shared" si="14"/>
        <v>1.7828178654134729E-2</v>
      </c>
      <c r="AI34" s="6">
        <f t="shared" si="15"/>
        <v>2.8661275425560687E-2</v>
      </c>
      <c r="AO34" t="s">
        <v>28</v>
      </c>
      <c r="BC34" s="7">
        <f t="shared" si="16"/>
        <v>44439</v>
      </c>
      <c r="BD34" s="6">
        <f t="shared" si="17"/>
        <v>3.7609679227045875E-2</v>
      </c>
      <c r="BE34" s="6">
        <f t="shared" si="18"/>
        <v>1.3087999999999999E-2</v>
      </c>
      <c r="BF34" s="6">
        <f t="shared" si="19"/>
        <v>2.4521679227045876E-2</v>
      </c>
    </row>
    <row r="35" spans="2:58" x14ac:dyDescent="0.25">
      <c r="B35" s="7">
        <v>44407</v>
      </c>
      <c r="C35" s="2">
        <v>30.1952</v>
      </c>
      <c r="D35" s="2">
        <f t="shared" si="1"/>
        <v>22.084685221295683</v>
      </c>
      <c r="E35" s="2">
        <v>4395.26</v>
      </c>
      <c r="F35" s="8">
        <f t="shared" si="2"/>
        <v>3.3117846545146247E-2</v>
      </c>
      <c r="G35">
        <v>261.05380000000002</v>
      </c>
      <c r="H35" s="1">
        <f t="shared" si="3"/>
        <v>8.1105147787043173</v>
      </c>
      <c r="I35" s="1">
        <f t="shared" ca="1" si="20"/>
        <v>0.42306053251144182</v>
      </c>
      <c r="J35" s="1">
        <f t="shared" ca="1" si="4"/>
        <v>-3.9106239019666234</v>
      </c>
      <c r="K35" s="1">
        <f t="shared" ca="1" si="5"/>
        <v>4.7567449669895066</v>
      </c>
      <c r="L35" s="1">
        <f t="shared" ca="1" si="6"/>
        <v>-7.8212478039332467</v>
      </c>
      <c r="M35" s="1">
        <f t="shared" ca="1" si="6"/>
        <v>9.5134899339790131</v>
      </c>
      <c r="S35" s="6">
        <f t="shared" si="21"/>
        <v>4.4722999999999999E-2</v>
      </c>
      <c r="T35" s="6">
        <v>3.2500000000000001E-2</v>
      </c>
      <c r="U35" s="9">
        <f>_xll.BDH($U$4,"PX_LAST",B35)/100</f>
        <v>1.2222999999999999E-2</v>
      </c>
      <c r="X35" s="7">
        <f t="shared" si="7"/>
        <v>44407</v>
      </c>
      <c r="Y35" s="6">
        <f t="shared" si="8"/>
        <v>3.3057246921324751E-2</v>
      </c>
      <c r="Z35" s="6">
        <f t="shared" si="9"/>
        <v>2.0894846545146249E-2</v>
      </c>
      <c r="AA35" s="6">
        <f t="shared" si="0"/>
        <v>1.2222999999999999E-2</v>
      </c>
      <c r="AB35" s="9">
        <f t="shared" si="10"/>
        <v>5.9394393050695528E-2</v>
      </c>
      <c r="AC35" s="9">
        <f t="shared" si="11"/>
        <v>4.5280246921324749E-2</v>
      </c>
      <c r="AD35" s="10">
        <f t="shared" si="12"/>
        <v>22.084685221295683</v>
      </c>
      <c r="AE35" s="11">
        <f t="shared" si="13"/>
        <v>4.5280246921324749E-2</v>
      </c>
      <c r="AF35" s="11"/>
      <c r="AG35" s="6">
        <f t="shared" si="22"/>
        <v>3.9494372196986649E-2</v>
      </c>
      <c r="AH35" s="6">
        <f t="shared" si="14"/>
        <v>1.7828178654134729E-2</v>
      </c>
      <c r="AI35" s="6">
        <f t="shared" si="15"/>
        <v>2.8661275425560687E-2</v>
      </c>
      <c r="AO35" s="3">
        <v>0</v>
      </c>
      <c r="AP35" s="3">
        <v>5.0000000000000001E-3</v>
      </c>
      <c r="AQ35" s="3">
        <v>0.01</v>
      </c>
      <c r="AR35" s="3">
        <v>1.4999999999999999E-2</v>
      </c>
      <c r="AS35" s="3">
        <v>0.02</v>
      </c>
      <c r="AT35" s="3">
        <v>2.5000000000000001E-2</v>
      </c>
      <c r="AU35" s="3">
        <v>0.03</v>
      </c>
      <c r="AV35" s="3">
        <v>3.5000000000000003E-2</v>
      </c>
      <c r="AW35" s="3">
        <v>0.04</v>
      </c>
      <c r="AX35" s="3">
        <v>4.4999999999999998E-2</v>
      </c>
      <c r="AY35" s="3">
        <v>0.05</v>
      </c>
      <c r="BC35" s="7">
        <f t="shared" si="16"/>
        <v>44407</v>
      </c>
      <c r="BD35" s="6">
        <f t="shared" si="17"/>
        <v>3.3117846545146247E-2</v>
      </c>
      <c r="BE35" s="6">
        <f t="shared" si="18"/>
        <v>1.2222999999999999E-2</v>
      </c>
      <c r="BF35" s="6">
        <f t="shared" si="19"/>
        <v>2.0894846545146249E-2</v>
      </c>
    </row>
    <row r="36" spans="2:58" x14ac:dyDescent="0.25">
      <c r="B36" s="7">
        <v>44377</v>
      </c>
      <c r="C36" s="2">
        <v>29.507999999999999</v>
      </c>
      <c r="D36" s="2">
        <f t="shared" si="1"/>
        <v>21.488041040088767</v>
      </c>
      <c r="E36" s="2">
        <v>4297.5</v>
      </c>
      <c r="F36" s="8">
        <f t="shared" si="2"/>
        <v>3.3889114816321002E-2</v>
      </c>
      <c r="G36">
        <v>261.113</v>
      </c>
      <c r="H36" s="1">
        <f t="shared" si="3"/>
        <v>8.0199589599112322</v>
      </c>
      <c r="I36" s="1">
        <f t="shared" ca="1" si="20"/>
        <v>0.42306053251144182</v>
      </c>
      <c r="J36" s="1">
        <f t="shared" ca="1" si="4"/>
        <v>-3.9106239019666234</v>
      </c>
      <c r="K36" s="1">
        <f t="shared" ca="1" si="5"/>
        <v>4.7567449669895066</v>
      </c>
      <c r="L36" s="1">
        <f t="shared" ca="1" si="6"/>
        <v>-7.8212478039332467</v>
      </c>
      <c r="M36" s="1">
        <f t="shared" ca="1" si="6"/>
        <v>9.5134899339790131</v>
      </c>
      <c r="S36" s="6">
        <f t="shared" si="21"/>
        <v>4.718E-2</v>
      </c>
      <c r="T36" s="6">
        <v>3.2500000000000001E-2</v>
      </c>
      <c r="U36" s="9">
        <f>_xll.BDH($U$4,"PX_LAST",B36)/100</f>
        <v>1.468E-2</v>
      </c>
      <c r="X36" s="7">
        <f t="shared" si="7"/>
        <v>44377</v>
      </c>
      <c r="Y36" s="6">
        <f t="shared" si="8"/>
        <v>3.1857513500386958E-2</v>
      </c>
      <c r="Z36" s="6">
        <f t="shared" si="9"/>
        <v>1.9209114816321003E-2</v>
      </c>
      <c r="AA36" s="6">
        <f t="shared" si="0"/>
        <v>1.468E-2</v>
      </c>
      <c r="AB36" s="9">
        <f t="shared" si="10"/>
        <v>6.0759278650378126E-2</v>
      </c>
      <c r="AC36" s="9">
        <f t="shared" si="11"/>
        <v>4.6537513500386957E-2</v>
      </c>
      <c r="AD36" s="10">
        <f t="shared" si="12"/>
        <v>21.488041040088767</v>
      </c>
      <c r="AE36" s="11">
        <f t="shared" si="13"/>
        <v>4.6537513500386957E-2</v>
      </c>
      <c r="AF36" s="11"/>
      <c r="AG36" s="6">
        <f t="shared" si="22"/>
        <v>3.9494372196986649E-2</v>
      </c>
      <c r="AH36" s="6">
        <f t="shared" si="14"/>
        <v>1.7828178654134729E-2</v>
      </c>
      <c r="AI36" s="6">
        <f t="shared" si="15"/>
        <v>2.8661275425560687E-2</v>
      </c>
      <c r="AM36" t="s">
        <v>38</v>
      </c>
      <c r="AN36" s="3">
        <v>0</v>
      </c>
      <c r="AO36" s="2" t="str">
        <f>IFERROR(1/($AN36+AO$35),"")</f>
        <v/>
      </c>
      <c r="AP36" s="2">
        <f t="shared" ref="AP36:AY36" si="23">IFERROR(1/($AN36+AP$35),"")</f>
        <v>200</v>
      </c>
      <c r="AQ36" s="2">
        <f t="shared" si="23"/>
        <v>100</v>
      </c>
      <c r="AR36" s="2">
        <f t="shared" si="23"/>
        <v>66.666666666666671</v>
      </c>
      <c r="AS36" s="2">
        <f t="shared" si="23"/>
        <v>50</v>
      </c>
      <c r="AT36" s="2">
        <f t="shared" si="23"/>
        <v>40</v>
      </c>
      <c r="AU36" s="2">
        <f t="shared" si="23"/>
        <v>33.333333333333336</v>
      </c>
      <c r="AV36" s="2">
        <f t="shared" si="23"/>
        <v>28.571428571428569</v>
      </c>
      <c r="AW36" s="2">
        <f t="shared" si="23"/>
        <v>25</v>
      </c>
      <c r="AX36" s="2">
        <f t="shared" si="23"/>
        <v>22.222222222222221</v>
      </c>
      <c r="AY36" s="2">
        <f t="shared" si="23"/>
        <v>20</v>
      </c>
      <c r="BC36" s="7">
        <f t="shared" si="16"/>
        <v>44377</v>
      </c>
      <c r="BD36" s="6">
        <f t="shared" si="17"/>
        <v>3.3889114816321002E-2</v>
      </c>
      <c r="BE36" s="6">
        <f t="shared" si="18"/>
        <v>1.468E-2</v>
      </c>
      <c r="BF36" s="6">
        <f t="shared" si="19"/>
        <v>1.9209114816321003E-2</v>
      </c>
    </row>
    <row r="37" spans="2:58" x14ac:dyDescent="0.25">
      <c r="B37" s="7">
        <v>44347</v>
      </c>
      <c r="C37" s="2">
        <v>28.8323</v>
      </c>
      <c r="D37" s="2">
        <f t="shared" si="1"/>
        <v>19.747454708709178</v>
      </c>
      <c r="E37" s="2">
        <v>4204.1099999999997</v>
      </c>
      <c r="F37" s="8">
        <f t="shared" si="2"/>
        <v>3.4683323911030337E-2</v>
      </c>
      <c r="G37">
        <v>261.1232</v>
      </c>
      <c r="H37" s="1">
        <f t="shared" si="3"/>
        <v>9.0848452912908222</v>
      </c>
      <c r="I37" s="1">
        <f t="shared" ca="1" si="20"/>
        <v>0.42306053251144182</v>
      </c>
      <c r="J37" s="1">
        <f t="shared" ca="1" si="4"/>
        <v>-3.9106239019666234</v>
      </c>
      <c r="K37" s="1">
        <f t="shared" ca="1" si="5"/>
        <v>4.7567449669895066</v>
      </c>
      <c r="L37" s="1">
        <f t="shared" ca="1" si="6"/>
        <v>-7.8212478039332467</v>
      </c>
      <c r="M37" s="1">
        <f t="shared" ca="1" si="6"/>
        <v>9.5134899339790131</v>
      </c>
      <c r="S37" s="6">
        <f t="shared" si="21"/>
        <v>4.8443E-2</v>
      </c>
      <c r="T37" s="6">
        <v>3.2500000000000001E-2</v>
      </c>
      <c r="U37" s="9">
        <f>_xll.BDH($U$4,"PX_LAST",B37)/100</f>
        <v>1.5942999999999999E-2</v>
      </c>
      <c r="X37" s="7">
        <f t="shared" si="7"/>
        <v>44347</v>
      </c>
      <c r="Y37" s="6">
        <f t="shared" si="8"/>
        <v>3.4696437575667517E-2</v>
      </c>
      <c r="Z37" s="6">
        <f t="shared" si="9"/>
        <v>1.8740323911030338E-2</v>
      </c>
      <c r="AA37" s="6">
        <f t="shared" si="0"/>
        <v>1.5942999999999999E-2</v>
      </c>
      <c r="AB37" s="9">
        <f t="shared" si="10"/>
        <v>6.2111410024951776E-2</v>
      </c>
      <c r="AC37" s="9">
        <f t="shared" si="11"/>
        <v>5.0639437575667516E-2</v>
      </c>
      <c r="AD37" s="10">
        <f t="shared" si="12"/>
        <v>19.747454708709178</v>
      </c>
      <c r="AE37" s="11">
        <f t="shared" si="13"/>
        <v>5.0639437575667516E-2</v>
      </c>
      <c r="AF37" s="11"/>
      <c r="AG37" s="6">
        <f t="shared" si="22"/>
        <v>3.9494372196986649E-2</v>
      </c>
      <c r="AH37" s="6">
        <f t="shared" si="14"/>
        <v>1.7828178654134729E-2</v>
      </c>
      <c r="AI37" s="6">
        <f t="shared" si="15"/>
        <v>2.8661275425560687E-2</v>
      </c>
      <c r="AN37" s="3">
        <v>5.0000000000000001E-3</v>
      </c>
      <c r="AO37" s="2">
        <f t="shared" ref="AO37:AY46" si="24">IFERROR(1/($AN37+AO$35),"")</f>
        <v>200</v>
      </c>
      <c r="AP37" s="2">
        <f t="shared" si="24"/>
        <v>100</v>
      </c>
      <c r="AQ37" s="2">
        <f t="shared" si="24"/>
        <v>66.666666666666671</v>
      </c>
      <c r="AR37" s="2">
        <f t="shared" si="24"/>
        <v>50</v>
      </c>
      <c r="AS37" s="2">
        <f t="shared" si="24"/>
        <v>40</v>
      </c>
      <c r="AT37" s="2">
        <f t="shared" si="24"/>
        <v>33.333333333333329</v>
      </c>
      <c r="AU37" s="2">
        <f t="shared" si="24"/>
        <v>28.571428571428573</v>
      </c>
      <c r="AV37" s="2">
        <f t="shared" si="24"/>
        <v>25</v>
      </c>
      <c r="AW37" s="2">
        <f t="shared" si="24"/>
        <v>22.222222222222221</v>
      </c>
      <c r="AX37" s="2">
        <f t="shared" si="24"/>
        <v>20</v>
      </c>
      <c r="AY37" s="2">
        <f t="shared" si="24"/>
        <v>18.181818181818183</v>
      </c>
      <c r="BC37" s="7">
        <f t="shared" si="16"/>
        <v>44347</v>
      </c>
      <c r="BD37" s="6">
        <f t="shared" si="17"/>
        <v>3.4683323911030337E-2</v>
      </c>
      <c r="BE37" s="6">
        <f t="shared" si="18"/>
        <v>1.5942999999999999E-2</v>
      </c>
      <c r="BF37" s="6">
        <f t="shared" si="19"/>
        <v>1.8740323911030338E-2</v>
      </c>
    </row>
    <row r="38" spans="2:58" x14ac:dyDescent="0.25">
      <c r="B38" s="7">
        <v>44316</v>
      </c>
      <c r="C38" s="2">
        <v>32.541699999999999</v>
      </c>
      <c r="D38" s="2">
        <f t="shared" si="1"/>
        <v>21.17257531307509</v>
      </c>
      <c r="E38" s="2">
        <v>4181.17</v>
      </c>
      <c r="F38" s="8">
        <f t="shared" si="2"/>
        <v>3.0729802069344874E-2</v>
      </c>
      <c r="G38">
        <v>232.88720000000001</v>
      </c>
      <c r="H38" s="1">
        <f t="shared" si="3"/>
        <v>11.369124686924909</v>
      </c>
      <c r="I38" s="1">
        <f t="shared" ca="1" si="20"/>
        <v>0.42306053251144182</v>
      </c>
      <c r="J38" s="1">
        <f t="shared" ca="1" si="4"/>
        <v>-3.9106239019666234</v>
      </c>
      <c r="K38" s="1">
        <f t="shared" ca="1" si="5"/>
        <v>4.7567449669895066</v>
      </c>
      <c r="L38" s="1">
        <f t="shared" ca="1" si="6"/>
        <v>-7.8212478039332467</v>
      </c>
      <c r="M38" s="1">
        <f t="shared" ca="1" si="6"/>
        <v>9.5134899339790131</v>
      </c>
      <c r="S38" s="6">
        <f t="shared" si="21"/>
        <v>4.8758999999999997E-2</v>
      </c>
      <c r="T38" s="6">
        <v>3.2500000000000001E-2</v>
      </c>
      <c r="U38" s="9">
        <f>_xll.BDH($U$4,"PX_LAST",B38)/100</f>
        <v>1.6258999999999999E-2</v>
      </c>
      <c r="X38" s="7">
        <f t="shared" si="7"/>
        <v>44316</v>
      </c>
      <c r="Y38" s="6">
        <f t="shared" si="8"/>
        <v>3.0971910043449066E-2</v>
      </c>
      <c r="Z38" s="6">
        <f t="shared" si="9"/>
        <v>1.4470802069344875E-2</v>
      </c>
      <c r="AA38" s="6">
        <f t="shared" si="0"/>
        <v>1.6258999999999999E-2</v>
      </c>
      <c r="AB38" s="9">
        <f t="shared" si="10"/>
        <v>5.5699050744169698E-2</v>
      </c>
      <c r="AC38" s="9">
        <f t="shared" si="11"/>
        <v>4.7230910043449065E-2</v>
      </c>
      <c r="AD38" s="10">
        <f t="shared" si="12"/>
        <v>21.17257531307509</v>
      </c>
      <c r="AE38" s="11">
        <f t="shared" si="13"/>
        <v>4.7230910043449065E-2</v>
      </c>
      <c r="AF38" s="11"/>
      <c r="AG38" s="6">
        <f t="shared" si="22"/>
        <v>3.9494372196986649E-2</v>
      </c>
      <c r="AH38" s="6">
        <f t="shared" si="14"/>
        <v>1.7828178654134729E-2</v>
      </c>
      <c r="AI38" s="6">
        <f t="shared" si="15"/>
        <v>2.8661275425560687E-2</v>
      </c>
      <c r="AN38" s="3">
        <v>0.01</v>
      </c>
      <c r="AO38" s="2">
        <f t="shared" si="24"/>
        <v>100</v>
      </c>
      <c r="AP38" s="2">
        <f t="shared" si="24"/>
        <v>66.666666666666671</v>
      </c>
      <c r="AQ38" s="2">
        <f t="shared" si="24"/>
        <v>50</v>
      </c>
      <c r="AR38" s="2">
        <f t="shared" si="24"/>
        <v>40</v>
      </c>
      <c r="AS38" s="2">
        <f t="shared" si="24"/>
        <v>33.333333333333336</v>
      </c>
      <c r="AT38" s="2">
        <f t="shared" si="24"/>
        <v>28.571428571428569</v>
      </c>
      <c r="AU38" s="2">
        <f t="shared" si="24"/>
        <v>25</v>
      </c>
      <c r="AV38" s="2">
        <f t="shared" si="24"/>
        <v>22.222222222222218</v>
      </c>
      <c r="AW38" s="2">
        <f t="shared" si="24"/>
        <v>20</v>
      </c>
      <c r="AX38" s="2">
        <f t="shared" si="24"/>
        <v>18.181818181818183</v>
      </c>
      <c r="AY38" s="2">
        <f t="shared" si="24"/>
        <v>16.666666666666664</v>
      </c>
      <c r="BC38" s="7">
        <f t="shared" si="16"/>
        <v>44316</v>
      </c>
      <c r="BD38" s="6">
        <f t="shared" si="17"/>
        <v>3.0729802069344874E-2</v>
      </c>
      <c r="BE38" s="6">
        <f t="shared" si="18"/>
        <v>1.6258999999999999E-2</v>
      </c>
      <c r="BF38" s="6">
        <f t="shared" si="19"/>
        <v>1.4470802069344875E-2</v>
      </c>
    </row>
    <row r="39" spans="2:58" x14ac:dyDescent="0.25">
      <c r="B39" s="7">
        <v>44286</v>
      </c>
      <c r="C39" s="2">
        <v>30.9207</v>
      </c>
      <c r="D39" s="2">
        <f t="shared" si="1"/>
        <v>22.632022087384783</v>
      </c>
      <c r="E39" s="2">
        <v>3972.89</v>
      </c>
      <c r="F39" s="8">
        <f t="shared" si="2"/>
        <v>3.2340794354590939E-2</v>
      </c>
      <c r="G39">
        <v>232.88720000000001</v>
      </c>
      <c r="H39" s="1">
        <f t="shared" si="3"/>
        <v>8.288677912615217</v>
      </c>
      <c r="I39" s="1">
        <f t="shared" ca="1" si="20"/>
        <v>0.42306053251144182</v>
      </c>
      <c r="J39" s="1">
        <f t="shared" ca="1" si="4"/>
        <v>-3.9106239019666234</v>
      </c>
      <c r="K39" s="1">
        <f t="shared" ca="1" si="5"/>
        <v>4.7567449669895066</v>
      </c>
      <c r="L39" s="1">
        <f t="shared" ca="1" si="6"/>
        <v>-7.8212478039332467</v>
      </c>
      <c r="M39" s="1">
        <f t="shared" ca="1" si="6"/>
        <v>9.5134899339790131</v>
      </c>
      <c r="S39" s="6">
        <f t="shared" si="21"/>
        <v>4.9904000000000004E-2</v>
      </c>
      <c r="T39" s="6">
        <v>3.2500000000000001E-2</v>
      </c>
      <c r="U39" s="9">
        <f>_xll.BDH($U$4,"PX_LAST",B39)/100</f>
        <v>1.7403999999999999E-2</v>
      </c>
      <c r="X39" s="7">
        <f t="shared" si="7"/>
        <v>44286</v>
      </c>
      <c r="Y39" s="6">
        <f t="shared" si="8"/>
        <v>2.678118133902873E-2</v>
      </c>
      <c r="Z39" s="6">
        <f t="shared" si="9"/>
        <v>1.493679435459094E-2</v>
      </c>
      <c r="AA39" s="6">
        <f t="shared" si="0"/>
        <v>1.7403999999999999E-2</v>
      </c>
      <c r="AB39" s="9">
        <f t="shared" si="10"/>
        <v>5.8619090888496789E-2</v>
      </c>
      <c r="AC39" s="9">
        <f t="shared" si="11"/>
        <v>4.4185181339028726E-2</v>
      </c>
      <c r="AD39" s="10">
        <f t="shared" si="12"/>
        <v>22.632022087384783</v>
      </c>
      <c r="AE39" s="11">
        <f t="shared" si="13"/>
        <v>4.4185181339028726E-2</v>
      </c>
      <c r="AF39" s="11"/>
      <c r="AG39" s="6">
        <f t="shared" si="22"/>
        <v>3.9494372196986649E-2</v>
      </c>
      <c r="AH39" s="6">
        <f t="shared" si="14"/>
        <v>1.7828178654134729E-2</v>
      </c>
      <c r="AI39" s="6">
        <f t="shared" si="15"/>
        <v>2.8661275425560687E-2</v>
      </c>
      <c r="AN39" s="3">
        <v>1.4999999999999999E-2</v>
      </c>
      <c r="AO39" s="2">
        <f t="shared" si="24"/>
        <v>66.666666666666671</v>
      </c>
      <c r="AP39" s="2">
        <f t="shared" si="24"/>
        <v>50</v>
      </c>
      <c r="AQ39" s="2">
        <f t="shared" si="24"/>
        <v>40</v>
      </c>
      <c r="AR39" s="2">
        <f t="shared" si="24"/>
        <v>33.333333333333336</v>
      </c>
      <c r="AS39" s="2">
        <f t="shared" si="24"/>
        <v>28.571428571428569</v>
      </c>
      <c r="AT39" s="2">
        <f t="shared" si="24"/>
        <v>25</v>
      </c>
      <c r="AU39" s="2">
        <f t="shared" si="24"/>
        <v>22.222222222222221</v>
      </c>
      <c r="AV39" s="2">
        <f t="shared" si="24"/>
        <v>20</v>
      </c>
      <c r="AW39" s="2">
        <f t="shared" si="24"/>
        <v>18.181818181818183</v>
      </c>
      <c r="AX39" s="2">
        <f t="shared" si="24"/>
        <v>16.666666666666668</v>
      </c>
      <c r="AY39" s="2">
        <f t="shared" si="24"/>
        <v>15.384615384615383</v>
      </c>
      <c r="BC39" s="7">
        <f t="shared" si="16"/>
        <v>44286</v>
      </c>
      <c r="BD39" s="6">
        <f t="shared" si="17"/>
        <v>3.2340794354590939E-2</v>
      </c>
      <c r="BE39" s="6">
        <f t="shared" si="18"/>
        <v>1.7403999999999999E-2</v>
      </c>
      <c r="BF39" s="6">
        <f t="shared" si="19"/>
        <v>1.493679435459094E-2</v>
      </c>
    </row>
    <row r="40" spans="2:58" x14ac:dyDescent="0.25">
      <c r="B40" s="7">
        <v>44253</v>
      </c>
      <c r="C40" s="2">
        <v>29.715800000000002</v>
      </c>
      <c r="D40" s="2">
        <f t="shared" si="1"/>
        <v>24.327868273174211</v>
      </c>
      <c r="E40" s="2">
        <v>3811.15</v>
      </c>
      <c r="F40" s="8">
        <f t="shared" si="2"/>
        <v>3.3652131189468228E-2</v>
      </c>
      <c r="G40">
        <v>231.77189999999999</v>
      </c>
      <c r="H40" s="1">
        <f t="shared" si="3"/>
        <v>5.3879317268257907</v>
      </c>
      <c r="I40" s="1">
        <f t="shared" ca="1" si="20"/>
        <v>0.42306053251144182</v>
      </c>
      <c r="J40" s="1">
        <f t="shared" ca="1" si="4"/>
        <v>-3.9106239019666234</v>
      </c>
      <c r="K40" s="1">
        <f t="shared" ca="1" si="5"/>
        <v>4.7567449669895066</v>
      </c>
      <c r="L40" s="1">
        <f t="shared" ca="1" si="6"/>
        <v>-7.8212478039332467</v>
      </c>
      <c r="M40" s="1">
        <f t="shared" ca="1" si="6"/>
        <v>9.5134899339790131</v>
      </c>
      <c r="S40" s="6">
        <f t="shared" si="21"/>
        <v>4.6549E-2</v>
      </c>
      <c r="T40" s="6">
        <v>3.2500000000000001E-2</v>
      </c>
      <c r="U40" s="9">
        <f>_xll.BDH($U$4,"PX_LAST",B40)/100</f>
        <v>1.4049000000000001E-2</v>
      </c>
      <c r="X40" s="7">
        <f t="shared" si="7"/>
        <v>44253</v>
      </c>
      <c r="Y40" s="6">
        <f t="shared" si="8"/>
        <v>2.7056122272578125E-2</v>
      </c>
      <c r="Z40" s="6">
        <f t="shared" si="9"/>
        <v>1.9603131189468229E-2</v>
      </c>
      <c r="AA40" s="6">
        <f t="shared" si="0"/>
        <v>1.4049000000000001E-2</v>
      </c>
      <c r="AB40" s="9">
        <f t="shared" si="10"/>
        <v>6.0814163703868905E-2</v>
      </c>
      <c r="AC40" s="9">
        <f t="shared" si="11"/>
        <v>4.1105122272578128E-2</v>
      </c>
      <c r="AD40" s="10">
        <f t="shared" si="12"/>
        <v>24.327868273174211</v>
      </c>
      <c r="AE40" s="11">
        <f t="shared" si="13"/>
        <v>4.1105122272578128E-2</v>
      </c>
      <c r="AF40" s="11"/>
      <c r="AG40" s="6">
        <f t="shared" si="22"/>
        <v>3.9494372196986649E-2</v>
      </c>
      <c r="AH40" s="6">
        <f t="shared" si="14"/>
        <v>1.7828178654134729E-2</v>
      </c>
      <c r="AI40" s="6">
        <f t="shared" si="15"/>
        <v>2.8661275425560687E-2</v>
      </c>
      <c r="AN40" s="3">
        <v>0.02</v>
      </c>
      <c r="AO40" s="2">
        <f t="shared" si="24"/>
        <v>50</v>
      </c>
      <c r="AP40" s="2">
        <f t="shared" si="24"/>
        <v>40</v>
      </c>
      <c r="AQ40" s="2">
        <f t="shared" si="24"/>
        <v>33.333333333333336</v>
      </c>
      <c r="AR40" s="2">
        <f t="shared" si="24"/>
        <v>28.571428571428569</v>
      </c>
      <c r="AS40" s="2">
        <f t="shared" si="24"/>
        <v>25</v>
      </c>
      <c r="AT40" s="2">
        <f t="shared" si="24"/>
        <v>22.222222222222221</v>
      </c>
      <c r="AU40" s="2">
        <f t="shared" si="24"/>
        <v>20</v>
      </c>
      <c r="AV40" s="2">
        <f t="shared" si="24"/>
        <v>18.18181818181818</v>
      </c>
      <c r="AW40" s="2">
        <f t="shared" si="24"/>
        <v>16.666666666666668</v>
      </c>
      <c r="AX40" s="2">
        <f t="shared" si="24"/>
        <v>15.384615384615383</v>
      </c>
      <c r="AY40" s="2">
        <f t="shared" si="24"/>
        <v>14.285714285714285</v>
      </c>
      <c r="BC40" s="7">
        <f t="shared" si="16"/>
        <v>44253</v>
      </c>
      <c r="BD40" s="6">
        <f t="shared" si="17"/>
        <v>3.3652131189468228E-2</v>
      </c>
      <c r="BE40" s="6">
        <f t="shared" si="18"/>
        <v>1.4049000000000001E-2</v>
      </c>
      <c r="BF40" s="6">
        <f t="shared" si="19"/>
        <v>1.9603131189468229E-2</v>
      </c>
    </row>
    <row r="41" spans="2:58" x14ac:dyDescent="0.25">
      <c r="B41" s="7">
        <v>44225</v>
      </c>
      <c r="C41" s="2">
        <v>28.418600000000001</v>
      </c>
      <c r="D41" s="2">
        <f t="shared" si="1"/>
        <v>24.573345681029704</v>
      </c>
      <c r="E41" s="2">
        <v>3714.24</v>
      </c>
      <c r="F41" s="8">
        <f t="shared" si="2"/>
        <v>3.5188221798399637E-2</v>
      </c>
      <c r="G41">
        <v>231.643</v>
      </c>
      <c r="H41" s="1">
        <f t="shared" si="3"/>
        <v>3.8452543189702979</v>
      </c>
      <c r="I41" s="1">
        <f t="shared" ca="1" si="20"/>
        <v>0.42306053251144182</v>
      </c>
      <c r="J41" s="1">
        <f t="shared" ca="1" si="4"/>
        <v>-3.9106239019666234</v>
      </c>
      <c r="K41" s="1">
        <f t="shared" ca="1" si="5"/>
        <v>4.7567449669895066</v>
      </c>
      <c r="L41" s="1">
        <f t="shared" ca="1" si="6"/>
        <v>-7.8212478039332467</v>
      </c>
      <c r="M41" s="1">
        <f t="shared" ca="1" si="6"/>
        <v>9.5134899339790131</v>
      </c>
      <c r="S41" s="6">
        <f t="shared" si="21"/>
        <v>4.3154999999999999E-2</v>
      </c>
      <c r="T41" s="6">
        <v>3.2500000000000001E-2</v>
      </c>
      <c r="U41" s="9">
        <f>_xll.BDH($U$4,"PX_LAST",B41)/100</f>
        <v>1.0655E-2</v>
      </c>
      <c r="X41" s="7">
        <f t="shared" si="7"/>
        <v>44225</v>
      </c>
      <c r="Y41" s="6">
        <f t="shared" si="8"/>
        <v>3.0039499356348805E-2</v>
      </c>
      <c r="Z41" s="6">
        <f t="shared" si="9"/>
        <v>2.4533221798399639E-2</v>
      </c>
      <c r="AA41" s="6">
        <f t="shared" si="0"/>
        <v>1.0655E-2</v>
      </c>
      <c r="AB41" s="9">
        <f t="shared" si="10"/>
        <v>6.2366190660808139E-2</v>
      </c>
      <c r="AC41" s="9">
        <f t="shared" si="11"/>
        <v>4.0694499356348807E-2</v>
      </c>
      <c r="AD41" s="10">
        <f t="shared" si="12"/>
        <v>24.573345681029704</v>
      </c>
      <c r="AE41" s="11">
        <f t="shared" si="13"/>
        <v>4.0694499356348807E-2</v>
      </c>
      <c r="AF41" s="11"/>
      <c r="AG41" s="6">
        <f t="shared" si="22"/>
        <v>3.9494372196986649E-2</v>
      </c>
      <c r="AH41" s="6">
        <f t="shared" si="14"/>
        <v>1.7828178654134729E-2</v>
      </c>
      <c r="AI41" s="6">
        <f t="shared" si="15"/>
        <v>2.8661275425560687E-2</v>
      </c>
      <c r="AN41" s="3">
        <v>2.5000000000000001E-2</v>
      </c>
      <c r="AO41" s="2">
        <f t="shared" si="24"/>
        <v>40</v>
      </c>
      <c r="AP41" s="2">
        <f t="shared" si="24"/>
        <v>33.333333333333329</v>
      </c>
      <c r="AQ41" s="2">
        <f t="shared" si="24"/>
        <v>28.571428571428569</v>
      </c>
      <c r="AR41" s="2">
        <f t="shared" si="24"/>
        <v>25</v>
      </c>
      <c r="AS41" s="2">
        <f t="shared" si="24"/>
        <v>22.222222222222221</v>
      </c>
      <c r="AT41" s="2">
        <f t="shared" si="24"/>
        <v>20</v>
      </c>
      <c r="AU41" s="2">
        <f t="shared" si="24"/>
        <v>18.181818181818183</v>
      </c>
      <c r="AV41" s="2">
        <f t="shared" si="24"/>
        <v>16.666666666666664</v>
      </c>
      <c r="AW41" s="2">
        <f t="shared" si="24"/>
        <v>15.384615384615383</v>
      </c>
      <c r="AX41" s="2">
        <f t="shared" si="24"/>
        <v>14.285714285714285</v>
      </c>
      <c r="AY41" s="2">
        <f t="shared" si="24"/>
        <v>13.333333333333332</v>
      </c>
      <c r="BC41" s="7">
        <f t="shared" si="16"/>
        <v>44225</v>
      </c>
      <c r="BD41" s="6">
        <f t="shared" si="17"/>
        <v>3.5188221798399637E-2</v>
      </c>
      <c r="BE41" s="6">
        <f t="shared" si="18"/>
        <v>1.0655E-2</v>
      </c>
      <c r="BF41" s="6">
        <f t="shared" si="19"/>
        <v>2.4533221798399639E-2</v>
      </c>
    </row>
    <row r="42" spans="2:58" x14ac:dyDescent="0.25">
      <c r="B42" s="7">
        <v>44196</v>
      </c>
      <c r="C42" s="2">
        <v>28.738600000000002</v>
      </c>
      <c r="D42" s="2">
        <f t="shared" si="1"/>
        <v>26.010153639732735</v>
      </c>
      <c r="E42" s="2">
        <v>3756.07</v>
      </c>
      <c r="F42" s="8">
        <f t="shared" si="2"/>
        <v>3.4796406227164858E-2</v>
      </c>
      <c r="G42">
        <v>231.67789999999999</v>
      </c>
      <c r="H42" s="1">
        <f t="shared" si="3"/>
        <v>2.7284463602672666</v>
      </c>
      <c r="I42" s="1">
        <f t="shared" ca="1" si="20"/>
        <v>0.42306053251144182</v>
      </c>
      <c r="J42" s="1">
        <f t="shared" ca="1" si="4"/>
        <v>-3.9106239019666234</v>
      </c>
      <c r="K42" s="1">
        <f t="shared" ca="1" si="5"/>
        <v>4.7567449669895066</v>
      </c>
      <c r="L42" s="1">
        <f t="shared" ca="1" si="6"/>
        <v>-7.8212478039332467</v>
      </c>
      <c r="M42" s="1">
        <f t="shared" ca="1" si="6"/>
        <v>9.5134899339790131</v>
      </c>
      <c r="S42" s="6">
        <f t="shared" si="21"/>
        <v>4.1632000000000002E-2</v>
      </c>
      <c r="T42" s="6">
        <v>3.2500000000000001E-2</v>
      </c>
      <c r="U42" s="9">
        <f>_xll.BDH($U$4,"PX_LAST",B42)/100</f>
        <v>9.1319999999999995E-3</v>
      </c>
      <c r="X42" s="7">
        <f t="shared" si="7"/>
        <v>44196</v>
      </c>
      <c r="Y42" s="6">
        <f t="shared" si="8"/>
        <v>2.9314524147877941E-2</v>
      </c>
      <c r="Z42" s="6">
        <f t="shared" si="9"/>
        <v>2.5664406227164857E-2</v>
      </c>
      <c r="AA42" s="6">
        <f t="shared" si="0"/>
        <v>9.1319999999999995E-3</v>
      </c>
      <c r="AB42" s="9">
        <f t="shared" si="10"/>
        <v>6.1680932463984955E-2</v>
      </c>
      <c r="AC42" s="9">
        <f t="shared" si="11"/>
        <v>3.8446524147877942E-2</v>
      </c>
      <c r="AD42" s="10">
        <f t="shared" si="12"/>
        <v>26.010153639732735</v>
      </c>
      <c r="AE42" s="11">
        <f t="shared" si="13"/>
        <v>3.8446524147877942E-2</v>
      </c>
      <c r="AF42" s="11"/>
      <c r="AG42" s="6">
        <f t="shared" si="22"/>
        <v>3.9494372196986649E-2</v>
      </c>
      <c r="AH42" s="6">
        <f t="shared" si="14"/>
        <v>1.7828178654134729E-2</v>
      </c>
      <c r="AI42" s="6">
        <f t="shared" si="15"/>
        <v>2.8661275425560687E-2</v>
      </c>
      <c r="AN42" s="3">
        <v>0.03</v>
      </c>
      <c r="AO42" s="2">
        <f t="shared" si="24"/>
        <v>33.333333333333336</v>
      </c>
      <c r="AP42" s="2">
        <f t="shared" si="24"/>
        <v>28.571428571428573</v>
      </c>
      <c r="AQ42" s="2">
        <f t="shared" si="24"/>
        <v>25</v>
      </c>
      <c r="AR42" s="2">
        <f t="shared" si="24"/>
        <v>22.222222222222221</v>
      </c>
      <c r="AS42" s="2">
        <f t="shared" si="24"/>
        <v>20</v>
      </c>
      <c r="AT42" s="2">
        <f t="shared" si="24"/>
        <v>18.181818181818183</v>
      </c>
      <c r="AU42" s="2">
        <f t="shared" si="24"/>
        <v>16.666666666666668</v>
      </c>
      <c r="AV42" s="2">
        <f t="shared" si="24"/>
        <v>15.384615384615383</v>
      </c>
      <c r="AW42" s="2">
        <f t="shared" si="24"/>
        <v>14.285714285714285</v>
      </c>
      <c r="AX42" s="2">
        <f t="shared" si="24"/>
        <v>13.333333333333334</v>
      </c>
      <c r="AY42" s="2">
        <f t="shared" si="24"/>
        <v>12.5</v>
      </c>
      <c r="BC42" s="7">
        <f t="shared" si="16"/>
        <v>44196</v>
      </c>
      <c r="BD42" s="6">
        <f t="shared" si="17"/>
        <v>3.4796406227164858E-2</v>
      </c>
      <c r="BE42" s="6">
        <f t="shared" si="18"/>
        <v>9.1319999999999995E-3</v>
      </c>
      <c r="BF42" s="6">
        <f t="shared" si="19"/>
        <v>2.5664406227164857E-2</v>
      </c>
    </row>
    <row r="43" spans="2:58" x14ac:dyDescent="0.25">
      <c r="B43" s="7">
        <v>44165</v>
      </c>
      <c r="C43" s="2">
        <v>27.51</v>
      </c>
      <c r="D43" s="2">
        <f t="shared" si="1"/>
        <v>27.785456744004279</v>
      </c>
      <c r="E43" s="2">
        <v>3621.63</v>
      </c>
      <c r="F43" s="8">
        <f t="shared" si="2"/>
        <v>3.635041802980734E-2</v>
      </c>
      <c r="G43">
        <v>232.11199999999999</v>
      </c>
      <c r="H43" s="1">
        <f t="shared" si="3"/>
        <v>-0.275456744004277</v>
      </c>
      <c r="I43" s="1">
        <f t="shared" ca="1" si="20"/>
        <v>0.42306053251144182</v>
      </c>
      <c r="J43" s="1">
        <f t="shared" ca="1" si="4"/>
        <v>-3.9106239019666234</v>
      </c>
      <c r="K43" s="1">
        <f t="shared" ca="1" si="5"/>
        <v>4.7567449669895066</v>
      </c>
      <c r="L43" s="1">
        <f t="shared" ca="1" si="6"/>
        <v>-7.8212478039332467</v>
      </c>
      <c r="M43" s="1">
        <f t="shared" ca="1" si="6"/>
        <v>9.5134899339790131</v>
      </c>
      <c r="S43" s="6">
        <f t="shared" si="21"/>
        <v>4.0889000000000002E-2</v>
      </c>
      <c r="T43" s="6">
        <v>3.2500000000000001E-2</v>
      </c>
      <c r="U43" s="9">
        <f>_xll.BDH($U$4,"PX_LAST",B43)/100</f>
        <v>8.3890000000000006E-3</v>
      </c>
      <c r="X43" s="7">
        <f t="shared" si="7"/>
        <v>44165</v>
      </c>
      <c r="Y43" s="6">
        <f t="shared" si="8"/>
        <v>2.7601050810152197E-2</v>
      </c>
      <c r="Z43" s="6">
        <f t="shared" si="9"/>
        <v>2.7961418029807339E-2</v>
      </c>
      <c r="AA43" s="6">
        <f t="shared" si="0"/>
        <v>8.3890000000000006E-3</v>
      </c>
      <c r="AB43" s="9">
        <f t="shared" si="10"/>
        <v>6.4090478596653983E-2</v>
      </c>
      <c r="AC43" s="9">
        <f t="shared" si="11"/>
        <v>3.5990050810152198E-2</v>
      </c>
      <c r="AD43" s="10">
        <f t="shared" si="12"/>
        <v>27.785456744004279</v>
      </c>
      <c r="AE43" s="11">
        <f t="shared" si="13"/>
        <v>3.5990050810152198E-2</v>
      </c>
      <c r="AF43" s="11"/>
      <c r="AG43" s="6">
        <f t="shared" si="22"/>
        <v>3.9494372196986649E-2</v>
      </c>
      <c r="AH43" s="6">
        <f t="shared" si="14"/>
        <v>1.7828178654134729E-2</v>
      </c>
      <c r="AI43" s="6">
        <f t="shared" si="15"/>
        <v>2.8661275425560687E-2</v>
      </c>
      <c r="AN43" s="3">
        <v>3.5000000000000003E-2</v>
      </c>
      <c r="AO43" s="2">
        <f t="shared" si="24"/>
        <v>28.571428571428569</v>
      </c>
      <c r="AP43" s="2">
        <f t="shared" si="24"/>
        <v>25</v>
      </c>
      <c r="AQ43" s="2">
        <f t="shared" si="24"/>
        <v>22.222222222222218</v>
      </c>
      <c r="AR43" s="2">
        <f t="shared" si="24"/>
        <v>20</v>
      </c>
      <c r="AS43" s="2">
        <f t="shared" si="24"/>
        <v>18.18181818181818</v>
      </c>
      <c r="AT43" s="2">
        <f t="shared" si="24"/>
        <v>16.666666666666664</v>
      </c>
      <c r="AU43" s="2">
        <f t="shared" si="24"/>
        <v>15.384615384615383</v>
      </c>
      <c r="AV43" s="2">
        <f t="shared" si="24"/>
        <v>14.285714285714285</v>
      </c>
      <c r="AW43" s="2">
        <f t="shared" si="24"/>
        <v>13.333333333333332</v>
      </c>
      <c r="AX43" s="2">
        <f t="shared" si="24"/>
        <v>12.5</v>
      </c>
      <c r="AY43" s="2">
        <f t="shared" si="24"/>
        <v>11.76470588235294</v>
      </c>
      <c r="BC43" s="7">
        <f t="shared" si="16"/>
        <v>44165</v>
      </c>
      <c r="BD43" s="6">
        <f t="shared" si="17"/>
        <v>3.635041802980734E-2</v>
      </c>
      <c r="BE43" s="6">
        <f t="shared" si="18"/>
        <v>8.3890000000000006E-3</v>
      </c>
      <c r="BF43" s="6">
        <f t="shared" si="19"/>
        <v>2.7961418029807339E-2</v>
      </c>
    </row>
    <row r="44" spans="2:58" x14ac:dyDescent="0.25">
      <c r="B44" s="7">
        <v>44134</v>
      </c>
      <c r="C44" s="2">
        <v>24.500299999999999</v>
      </c>
      <c r="D44" s="2">
        <f t="shared" si="1"/>
        <v>25.610777791289422</v>
      </c>
      <c r="E44" s="2">
        <v>3269.96</v>
      </c>
      <c r="F44" s="8">
        <f t="shared" si="2"/>
        <v>4.0815826744978634E-2</v>
      </c>
      <c r="G44">
        <v>236.28620000000001</v>
      </c>
      <c r="H44" s="1">
        <f t="shared" si="3"/>
        <v>-1.1104777912894228</v>
      </c>
      <c r="I44" s="1">
        <f t="shared" ca="1" si="20"/>
        <v>0.42306053251144182</v>
      </c>
      <c r="J44" s="1">
        <f t="shared" ca="1" si="4"/>
        <v>-3.9106239019666234</v>
      </c>
      <c r="K44" s="1">
        <f t="shared" ca="1" si="5"/>
        <v>4.7567449669895066</v>
      </c>
      <c r="L44" s="1">
        <f t="shared" ca="1" si="6"/>
        <v>-7.8212478039332467</v>
      </c>
      <c r="M44" s="1">
        <f t="shared" ca="1" si="6"/>
        <v>9.5134899339790131</v>
      </c>
      <c r="S44" s="6">
        <f t="shared" si="21"/>
        <v>4.1237000000000003E-2</v>
      </c>
      <c r="T44" s="6">
        <v>3.2500000000000001E-2</v>
      </c>
      <c r="U44" s="9">
        <f>_xll.BDH($U$4,"PX_LAST",B44)/100</f>
        <v>8.737E-3</v>
      </c>
      <c r="X44" s="7">
        <f t="shared" si="7"/>
        <v>44134</v>
      </c>
      <c r="Y44" s="6">
        <f t="shared" si="8"/>
        <v>3.0309061316424125E-2</v>
      </c>
      <c r="Z44" s="6">
        <f t="shared" si="9"/>
        <v>3.2078826744978632E-2</v>
      </c>
      <c r="AA44" s="6">
        <f t="shared" si="0"/>
        <v>8.737E-3</v>
      </c>
      <c r="AB44" s="9">
        <f t="shared" si="10"/>
        <v>7.2259660668632028E-2</v>
      </c>
      <c r="AC44" s="9">
        <f t="shared" si="11"/>
        <v>3.9046061316424123E-2</v>
      </c>
      <c r="AD44" s="10">
        <f t="shared" si="12"/>
        <v>25.610777791289422</v>
      </c>
      <c r="AE44" s="11">
        <f t="shared" si="13"/>
        <v>3.9046061316424123E-2</v>
      </c>
      <c r="AF44" s="11"/>
      <c r="AG44" s="6">
        <f t="shared" si="22"/>
        <v>3.9494372196986649E-2</v>
      </c>
      <c r="AH44" s="6">
        <f t="shared" si="14"/>
        <v>1.7828178654134729E-2</v>
      </c>
      <c r="AI44" s="6">
        <f t="shared" si="15"/>
        <v>2.8661275425560687E-2</v>
      </c>
      <c r="AN44" s="3">
        <v>0.04</v>
      </c>
      <c r="AO44" s="2">
        <f t="shared" si="24"/>
        <v>25</v>
      </c>
      <c r="AP44" s="2">
        <f t="shared" si="24"/>
        <v>22.222222222222221</v>
      </c>
      <c r="AQ44" s="2">
        <f t="shared" si="24"/>
        <v>20</v>
      </c>
      <c r="AR44" s="2">
        <f t="shared" si="24"/>
        <v>18.181818181818183</v>
      </c>
      <c r="AS44" s="2">
        <f t="shared" si="24"/>
        <v>16.666666666666668</v>
      </c>
      <c r="AT44" s="2">
        <f t="shared" si="24"/>
        <v>15.384615384615383</v>
      </c>
      <c r="AU44" s="2">
        <f t="shared" si="24"/>
        <v>14.285714285714285</v>
      </c>
      <c r="AV44" s="2">
        <f t="shared" si="24"/>
        <v>13.333333333333332</v>
      </c>
      <c r="AW44" s="2">
        <f t="shared" si="24"/>
        <v>12.5</v>
      </c>
      <c r="AX44" s="2">
        <f t="shared" si="24"/>
        <v>11.764705882352942</v>
      </c>
      <c r="AY44" s="2">
        <f t="shared" si="24"/>
        <v>11.111111111111111</v>
      </c>
      <c r="BC44" s="7">
        <f t="shared" si="16"/>
        <v>44134</v>
      </c>
      <c r="BD44" s="6">
        <f t="shared" si="17"/>
        <v>4.0815826744978634E-2</v>
      </c>
      <c r="BE44" s="6">
        <f t="shared" si="18"/>
        <v>8.737E-3</v>
      </c>
      <c r="BF44" s="6">
        <f t="shared" si="19"/>
        <v>3.2078826744978632E-2</v>
      </c>
    </row>
    <row r="45" spans="2:58" x14ac:dyDescent="0.25">
      <c r="B45" s="7">
        <v>44104</v>
      </c>
      <c r="C45" s="2">
        <v>25.197099999999999</v>
      </c>
      <c r="D45" s="2">
        <f t="shared" si="1"/>
        <v>25.219664303771896</v>
      </c>
      <c r="E45" s="2">
        <v>3363</v>
      </c>
      <c r="F45" s="8">
        <f t="shared" si="2"/>
        <v>3.9687106849597774E-2</v>
      </c>
      <c r="G45">
        <v>236.25129999999999</v>
      </c>
      <c r="H45" s="1">
        <f t="shared" si="3"/>
        <v>-2.2564303771897443E-2</v>
      </c>
      <c r="I45" s="1">
        <f t="shared" ca="1" si="20"/>
        <v>0.42306053251144182</v>
      </c>
      <c r="J45" s="1">
        <f t="shared" ca="1" si="4"/>
        <v>-3.9106239019666234</v>
      </c>
      <c r="K45" s="1">
        <f t="shared" ca="1" si="5"/>
        <v>4.7567449669895066</v>
      </c>
      <c r="L45" s="1">
        <f t="shared" ca="1" si="6"/>
        <v>-7.8212478039332467</v>
      </c>
      <c r="M45" s="1">
        <f t="shared" ca="1" si="6"/>
        <v>9.5134899339790131</v>
      </c>
      <c r="S45" s="6">
        <f t="shared" si="21"/>
        <v>3.934E-2</v>
      </c>
      <c r="T45" s="6">
        <v>3.2500000000000001E-2</v>
      </c>
      <c r="U45" s="9">
        <f>_xll.BDH($U$4,"PX_LAST",B45)/100</f>
        <v>6.8400000000000006E-3</v>
      </c>
      <c r="X45" s="7">
        <f t="shared" si="7"/>
        <v>44104</v>
      </c>
      <c r="Y45" s="6">
        <f t="shared" si="8"/>
        <v>3.2811598370024231E-2</v>
      </c>
      <c r="Z45" s="6">
        <f t="shared" si="9"/>
        <v>3.2847106849597775E-2</v>
      </c>
      <c r="AA45" s="6">
        <f t="shared" si="0"/>
        <v>6.8400000000000006E-3</v>
      </c>
      <c r="AB45" s="9">
        <f t="shared" si="10"/>
        <v>7.0250163544454347E-2</v>
      </c>
      <c r="AC45" s="9">
        <f t="shared" si="11"/>
        <v>3.965159837002423E-2</v>
      </c>
      <c r="AD45" s="10">
        <f t="shared" si="12"/>
        <v>25.219664303771896</v>
      </c>
      <c r="AE45" s="11">
        <f t="shared" si="13"/>
        <v>3.965159837002423E-2</v>
      </c>
      <c r="AF45" s="11"/>
      <c r="AG45" s="6">
        <f t="shared" si="22"/>
        <v>3.9494372196986649E-2</v>
      </c>
      <c r="AH45" s="6">
        <f t="shared" si="14"/>
        <v>1.7828178654134729E-2</v>
      </c>
      <c r="AI45" s="6">
        <f t="shared" si="15"/>
        <v>2.8661275425560687E-2</v>
      </c>
      <c r="AN45" s="3">
        <v>4.4999999999999998E-2</v>
      </c>
      <c r="AO45" s="2">
        <f t="shared" si="24"/>
        <v>22.222222222222221</v>
      </c>
      <c r="AP45" s="2">
        <f t="shared" si="24"/>
        <v>20</v>
      </c>
      <c r="AQ45" s="2">
        <f t="shared" si="24"/>
        <v>18.181818181818183</v>
      </c>
      <c r="AR45" s="2">
        <f t="shared" si="24"/>
        <v>16.666666666666668</v>
      </c>
      <c r="AS45" s="2">
        <f t="shared" si="24"/>
        <v>15.384615384615383</v>
      </c>
      <c r="AT45" s="2">
        <f t="shared" si="24"/>
        <v>14.285714285714285</v>
      </c>
      <c r="AU45" s="2">
        <f t="shared" si="24"/>
        <v>13.333333333333334</v>
      </c>
      <c r="AV45" s="2">
        <f t="shared" si="24"/>
        <v>12.5</v>
      </c>
      <c r="AW45" s="2">
        <f t="shared" si="24"/>
        <v>11.764705882352942</v>
      </c>
      <c r="AX45" s="2">
        <f t="shared" si="24"/>
        <v>11.111111111111111</v>
      </c>
      <c r="AY45" s="2">
        <f t="shared" si="24"/>
        <v>10.526315789473685</v>
      </c>
      <c r="BC45" s="7">
        <f t="shared" si="16"/>
        <v>44104</v>
      </c>
      <c r="BD45" s="6">
        <f t="shared" si="17"/>
        <v>3.9687106849597774E-2</v>
      </c>
      <c r="BE45" s="6">
        <f t="shared" si="18"/>
        <v>6.8400000000000006E-3</v>
      </c>
      <c r="BF45" s="6">
        <f t="shared" si="19"/>
        <v>3.2847106849597775E-2</v>
      </c>
    </row>
    <row r="46" spans="2:58" x14ac:dyDescent="0.25">
      <c r="B46" s="7">
        <v>44074</v>
      </c>
      <c r="C46" s="2">
        <v>26.1965</v>
      </c>
      <c r="D46" s="2">
        <f t="shared" si="1"/>
        <v>31.645813075493454</v>
      </c>
      <c r="E46" s="2">
        <v>3500.31</v>
      </c>
      <c r="F46" s="8">
        <f t="shared" si="2"/>
        <v>3.817303838299009E-2</v>
      </c>
      <c r="G46">
        <v>236.1679</v>
      </c>
      <c r="H46" s="1">
        <f t="shared" si="3"/>
        <v>-5.4493130754934533</v>
      </c>
      <c r="I46" s="1">
        <f t="shared" ca="1" si="20"/>
        <v>0.42306053251144182</v>
      </c>
      <c r="J46" s="1">
        <f t="shared" ca="1" si="4"/>
        <v>-3.9106239019666234</v>
      </c>
      <c r="K46" s="1">
        <f t="shared" ca="1" si="5"/>
        <v>4.7567449669895066</v>
      </c>
      <c r="L46" s="1">
        <f t="shared" ca="1" si="6"/>
        <v>-7.8212478039332467</v>
      </c>
      <c r="M46" s="1">
        <f t="shared" ca="1" si="6"/>
        <v>9.5134899339790131</v>
      </c>
      <c r="S46" s="6">
        <f t="shared" si="21"/>
        <v>3.9548E-2</v>
      </c>
      <c r="T46" s="6">
        <v>3.2500000000000001E-2</v>
      </c>
      <c r="U46" s="8">
        <f>_xll.BDH($U$4,"PX_LAST",B46)/100</f>
        <v>7.0479999999999996E-3</v>
      </c>
      <c r="X46" s="7">
        <f t="shared" si="7"/>
        <v>44074</v>
      </c>
      <c r="Y46" s="6">
        <f t="shared" si="8"/>
        <v>2.4551756897205488E-2</v>
      </c>
      <c r="Z46" s="6">
        <f t="shared" si="9"/>
        <v>3.1125038382990092E-2</v>
      </c>
      <c r="AA46" s="6">
        <f t="shared" si="0"/>
        <v>7.0479999999999996E-3</v>
      </c>
      <c r="AB46" s="8">
        <f t="shared" si="10"/>
        <v>6.7470566892646647E-2</v>
      </c>
      <c r="AC46" s="8">
        <f t="shared" si="11"/>
        <v>3.159975689720549E-2</v>
      </c>
      <c r="AD46" s="2">
        <f t="shared" si="12"/>
        <v>31.645813075493454</v>
      </c>
      <c r="AE46" s="17">
        <f t="shared" si="13"/>
        <v>3.159975689720549E-2</v>
      </c>
      <c r="AF46" s="17"/>
      <c r="AG46" s="6">
        <f t="shared" si="22"/>
        <v>3.9494372196986649E-2</v>
      </c>
      <c r="AH46" s="6">
        <f t="shared" si="14"/>
        <v>1.7828178654134729E-2</v>
      </c>
      <c r="AI46" s="6">
        <f t="shared" si="15"/>
        <v>2.8661275425560687E-2</v>
      </c>
      <c r="AN46" s="3">
        <v>0.05</v>
      </c>
      <c r="AO46" s="2">
        <f t="shared" si="24"/>
        <v>20</v>
      </c>
      <c r="AP46" s="2">
        <f t="shared" si="24"/>
        <v>18.181818181818183</v>
      </c>
      <c r="AQ46" s="2">
        <f t="shared" si="24"/>
        <v>16.666666666666664</v>
      </c>
      <c r="AR46" s="2">
        <f t="shared" si="24"/>
        <v>15.384615384615383</v>
      </c>
      <c r="AS46" s="2">
        <f t="shared" si="24"/>
        <v>14.285714285714285</v>
      </c>
      <c r="AT46" s="2">
        <f t="shared" si="24"/>
        <v>13.333333333333332</v>
      </c>
      <c r="AU46" s="2">
        <f t="shared" si="24"/>
        <v>12.5</v>
      </c>
      <c r="AV46" s="2">
        <f t="shared" si="24"/>
        <v>11.76470588235294</v>
      </c>
      <c r="AW46" s="2">
        <f t="shared" si="24"/>
        <v>11.111111111111111</v>
      </c>
      <c r="AX46" s="2">
        <f t="shared" si="24"/>
        <v>10.526315789473685</v>
      </c>
      <c r="AY46" s="2">
        <f t="shared" si="24"/>
        <v>10</v>
      </c>
      <c r="BC46" s="7">
        <f t="shared" si="16"/>
        <v>44074</v>
      </c>
      <c r="BD46" s="6">
        <f t="shared" si="17"/>
        <v>3.817303838299009E-2</v>
      </c>
      <c r="BE46" s="6">
        <f t="shared" si="18"/>
        <v>7.0479999999999996E-3</v>
      </c>
      <c r="BF46" s="6">
        <f t="shared" si="19"/>
        <v>3.1125038382990092E-2</v>
      </c>
    </row>
    <row r="47" spans="2:58" x14ac:dyDescent="0.25">
      <c r="B47" s="7">
        <v>44043</v>
      </c>
      <c r="C47" s="2">
        <v>22.258400000000002</v>
      </c>
      <c r="D47" s="2">
        <f t="shared" si="1"/>
        <v>28.078824716985451</v>
      </c>
      <c r="E47" s="2">
        <v>3271.12</v>
      </c>
      <c r="F47" s="8">
        <f t="shared" si="2"/>
        <v>4.4926859073428457E-2</v>
      </c>
      <c r="G47">
        <v>253.5438</v>
      </c>
      <c r="H47" s="1">
        <f t="shared" si="3"/>
        <v>-5.8204247169854497</v>
      </c>
      <c r="I47" s="1">
        <f t="shared" ca="1" si="20"/>
        <v>0.42306053251144182</v>
      </c>
      <c r="J47" s="1">
        <f t="shared" ca="1" si="4"/>
        <v>-3.9106239019666234</v>
      </c>
      <c r="K47" s="1">
        <f t="shared" ca="1" si="5"/>
        <v>4.7567449669895066</v>
      </c>
      <c r="L47" s="1">
        <f t="shared" ca="1" si="6"/>
        <v>-7.8212478039332467</v>
      </c>
      <c r="M47" s="1">
        <f t="shared" ca="1" si="6"/>
        <v>9.5134899339790131</v>
      </c>
      <c r="S47" s="6">
        <f t="shared" si="21"/>
        <v>3.7782000000000003E-2</v>
      </c>
      <c r="T47" s="6">
        <v>3.2500000000000001E-2</v>
      </c>
      <c r="U47" s="8">
        <f>_xll.BDH($U$4,"PX_LAST",B47)/100</f>
        <v>5.2820000000000002E-3</v>
      </c>
      <c r="X47" s="7">
        <f t="shared" si="7"/>
        <v>44043</v>
      </c>
      <c r="Y47" s="6">
        <f t="shared" si="8"/>
        <v>3.03320262307731E-2</v>
      </c>
      <c r="Z47" s="6">
        <f t="shared" si="9"/>
        <v>3.9644859073428455E-2</v>
      </c>
      <c r="AA47" s="6">
        <f t="shared" si="0"/>
        <v>5.2820000000000002E-3</v>
      </c>
      <c r="AB47" s="8">
        <f t="shared" si="10"/>
        <v>7.7509782582112552E-2</v>
      </c>
      <c r="AC47" s="8">
        <f t="shared" si="11"/>
        <v>3.5614026230773102E-2</v>
      </c>
      <c r="AD47" s="2">
        <f t="shared" si="12"/>
        <v>28.078824716985451</v>
      </c>
      <c r="AE47" s="17">
        <f t="shared" si="13"/>
        <v>3.5614026230773102E-2</v>
      </c>
      <c r="AF47" s="17"/>
      <c r="AG47" s="6">
        <f t="shared" si="22"/>
        <v>3.9494372196986649E-2</v>
      </c>
      <c r="AH47" s="6">
        <f t="shared" si="14"/>
        <v>1.7828178654134729E-2</v>
      </c>
      <c r="AI47" s="6">
        <f t="shared" si="15"/>
        <v>2.8661275425560687E-2</v>
      </c>
      <c r="AN47" s="3"/>
      <c r="BC47" s="7">
        <f t="shared" si="16"/>
        <v>44043</v>
      </c>
      <c r="BD47" s="6">
        <f t="shared" si="17"/>
        <v>4.4926859073428457E-2</v>
      </c>
      <c r="BE47" s="6">
        <f t="shared" si="18"/>
        <v>5.2820000000000002E-3</v>
      </c>
      <c r="BF47" s="6">
        <f t="shared" si="19"/>
        <v>3.9644859073428455E-2</v>
      </c>
    </row>
    <row r="48" spans="2:58" x14ac:dyDescent="0.25">
      <c r="B48" s="7">
        <v>44012</v>
      </c>
      <c r="C48" s="2">
        <v>21.082699999999999</v>
      </c>
      <c r="D48" s="2">
        <f t="shared" si="1"/>
        <v>27.008673845618755</v>
      </c>
      <c r="E48" s="2">
        <v>3100.29</v>
      </c>
      <c r="F48" s="8">
        <f t="shared" si="2"/>
        <v>4.7432254881964835E-2</v>
      </c>
      <c r="G48">
        <v>254.27260000000001</v>
      </c>
      <c r="H48" s="1">
        <f t="shared" si="3"/>
        <v>-5.9259738456187563</v>
      </c>
      <c r="I48" s="1">
        <f t="shared" ca="1" si="20"/>
        <v>0.42306053251144182</v>
      </c>
      <c r="J48" s="1">
        <f t="shared" ca="1" si="4"/>
        <v>-3.9106239019666234</v>
      </c>
      <c r="K48" s="1">
        <f t="shared" ca="1" si="5"/>
        <v>4.7567449669895066</v>
      </c>
      <c r="L48" s="1">
        <f t="shared" ca="1" si="6"/>
        <v>-7.8212478039332467</v>
      </c>
      <c r="M48" s="1">
        <f t="shared" ca="1" si="6"/>
        <v>9.5134899339790131</v>
      </c>
      <c r="S48" s="6">
        <f t="shared" si="21"/>
        <v>3.9060999999999998E-2</v>
      </c>
      <c r="T48" s="6">
        <v>3.2500000000000001E-2</v>
      </c>
      <c r="U48" s="8">
        <f>_xll.BDH($U$4,"PX_LAST",B48)/100</f>
        <v>6.561E-3</v>
      </c>
      <c r="X48" s="7">
        <f t="shared" si="7"/>
        <v>44012</v>
      </c>
      <c r="Y48" s="6">
        <f t="shared" si="8"/>
        <v>3.0464142578861427E-2</v>
      </c>
      <c r="Z48" s="6">
        <f t="shared" si="9"/>
        <v>4.0871254881964837E-2</v>
      </c>
      <c r="AA48" s="6">
        <f t="shared" si="0"/>
        <v>6.561E-3</v>
      </c>
      <c r="AB48" s="8">
        <f t="shared" si="10"/>
        <v>8.2015746913998377E-2</v>
      </c>
      <c r="AC48" s="8">
        <f t="shared" si="11"/>
        <v>3.7025142578861428E-2</v>
      </c>
      <c r="AD48" s="2">
        <f t="shared" si="12"/>
        <v>27.008673845618755</v>
      </c>
      <c r="AE48" s="17">
        <f t="shared" si="13"/>
        <v>3.7025142578861428E-2</v>
      </c>
      <c r="AF48" s="17"/>
      <c r="AG48" s="6">
        <f t="shared" si="22"/>
        <v>3.9494372196986649E-2</v>
      </c>
      <c r="AH48" s="6">
        <f t="shared" si="14"/>
        <v>1.7828178654134729E-2</v>
      </c>
      <c r="AI48" s="6">
        <f t="shared" si="15"/>
        <v>2.8661275425560687E-2</v>
      </c>
      <c r="AN48" s="3"/>
      <c r="BC48" s="7">
        <f t="shared" si="16"/>
        <v>44012</v>
      </c>
      <c r="BD48" s="6">
        <f t="shared" si="17"/>
        <v>4.7432254881964835E-2</v>
      </c>
      <c r="BE48" s="6">
        <f t="shared" si="18"/>
        <v>6.561E-3</v>
      </c>
      <c r="BF48" s="6">
        <f t="shared" si="19"/>
        <v>4.0871254881964837E-2</v>
      </c>
    </row>
    <row r="49" spans="2:58" x14ac:dyDescent="0.25">
      <c r="B49" s="7">
        <v>43980</v>
      </c>
      <c r="C49" s="2">
        <v>20.6494</v>
      </c>
      <c r="D49" s="2">
        <f t="shared" si="1"/>
        <v>32.319947703224109</v>
      </c>
      <c r="E49" s="2">
        <v>3044.31</v>
      </c>
      <c r="F49" s="8">
        <f t="shared" si="2"/>
        <v>4.8427557217158849E-2</v>
      </c>
      <c r="G49">
        <v>254.31059999999999</v>
      </c>
      <c r="H49" s="1">
        <f t="shared" si="3"/>
        <v>-11.670547703224109</v>
      </c>
      <c r="I49" s="1">
        <f t="shared" ca="1" si="20"/>
        <v>0.42306053251144182</v>
      </c>
      <c r="J49" s="1">
        <f t="shared" ca="1" si="4"/>
        <v>-3.9106239019666234</v>
      </c>
      <c r="K49" s="1">
        <f t="shared" ca="1" si="5"/>
        <v>4.7567449669895066</v>
      </c>
      <c r="L49" s="1">
        <f t="shared" ca="1" si="6"/>
        <v>-7.8212478039332467</v>
      </c>
      <c r="M49" s="1">
        <f t="shared" ca="1" si="6"/>
        <v>9.5134899339790131</v>
      </c>
      <c r="S49" s="6">
        <f t="shared" si="21"/>
        <v>3.9025999999999998E-2</v>
      </c>
      <c r="T49" s="6">
        <v>3.2500000000000001E-2</v>
      </c>
      <c r="U49" s="8">
        <f>_xll.BDH($U$4,"PX_LAST",B49)/100</f>
        <v>6.5259999999999997E-3</v>
      </c>
      <c r="X49" s="7">
        <f t="shared" si="7"/>
        <v>43980</v>
      </c>
      <c r="Y49" s="6">
        <f t="shared" si="8"/>
        <v>2.441464412425531E-2</v>
      </c>
      <c r="Z49" s="6">
        <f t="shared" si="9"/>
        <v>4.1901557217158852E-2</v>
      </c>
      <c r="AA49" s="6">
        <f t="shared" si="0"/>
        <v>6.5259999999999997E-3</v>
      </c>
      <c r="AB49" s="8">
        <f t="shared" si="10"/>
        <v>8.3536367846901272E-2</v>
      </c>
      <c r="AC49" s="8">
        <f t="shared" si="11"/>
        <v>3.0940644124255311E-2</v>
      </c>
      <c r="AD49" s="2">
        <f t="shared" si="12"/>
        <v>32.319947703224109</v>
      </c>
      <c r="AE49" s="17">
        <f t="shared" si="13"/>
        <v>3.0940644124255311E-2</v>
      </c>
      <c r="AF49" s="17"/>
      <c r="AG49" s="6">
        <f t="shared" si="22"/>
        <v>3.9494372196986649E-2</v>
      </c>
      <c r="AH49" s="6">
        <f t="shared" si="14"/>
        <v>1.7828178654134729E-2</v>
      </c>
      <c r="AI49" s="6">
        <f t="shared" si="15"/>
        <v>2.8661275425560687E-2</v>
      </c>
      <c r="AN49" s="3"/>
      <c r="BC49" s="7">
        <f t="shared" si="16"/>
        <v>43980</v>
      </c>
      <c r="BD49" s="6">
        <f t="shared" si="17"/>
        <v>4.8427557217158849E-2</v>
      </c>
      <c r="BE49" s="6">
        <f t="shared" si="18"/>
        <v>6.5259999999999997E-3</v>
      </c>
      <c r="BF49" s="6">
        <f t="shared" si="19"/>
        <v>4.1901557217158852E-2</v>
      </c>
    </row>
    <row r="50" spans="2:58" x14ac:dyDescent="0.25">
      <c r="B50" s="7">
        <v>43951</v>
      </c>
      <c r="C50" s="2">
        <v>18.744599999999998</v>
      </c>
      <c r="D50" s="2">
        <f t="shared" si="1"/>
        <v>31.311760408019989</v>
      </c>
      <c r="E50" s="2">
        <v>2912.43</v>
      </c>
      <c r="F50" s="8">
        <f t="shared" si="2"/>
        <v>5.3348697758287725E-2</v>
      </c>
      <c r="G50">
        <v>283.1764</v>
      </c>
      <c r="H50" s="1">
        <f t="shared" si="3"/>
        <v>-12.567160408019991</v>
      </c>
      <c r="I50" s="1">
        <f t="shared" ca="1" si="20"/>
        <v>0.42306053251144182</v>
      </c>
      <c r="J50" s="1">
        <f t="shared" ca="1" si="4"/>
        <v>-3.9106239019666234</v>
      </c>
      <c r="K50" s="1">
        <f t="shared" ca="1" si="5"/>
        <v>4.7567449669895066</v>
      </c>
      <c r="L50" s="1">
        <f t="shared" ca="1" si="6"/>
        <v>-7.8212478039332467</v>
      </c>
      <c r="M50" s="1">
        <f t="shared" ca="1" si="6"/>
        <v>9.5134899339790131</v>
      </c>
      <c r="S50" s="6">
        <f t="shared" si="21"/>
        <v>3.8892999999999997E-2</v>
      </c>
      <c r="T50" s="6">
        <v>3.2500000000000001E-2</v>
      </c>
      <c r="U50" s="8">
        <f>_xll.BDH($U$4,"PX_LAST",B50)/100</f>
        <v>6.3929999999999994E-3</v>
      </c>
      <c r="X50" s="7">
        <f t="shared" si="7"/>
        <v>43951</v>
      </c>
      <c r="Y50" s="6">
        <f t="shared" si="8"/>
        <v>2.5543882084210972E-2</v>
      </c>
      <c r="Z50" s="6">
        <f t="shared" si="9"/>
        <v>4.6955697758287729E-2</v>
      </c>
      <c r="AA50" s="6">
        <f t="shared" si="0"/>
        <v>6.3929999999999994E-3</v>
      </c>
      <c r="AB50" s="8">
        <f t="shared" si="10"/>
        <v>9.7230285363081689E-2</v>
      </c>
      <c r="AC50" s="8">
        <f t="shared" si="11"/>
        <v>3.1936882084210971E-2</v>
      </c>
      <c r="AD50" s="2">
        <f t="shared" si="12"/>
        <v>31.311760408019989</v>
      </c>
      <c r="AE50" s="17">
        <f t="shared" si="13"/>
        <v>3.1936882084210971E-2</v>
      </c>
      <c r="AF50" s="17"/>
      <c r="AG50" s="6">
        <f t="shared" si="22"/>
        <v>3.9494372196986649E-2</v>
      </c>
      <c r="AH50" s="6">
        <f t="shared" si="14"/>
        <v>1.7828178654134729E-2</v>
      </c>
      <c r="AI50" s="6">
        <f t="shared" si="15"/>
        <v>2.8661275425560687E-2</v>
      </c>
      <c r="AN50" s="3"/>
      <c r="BC50" s="7">
        <f t="shared" si="16"/>
        <v>43951</v>
      </c>
      <c r="BD50" s="6">
        <f t="shared" si="17"/>
        <v>5.3348697758287725E-2</v>
      </c>
      <c r="BE50" s="6">
        <f t="shared" si="18"/>
        <v>6.3929999999999994E-3</v>
      </c>
      <c r="BF50" s="6">
        <f t="shared" si="19"/>
        <v>4.6955697758287729E-2</v>
      </c>
    </row>
    <row r="51" spans="2:58" x14ac:dyDescent="0.25">
      <c r="B51" s="7">
        <v>43921</v>
      </c>
      <c r="C51" s="2">
        <v>16.634</v>
      </c>
      <c r="D51" s="2">
        <f t="shared" si="1"/>
        <v>20.113448449814733</v>
      </c>
      <c r="E51" s="2">
        <v>2584.59</v>
      </c>
      <c r="F51" s="8">
        <f t="shared" si="2"/>
        <v>6.011783094865937E-2</v>
      </c>
      <c r="G51">
        <v>283.04590000000002</v>
      </c>
      <c r="H51" s="1">
        <f t="shared" si="3"/>
        <v>-3.4794484498147327</v>
      </c>
      <c r="I51" s="1">
        <f t="shared" ca="1" si="20"/>
        <v>0.42306053251144182</v>
      </c>
      <c r="J51" s="1">
        <f t="shared" ca="1" si="4"/>
        <v>-3.9106239019666234</v>
      </c>
      <c r="K51" s="1">
        <f t="shared" ca="1" si="5"/>
        <v>4.7567449669895066</v>
      </c>
      <c r="L51" s="1">
        <f t="shared" ca="1" si="6"/>
        <v>-7.8212478039332467</v>
      </c>
      <c r="M51" s="1">
        <f t="shared" ca="1" si="6"/>
        <v>9.5134899339790131</v>
      </c>
      <c r="S51" s="6">
        <f t="shared" si="21"/>
        <v>3.9195000000000001E-2</v>
      </c>
      <c r="T51" s="6">
        <v>3.2500000000000001E-2</v>
      </c>
      <c r="U51" s="8">
        <f>_xll.BDH($U$4,"PX_LAST",B51)/100</f>
        <v>6.6949999999999996E-3</v>
      </c>
      <c r="X51" s="7">
        <f t="shared" si="7"/>
        <v>43921</v>
      </c>
      <c r="Y51" s="6">
        <f t="shared" si="8"/>
        <v>4.3022978619882614E-2</v>
      </c>
      <c r="Z51" s="6">
        <f t="shared" si="9"/>
        <v>5.3422830948659371E-2</v>
      </c>
      <c r="AA51" s="6">
        <f t="shared" si="0"/>
        <v>6.6949999999999996E-3</v>
      </c>
      <c r="AB51" s="8">
        <f t="shared" si="10"/>
        <v>0.10951288212056845</v>
      </c>
      <c r="AC51" s="8">
        <f t="shared" si="11"/>
        <v>4.9717978619882613E-2</v>
      </c>
      <c r="AD51" s="2">
        <f t="shared" si="12"/>
        <v>20.113448449814733</v>
      </c>
      <c r="AE51" s="17">
        <f t="shared" si="13"/>
        <v>4.9717978619882613E-2</v>
      </c>
      <c r="AF51" s="17"/>
      <c r="AG51" s="6">
        <f t="shared" si="22"/>
        <v>3.9494372196986649E-2</v>
      </c>
      <c r="AH51" s="6">
        <f t="shared" si="14"/>
        <v>1.7828178654134729E-2</v>
      </c>
      <c r="AI51" s="6">
        <f t="shared" si="15"/>
        <v>2.8661275425560687E-2</v>
      </c>
      <c r="BC51" s="7">
        <f t="shared" si="16"/>
        <v>43921</v>
      </c>
      <c r="BD51" s="6">
        <f t="shared" si="17"/>
        <v>6.011783094865937E-2</v>
      </c>
      <c r="BE51" s="6">
        <f t="shared" si="18"/>
        <v>6.6949999999999996E-3</v>
      </c>
      <c r="BF51" s="6">
        <f t="shared" si="19"/>
        <v>5.3422830948659371E-2</v>
      </c>
    </row>
    <row r="52" spans="2:58" x14ac:dyDescent="0.25">
      <c r="B52" s="7">
        <v>43889</v>
      </c>
      <c r="C52" s="2">
        <v>18.9773</v>
      </c>
      <c r="D52" s="2">
        <f t="shared" si="1"/>
        <v>19.176484094764433</v>
      </c>
      <c r="E52" s="2">
        <v>2954.22</v>
      </c>
      <c r="F52" s="8">
        <f t="shared" si="2"/>
        <v>5.2694535049769987E-2</v>
      </c>
      <c r="G52">
        <v>281.57549999999998</v>
      </c>
      <c r="H52" s="1">
        <f t="shared" si="3"/>
        <v>-0.19918409476443344</v>
      </c>
      <c r="I52" s="1">
        <f t="shared" ca="1" si="20"/>
        <v>0.42306053251144182</v>
      </c>
      <c r="J52" s="1">
        <f t="shared" ca="1" si="4"/>
        <v>-3.9106239019666234</v>
      </c>
      <c r="K52" s="1">
        <f t="shared" ca="1" si="5"/>
        <v>4.7567449669895066</v>
      </c>
      <c r="L52" s="1">
        <f t="shared" ca="1" si="6"/>
        <v>-7.8212478039332467</v>
      </c>
      <c r="M52" s="1">
        <f t="shared" ca="1" si="6"/>
        <v>9.5134899339790131</v>
      </c>
      <c r="S52" s="6">
        <f t="shared" si="21"/>
        <v>4.3986000000000004E-2</v>
      </c>
      <c r="T52" s="6">
        <v>3.2500000000000001E-2</v>
      </c>
      <c r="U52" s="8">
        <f>_xll.BDH($U$4,"PX_LAST",B52)/100</f>
        <v>1.1486000000000001E-2</v>
      </c>
      <c r="X52" s="7">
        <f t="shared" si="7"/>
        <v>43889</v>
      </c>
      <c r="Y52" s="6">
        <f t="shared" si="8"/>
        <v>4.0661202535058033E-2</v>
      </c>
      <c r="Z52" s="6">
        <f t="shared" si="9"/>
        <v>4.1208535049769984E-2</v>
      </c>
      <c r="AA52" s="6">
        <f t="shared" si="0"/>
        <v>1.1486000000000001E-2</v>
      </c>
      <c r="AB52" s="8">
        <f t="shared" si="10"/>
        <v>9.5312976013973233E-2</v>
      </c>
      <c r="AC52" s="8">
        <f t="shared" si="11"/>
        <v>5.2147202535058036E-2</v>
      </c>
      <c r="AD52" s="2">
        <f t="shared" si="12"/>
        <v>19.176484094764433</v>
      </c>
      <c r="AE52" s="17">
        <f t="shared" si="13"/>
        <v>5.2147202535058036E-2</v>
      </c>
      <c r="AF52" s="17"/>
      <c r="AG52" s="6">
        <f t="shared" si="22"/>
        <v>3.9494372196986649E-2</v>
      </c>
      <c r="AH52" s="6">
        <f t="shared" si="14"/>
        <v>1.7828178654134729E-2</v>
      </c>
      <c r="AI52" s="6">
        <f t="shared" si="15"/>
        <v>2.8661275425560687E-2</v>
      </c>
      <c r="BC52" s="7">
        <f t="shared" si="16"/>
        <v>43889</v>
      </c>
      <c r="BD52" s="6">
        <f t="shared" si="17"/>
        <v>5.2694535049769987E-2</v>
      </c>
      <c r="BE52" s="6">
        <f t="shared" si="18"/>
        <v>1.1486000000000001E-2</v>
      </c>
      <c r="BF52" s="6">
        <f t="shared" si="19"/>
        <v>4.1208535049769984E-2</v>
      </c>
    </row>
    <row r="53" spans="2:58" x14ac:dyDescent="0.25">
      <c r="B53" s="7">
        <v>43861</v>
      </c>
      <c r="C53" s="2">
        <v>21.154900000000001</v>
      </c>
      <c r="D53" s="2">
        <f t="shared" si="1"/>
        <v>19.792734596534263</v>
      </c>
      <c r="E53" s="2">
        <v>3225.52</v>
      </c>
      <c r="F53" s="8">
        <f t="shared" si="2"/>
        <v>4.7270372348722986E-2</v>
      </c>
      <c r="G53">
        <v>269.15859999999998</v>
      </c>
      <c r="H53" s="1">
        <f t="shared" si="3"/>
        <v>1.3621654034657382</v>
      </c>
      <c r="I53" s="1">
        <f t="shared" ca="1" si="20"/>
        <v>0.42306053251144182</v>
      </c>
      <c r="J53" s="1">
        <f t="shared" ca="1" si="4"/>
        <v>-3.9106239019666234</v>
      </c>
      <c r="K53" s="1">
        <f t="shared" ca="1" si="5"/>
        <v>4.7567449669895066</v>
      </c>
      <c r="L53" s="1">
        <f t="shared" ca="1" si="6"/>
        <v>-7.8212478039332467</v>
      </c>
      <c r="M53" s="1">
        <f t="shared" ca="1" si="6"/>
        <v>9.5134899339790131</v>
      </c>
      <c r="S53" s="6">
        <f t="shared" si="21"/>
        <v>4.7567999999999999E-2</v>
      </c>
      <c r="T53" s="6">
        <v>3.2500000000000001E-2</v>
      </c>
      <c r="U53" s="8">
        <f>_xll.BDH($U$4,"PX_LAST",B53)/100</f>
        <v>1.5068E-2</v>
      </c>
      <c r="X53" s="7">
        <f t="shared" si="7"/>
        <v>43861</v>
      </c>
      <c r="Y53" s="6">
        <f t="shared" si="8"/>
        <v>3.5455589609244872E-2</v>
      </c>
      <c r="Z53" s="6">
        <f t="shared" si="9"/>
        <v>3.2202372348722988E-2</v>
      </c>
      <c r="AA53" s="6">
        <f t="shared" si="0"/>
        <v>1.5068E-2</v>
      </c>
      <c r="AB53" s="8">
        <f t="shared" si="10"/>
        <v>8.3446576055953764E-2</v>
      </c>
      <c r="AC53" s="8">
        <f t="shared" si="11"/>
        <v>5.0523589609244871E-2</v>
      </c>
      <c r="AD53" s="2">
        <f t="shared" si="12"/>
        <v>19.792734596534263</v>
      </c>
      <c r="AE53" s="17">
        <f t="shared" si="13"/>
        <v>5.0523589609244871E-2</v>
      </c>
      <c r="AF53" s="17"/>
      <c r="AG53" s="6">
        <f t="shared" si="22"/>
        <v>3.9494372196986649E-2</v>
      </c>
      <c r="AH53" s="6">
        <f t="shared" si="14"/>
        <v>1.7828178654134729E-2</v>
      </c>
      <c r="AI53" s="6">
        <f t="shared" si="15"/>
        <v>2.8661275425560687E-2</v>
      </c>
      <c r="BC53" s="7">
        <f t="shared" si="16"/>
        <v>43861</v>
      </c>
      <c r="BD53" s="6">
        <f t="shared" si="17"/>
        <v>4.7270372348722986E-2</v>
      </c>
      <c r="BE53" s="6">
        <f t="shared" si="18"/>
        <v>1.5068E-2</v>
      </c>
      <c r="BF53" s="6">
        <f t="shared" si="19"/>
        <v>3.2202372348722988E-2</v>
      </c>
    </row>
    <row r="54" spans="2:58" x14ac:dyDescent="0.25">
      <c r="B54" s="7">
        <v>43830</v>
      </c>
      <c r="C54" s="2">
        <v>21.184000000000001</v>
      </c>
      <c r="D54" s="2">
        <f t="shared" si="1"/>
        <v>20.919374986107307</v>
      </c>
      <c r="E54" s="2">
        <v>3230.78</v>
      </c>
      <c r="F54" s="8">
        <f t="shared" si="2"/>
        <v>4.7205438066465252E-2</v>
      </c>
      <c r="G54">
        <v>269.17039999999997</v>
      </c>
      <c r="H54" s="1">
        <f t="shared" si="3"/>
        <v>0.26462501389269377</v>
      </c>
      <c r="I54" s="1">
        <f t="shared" ca="1" si="20"/>
        <v>0.42306053251144182</v>
      </c>
      <c r="J54" s="1">
        <f t="shared" ca="1" si="4"/>
        <v>-3.9106239019666234</v>
      </c>
      <c r="K54" s="1">
        <f t="shared" ca="1" si="5"/>
        <v>4.7567449669895066</v>
      </c>
      <c r="L54" s="1">
        <f t="shared" ca="1" si="6"/>
        <v>-7.8212478039332467</v>
      </c>
      <c r="M54" s="1">
        <f t="shared" ca="1" si="6"/>
        <v>9.5134899339790131</v>
      </c>
      <c r="S54" s="6">
        <f t="shared" si="21"/>
        <v>5.1674999999999999E-2</v>
      </c>
      <c r="T54" s="6">
        <v>3.2500000000000001E-2</v>
      </c>
      <c r="U54" s="8">
        <f>_xll.BDH($U$4,"PX_LAST",B54)/100</f>
        <v>1.9175000000000001E-2</v>
      </c>
      <c r="X54" s="7">
        <f t="shared" si="7"/>
        <v>43830</v>
      </c>
      <c r="Y54" s="6">
        <f t="shared" si="8"/>
        <v>2.8627575395493716E-2</v>
      </c>
      <c r="Z54" s="6">
        <f t="shared" si="9"/>
        <v>2.8030438066465251E-2</v>
      </c>
      <c r="AA54" s="6">
        <f t="shared" si="0"/>
        <v>1.9175000000000001E-2</v>
      </c>
      <c r="AB54" s="8">
        <f t="shared" si="10"/>
        <v>8.3314369904481253E-2</v>
      </c>
      <c r="AC54" s="8">
        <f t="shared" si="11"/>
        <v>4.7802575395493721E-2</v>
      </c>
      <c r="AD54" s="2">
        <f t="shared" si="12"/>
        <v>20.919374986107307</v>
      </c>
      <c r="AE54" s="17">
        <f t="shared" si="13"/>
        <v>4.7802575395493721E-2</v>
      </c>
      <c r="AF54" s="17"/>
      <c r="AG54" s="6">
        <f t="shared" si="22"/>
        <v>3.9494372196986649E-2</v>
      </c>
      <c r="AH54" s="6">
        <f t="shared" si="14"/>
        <v>1.7828178654134729E-2</v>
      </c>
      <c r="AI54" s="6">
        <f t="shared" si="15"/>
        <v>2.8661275425560687E-2</v>
      </c>
      <c r="BC54" s="7">
        <f t="shared" si="16"/>
        <v>43830</v>
      </c>
      <c r="BD54" s="6">
        <f t="shared" si="17"/>
        <v>4.7205438066465252E-2</v>
      </c>
      <c r="BE54" s="6">
        <f t="shared" si="18"/>
        <v>1.9175000000000001E-2</v>
      </c>
      <c r="BF54" s="6">
        <f t="shared" si="19"/>
        <v>2.8030438066465251E-2</v>
      </c>
    </row>
    <row r="55" spans="2:58" x14ac:dyDescent="0.25">
      <c r="B55" s="7">
        <v>43798</v>
      </c>
      <c r="C55" s="2">
        <v>20.4818</v>
      </c>
      <c r="D55" s="2">
        <f t="shared" si="1"/>
        <v>21.047721113510516</v>
      </c>
      <c r="E55" s="2">
        <v>3140.98</v>
      </c>
      <c r="F55" s="8">
        <f t="shared" si="2"/>
        <v>4.8823833842728669E-2</v>
      </c>
      <c r="G55">
        <v>269.29689999999999</v>
      </c>
      <c r="H55" s="1">
        <f t="shared" si="3"/>
        <v>-0.56592111351051599</v>
      </c>
      <c r="I55" s="1">
        <f t="shared" ca="1" si="20"/>
        <v>0.42306053251144182</v>
      </c>
      <c r="J55" s="1">
        <f t="shared" ca="1" si="4"/>
        <v>-3.9106239019666234</v>
      </c>
      <c r="K55" s="1">
        <f t="shared" ca="1" si="5"/>
        <v>4.7567449669895066</v>
      </c>
      <c r="L55" s="1">
        <f t="shared" ca="1" si="6"/>
        <v>-7.8212478039332467</v>
      </c>
      <c r="M55" s="1">
        <f t="shared" ca="1" si="6"/>
        <v>9.5134899339790131</v>
      </c>
      <c r="S55" s="6">
        <f t="shared" si="21"/>
        <v>5.0257999999999997E-2</v>
      </c>
      <c r="T55" s="6">
        <v>3.2500000000000001E-2</v>
      </c>
      <c r="U55" s="8">
        <f>_xll.BDH($U$4,"PX_LAST",B55)/100</f>
        <v>1.7757999999999999E-2</v>
      </c>
      <c r="X55" s="7">
        <f t="shared" si="7"/>
        <v>43798</v>
      </c>
      <c r="Y55" s="6">
        <f t="shared" si="8"/>
        <v>2.9753081822444943E-2</v>
      </c>
      <c r="Z55" s="6">
        <f t="shared" si="9"/>
        <v>3.1065833842728669E-2</v>
      </c>
      <c r="AA55" s="6">
        <f t="shared" si="0"/>
        <v>1.7757999999999999E-2</v>
      </c>
      <c r="AB55" s="8">
        <f t="shared" si="10"/>
        <v>8.5736585396914339E-2</v>
      </c>
      <c r="AC55" s="8">
        <f t="shared" si="11"/>
        <v>4.7511081822444942E-2</v>
      </c>
      <c r="AD55" s="2">
        <f t="shared" si="12"/>
        <v>21.047721113510516</v>
      </c>
      <c r="AE55" s="17">
        <f t="shared" si="13"/>
        <v>4.7511081822444942E-2</v>
      </c>
      <c r="AF55" s="17"/>
      <c r="AG55" s="6">
        <f t="shared" si="22"/>
        <v>3.9494372196986649E-2</v>
      </c>
      <c r="AH55" s="6">
        <f t="shared" si="14"/>
        <v>1.7828178654134729E-2</v>
      </c>
      <c r="AI55" s="6">
        <f t="shared" si="15"/>
        <v>2.8661275425560687E-2</v>
      </c>
      <c r="BC55" s="7">
        <f t="shared" si="16"/>
        <v>43798</v>
      </c>
      <c r="BD55" s="6">
        <f t="shared" si="17"/>
        <v>4.8823833842728669E-2</v>
      </c>
      <c r="BE55" s="6">
        <f t="shared" si="18"/>
        <v>1.7757999999999999E-2</v>
      </c>
      <c r="BF55" s="6">
        <f t="shared" si="19"/>
        <v>3.1065833842728669E-2</v>
      </c>
    </row>
    <row r="56" spans="2:58" x14ac:dyDescent="0.25">
      <c r="B56" s="7">
        <v>43769</v>
      </c>
      <c r="C56" s="2">
        <v>19.632100000000001</v>
      </c>
      <c r="D56" s="2">
        <f t="shared" si="1"/>
        <v>21.268889612290415</v>
      </c>
      <c r="E56" s="2">
        <v>3037.56</v>
      </c>
      <c r="F56" s="8">
        <f t="shared" si="2"/>
        <v>5.0936985854799027E-2</v>
      </c>
      <c r="G56">
        <v>264.36489999999998</v>
      </c>
      <c r="H56" s="1">
        <f t="shared" si="3"/>
        <v>-1.6367896122904142</v>
      </c>
      <c r="I56" s="1">
        <f t="shared" ca="1" si="20"/>
        <v>0.42306053251144182</v>
      </c>
      <c r="J56" s="1">
        <f t="shared" ca="1" si="4"/>
        <v>-3.9106239019666234</v>
      </c>
      <c r="K56" s="1">
        <f t="shared" ca="1" si="5"/>
        <v>4.7567449669895066</v>
      </c>
      <c r="L56" s="1">
        <f t="shared" ca="1" si="6"/>
        <v>-7.8212478039332467</v>
      </c>
      <c r="M56" s="1">
        <f t="shared" ca="1" si="6"/>
        <v>9.5134899339790131</v>
      </c>
      <c r="S56" s="6">
        <f t="shared" si="21"/>
        <v>4.9410000000000003E-2</v>
      </c>
      <c r="T56" s="6">
        <v>3.2500000000000001E-2</v>
      </c>
      <c r="U56" s="8">
        <f>_xll.BDH($U$4,"PX_LAST",B56)/100</f>
        <v>1.6910000000000001E-2</v>
      </c>
      <c r="X56" s="7">
        <f t="shared" si="7"/>
        <v>43769</v>
      </c>
      <c r="Y56" s="6">
        <f t="shared" si="8"/>
        <v>3.0107029014158834E-2</v>
      </c>
      <c r="Z56" s="6">
        <f t="shared" si="9"/>
        <v>3.4026985854799026E-2</v>
      </c>
      <c r="AA56" s="6">
        <f t="shared" si="0"/>
        <v>1.6910000000000001E-2</v>
      </c>
      <c r="AB56" s="8">
        <f t="shared" si="10"/>
        <v>8.7031992783681636E-2</v>
      </c>
      <c r="AC56" s="8">
        <f t="shared" si="11"/>
        <v>4.7017029014158836E-2</v>
      </c>
      <c r="AD56" s="2">
        <f t="shared" si="12"/>
        <v>21.268889612290415</v>
      </c>
      <c r="AE56" s="17">
        <f t="shared" si="13"/>
        <v>4.7017029014158836E-2</v>
      </c>
      <c r="AF56" s="17"/>
      <c r="AG56" s="6">
        <f t="shared" si="22"/>
        <v>3.9494372196986649E-2</v>
      </c>
      <c r="AH56" s="6">
        <f t="shared" si="14"/>
        <v>1.7828178654134729E-2</v>
      </c>
      <c r="AI56" s="6">
        <f t="shared" si="15"/>
        <v>2.8661275425560687E-2</v>
      </c>
      <c r="BC56" s="7">
        <f t="shared" si="16"/>
        <v>43769</v>
      </c>
      <c r="BD56" s="6">
        <f t="shared" si="17"/>
        <v>5.0936985854799027E-2</v>
      </c>
      <c r="BE56" s="6">
        <f t="shared" si="18"/>
        <v>1.6910000000000001E-2</v>
      </c>
      <c r="BF56" s="6">
        <f t="shared" si="19"/>
        <v>3.4026985854799026E-2</v>
      </c>
    </row>
    <row r="57" spans="2:58" x14ac:dyDescent="0.25">
      <c r="B57" s="7">
        <v>43738</v>
      </c>
      <c r="C57" s="2">
        <v>19.239100000000001</v>
      </c>
      <c r="D57" s="2">
        <f t="shared" si="1"/>
        <v>21.998240583478164</v>
      </c>
      <c r="E57" s="2">
        <v>2976.74</v>
      </c>
      <c r="F57" s="8">
        <f t="shared" si="2"/>
        <v>5.1977483354210957E-2</v>
      </c>
      <c r="G57">
        <v>264.36430000000001</v>
      </c>
      <c r="H57" s="1">
        <f t="shared" si="3"/>
        <v>-2.7591405834781639</v>
      </c>
      <c r="I57" s="1">
        <f t="shared" ca="1" si="20"/>
        <v>0.42306053251144182</v>
      </c>
      <c r="J57" s="1">
        <f t="shared" ca="1" si="4"/>
        <v>-3.9106239019666234</v>
      </c>
      <c r="K57" s="1">
        <f t="shared" ca="1" si="5"/>
        <v>4.7567449669895066</v>
      </c>
      <c r="L57" s="1">
        <f t="shared" ca="1" si="6"/>
        <v>-7.8212478039332467</v>
      </c>
      <c r="M57" s="1">
        <f t="shared" ca="1" si="6"/>
        <v>9.5134899339790131</v>
      </c>
      <c r="S57" s="6">
        <f t="shared" si="21"/>
        <v>4.9146000000000002E-2</v>
      </c>
      <c r="T57" s="6">
        <v>3.2500000000000001E-2</v>
      </c>
      <c r="U57" s="8">
        <f>_xll.BDH($U$4,"PX_LAST",B57)/100</f>
        <v>1.6646000000000001E-2</v>
      </c>
      <c r="X57" s="7">
        <f t="shared" si="7"/>
        <v>43738</v>
      </c>
      <c r="Y57" s="6">
        <f t="shared" si="8"/>
        <v>2.8812180903387902E-2</v>
      </c>
      <c r="Z57" s="6">
        <f t="shared" si="9"/>
        <v>3.5331483354210956E-2</v>
      </c>
      <c r="AA57" s="6">
        <f t="shared" si="0"/>
        <v>1.6646000000000001E-2</v>
      </c>
      <c r="AB57" s="8">
        <f t="shared" si="10"/>
        <v>8.8810006920322246E-2</v>
      </c>
      <c r="AC57" s="8">
        <f t="shared" si="11"/>
        <v>4.5458180903387907E-2</v>
      </c>
      <c r="AD57" s="2">
        <f t="shared" si="12"/>
        <v>21.998240583478164</v>
      </c>
      <c r="AE57" s="17">
        <f t="shared" si="13"/>
        <v>4.5458180903387907E-2</v>
      </c>
      <c r="AF57" s="17"/>
      <c r="AG57" s="6">
        <f t="shared" si="22"/>
        <v>3.9494372196986649E-2</v>
      </c>
      <c r="AH57" s="6">
        <f t="shared" si="14"/>
        <v>1.7828178654134729E-2</v>
      </c>
      <c r="AI57" s="6">
        <f t="shared" si="15"/>
        <v>2.8661275425560687E-2</v>
      </c>
      <c r="BC57" s="7">
        <f t="shared" si="16"/>
        <v>43738</v>
      </c>
      <c r="BD57" s="6">
        <f t="shared" si="17"/>
        <v>5.1977483354210957E-2</v>
      </c>
      <c r="BE57" s="6">
        <f t="shared" si="18"/>
        <v>1.6646000000000001E-2</v>
      </c>
      <c r="BF57" s="6">
        <f t="shared" si="19"/>
        <v>3.5331483354210956E-2</v>
      </c>
    </row>
    <row r="58" spans="2:58" x14ac:dyDescent="0.25">
      <c r="B58" s="7">
        <v>43707</v>
      </c>
      <c r="C58" s="2">
        <v>18.891400000000001</v>
      </c>
      <c r="D58" s="2">
        <f t="shared" si="1"/>
        <v>18.763802161206748</v>
      </c>
      <c r="E58" s="2">
        <v>2926.46</v>
      </c>
      <c r="F58" s="8">
        <f t="shared" si="2"/>
        <v>5.2934139343828408E-2</v>
      </c>
      <c r="G58">
        <v>264.26170000000002</v>
      </c>
      <c r="H58" s="1">
        <f t="shared" si="3"/>
        <v>0.12759783879325326</v>
      </c>
      <c r="I58" s="1">
        <f t="shared" ca="1" si="20"/>
        <v>0.42306053251144182</v>
      </c>
      <c r="J58" s="1">
        <f t="shared" ca="1" si="4"/>
        <v>-3.9106239019666234</v>
      </c>
      <c r="K58" s="1">
        <f t="shared" ca="1" si="5"/>
        <v>4.7567449669895066</v>
      </c>
      <c r="L58" s="1">
        <f t="shared" ca="1" si="6"/>
        <v>-7.8212478039332467</v>
      </c>
      <c r="M58" s="1">
        <f t="shared" ca="1" si="6"/>
        <v>9.5134899339790131</v>
      </c>
      <c r="S58" s="6">
        <f t="shared" si="21"/>
        <v>4.7461000000000003E-2</v>
      </c>
      <c r="T58" s="6">
        <v>3.2500000000000001E-2</v>
      </c>
      <c r="U58" s="8">
        <f>_xll.BDH($U$4,"PX_LAST",B58)/100</f>
        <v>1.4961E-2</v>
      </c>
      <c r="X58" s="7">
        <f t="shared" si="7"/>
        <v>43707</v>
      </c>
      <c r="Y58" s="6">
        <f t="shared" si="8"/>
        <v>3.8333102730812814E-2</v>
      </c>
      <c r="Z58" s="6">
        <f t="shared" si="9"/>
        <v>3.7973139343828406E-2</v>
      </c>
      <c r="AA58" s="6">
        <f t="shared" si="0"/>
        <v>1.4961E-2</v>
      </c>
      <c r="AB58" s="8">
        <f t="shared" si="10"/>
        <v>9.0300807118498125E-2</v>
      </c>
      <c r="AC58" s="8">
        <f t="shared" si="11"/>
        <v>5.3294102730812816E-2</v>
      </c>
      <c r="AD58" s="2">
        <f t="shared" si="12"/>
        <v>18.763802161206748</v>
      </c>
      <c r="AE58" s="17">
        <f t="shared" si="13"/>
        <v>5.3294102730812816E-2</v>
      </c>
      <c r="AF58" s="17"/>
      <c r="AG58" s="6">
        <f t="shared" si="22"/>
        <v>3.9494372196986649E-2</v>
      </c>
      <c r="AH58" s="6">
        <f t="shared" si="14"/>
        <v>1.7828178654134729E-2</v>
      </c>
      <c r="AI58" s="6">
        <f t="shared" si="15"/>
        <v>2.8661275425560687E-2</v>
      </c>
      <c r="BC58" s="7">
        <f t="shared" si="16"/>
        <v>43707</v>
      </c>
      <c r="BD58" s="6">
        <f t="shared" si="17"/>
        <v>5.2934139343828408E-2</v>
      </c>
      <c r="BE58" s="6">
        <f t="shared" si="18"/>
        <v>1.4961E-2</v>
      </c>
      <c r="BF58" s="6">
        <f t="shared" si="19"/>
        <v>3.7973139343828406E-2</v>
      </c>
    </row>
    <row r="59" spans="2:58" x14ac:dyDescent="0.25">
      <c r="B59" s="7">
        <v>43677</v>
      </c>
      <c r="C59" s="2">
        <v>19.380299999999998</v>
      </c>
      <c r="D59" s="2">
        <f t="shared" si="1"/>
        <v>19.709602187130816</v>
      </c>
      <c r="E59" s="2">
        <v>2980.38</v>
      </c>
      <c r="F59" s="8">
        <f t="shared" si="2"/>
        <v>5.1598788460446951E-2</v>
      </c>
      <c r="G59">
        <v>257.8184</v>
      </c>
      <c r="H59" s="1">
        <f t="shared" si="3"/>
        <v>-0.32930218713081771</v>
      </c>
      <c r="I59" s="1">
        <f t="shared" ca="1" si="20"/>
        <v>0.42306053251144182</v>
      </c>
      <c r="J59" s="1">
        <f t="shared" ca="1" si="4"/>
        <v>-3.9106239019666234</v>
      </c>
      <c r="K59" s="1">
        <f t="shared" ca="1" si="5"/>
        <v>4.7567449669895066</v>
      </c>
      <c r="L59" s="1">
        <f t="shared" ca="1" si="6"/>
        <v>-7.8212478039332467</v>
      </c>
      <c r="M59" s="1">
        <f t="shared" ca="1" si="6"/>
        <v>9.5134899339790131</v>
      </c>
      <c r="S59" s="6">
        <f t="shared" si="21"/>
        <v>5.2644000000000003E-2</v>
      </c>
      <c r="T59" s="6">
        <v>3.2500000000000001E-2</v>
      </c>
      <c r="U59" s="8">
        <f>_xll.BDH($U$4,"PX_LAST",B59)/100</f>
        <v>2.0144000000000002E-2</v>
      </c>
      <c r="X59" s="7">
        <f t="shared" si="7"/>
        <v>43677</v>
      </c>
      <c r="Y59" s="6">
        <f t="shared" si="8"/>
        <v>3.0592691207950398E-2</v>
      </c>
      <c r="Z59" s="6">
        <f t="shared" si="9"/>
        <v>3.1454788460446949E-2</v>
      </c>
      <c r="AA59" s="6">
        <f t="shared" si="0"/>
        <v>2.0144000000000002E-2</v>
      </c>
      <c r="AB59" s="8">
        <f t="shared" si="10"/>
        <v>8.6505210744938554E-2</v>
      </c>
      <c r="AC59" s="8">
        <f t="shared" si="11"/>
        <v>5.07366912079504E-2</v>
      </c>
      <c r="AD59" s="2">
        <f t="shared" si="12"/>
        <v>19.709602187130816</v>
      </c>
      <c r="AE59" s="17">
        <f t="shared" si="13"/>
        <v>5.07366912079504E-2</v>
      </c>
      <c r="AF59" s="17"/>
      <c r="AG59" s="6">
        <f t="shared" si="22"/>
        <v>3.9494372196986649E-2</v>
      </c>
      <c r="AH59" s="6">
        <f t="shared" si="14"/>
        <v>1.7828178654134729E-2</v>
      </c>
      <c r="AI59" s="6">
        <f t="shared" si="15"/>
        <v>2.8661275425560687E-2</v>
      </c>
      <c r="BC59" s="7">
        <f t="shared" si="16"/>
        <v>43677</v>
      </c>
      <c r="BD59" s="6">
        <f t="shared" si="17"/>
        <v>5.1598788460446951E-2</v>
      </c>
      <c r="BE59" s="6">
        <f t="shared" si="18"/>
        <v>2.0144000000000002E-2</v>
      </c>
      <c r="BF59" s="6">
        <f t="shared" si="19"/>
        <v>3.1454788460446949E-2</v>
      </c>
    </row>
    <row r="60" spans="2:58" x14ac:dyDescent="0.25">
      <c r="B60" s="7">
        <v>43644</v>
      </c>
      <c r="C60" s="2">
        <v>19.129000000000001</v>
      </c>
      <c r="D60" s="2">
        <f t="shared" si="1"/>
        <v>20.174279130974348</v>
      </c>
      <c r="E60" s="2">
        <v>2941.76</v>
      </c>
      <c r="F60" s="8">
        <f t="shared" si="2"/>
        <v>5.2276648021328871E-2</v>
      </c>
      <c r="G60">
        <v>257.82470000000001</v>
      </c>
      <c r="H60" s="1">
        <f t="shared" si="3"/>
        <v>-1.0452791309743468</v>
      </c>
      <c r="I60" s="1">
        <f t="shared" ca="1" si="20"/>
        <v>0.42306053251144182</v>
      </c>
      <c r="J60" s="1">
        <f t="shared" ca="1" si="4"/>
        <v>-3.9106239019666234</v>
      </c>
      <c r="K60" s="1">
        <f t="shared" ca="1" si="5"/>
        <v>4.7567449669895066</v>
      </c>
      <c r="L60" s="1">
        <f t="shared" ca="1" si="6"/>
        <v>-7.8212478039332467</v>
      </c>
      <c r="M60" s="1">
        <f t="shared" ca="1" si="6"/>
        <v>9.5134899339790131</v>
      </c>
      <c r="S60" s="6">
        <f t="shared" si="21"/>
        <v>5.2551E-2</v>
      </c>
      <c r="T60" s="6">
        <v>3.2500000000000001E-2</v>
      </c>
      <c r="U60" s="8">
        <f>_xll.BDH($U$4,"PX_LAST",B60)/100</f>
        <v>2.0050999999999999E-2</v>
      </c>
      <c r="X60" s="7">
        <f t="shared" si="7"/>
        <v>43644</v>
      </c>
      <c r="Y60" s="6">
        <f t="shared" si="8"/>
        <v>2.9517066026441632E-2</v>
      </c>
      <c r="Z60" s="6">
        <f t="shared" si="9"/>
        <v>3.2225648021328872E-2</v>
      </c>
      <c r="AA60" s="6">
        <f t="shared" si="0"/>
        <v>2.0050999999999999E-2</v>
      </c>
      <c r="AB60" s="8">
        <f t="shared" si="10"/>
        <v>8.764300962689002E-2</v>
      </c>
      <c r="AC60" s="8">
        <f t="shared" si="11"/>
        <v>4.9568066026441635E-2</v>
      </c>
      <c r="AD60" s="2">
        <f t="shared" si="12"/>
        <v>20.174279130974348</v>
      </c>
      <c r="AE60" s="17">
        <f t="shared" si="13"/>
        <v>4.9568066026441635E-2</v>
      </c>
      <c r="AF60" s="17"/>
      <c r="AG60" s="6">
        <f t="shared" si="22"/>
        <v>3.9494372196986649E-2</v>
      </c>
      <c r="AH60" s="6">
        <f t="shared" si="14"/>
        <v>1.7828178654134729E-2</v>
      </c>
      <c r="AI60" s="6">
        <f t="shared" si="15"/>
        <v>2.8661275425560687E-2</v>
      </c>
      <c r="BC60" s="7">
        <f t="shared" si="16"/>
        <v>43644</v>
      </c>
      <c r="BD60" s="6">
        <f t="shared" si="17"/>
        <v>5.2276648021328871E-2</v>
      </c>
      <c r="BE60" s="6">
        <f t="shared" si="18"/>
        <v>2.0050999999999999E-2</v>
      </c>
      <c r="BF60" s="6">
        <f t="shared" si="19"/>
        <v>3.2225648021328872E-2</v>
      </c>
    </row>
    <row r="61" spans="2:58" x14ac:dyDescent="0.25">
      <c r="B61" s="7">
        <v>43616</v>
      </c>
      <c r="C61" s="2">
        <v>17.867100000000001</v>
      </c>
      <c r="D61" s="2">
        <f t="shared" si="1"/>
        <v>16.498405640882634</v>
      </c>
      <c r="E61" s="2">
        <v>2752.06</v>
      </c>
      <c r="F61" s="8">
        <f t="shared" si="2"/>
        <v>5.5968791801691377E-2</v>
      </c>
      <c r="G61">
        <v>257.71010000000001</v>
      </c>
      <c r="H61" s="1">
        <f t="shared" si="3"/>
        <v>1.3686943591173666</v>
      </c>
      <c r="I61" s="1">
        <f t="shared" ca="1" si="20"/>
        <v>0.42306053251144182</v>
      </c>
      <c r="J61" s="1">
        <f t="shared" ca="1" si="4"/>
        <v>-3.9106239019666234</v>
      </c>
      <c r="K61" s="1">
        <f t="shared" ca="1" si="5"/>
        <v>4.7567449669895066</v>
      </c>
      <c r="L61" s="1">
        <f t="shared" ca="1" si="6"/>
        <v>-7.8212478039332467</v>
      </c>
      <c r="M61" s="1">
        <f t="shared" ca="1" si="6"/>
        <v>9.5134899339790131</v>
      </c>
      <c r="S61" s="6">
        <f t="shared" si="21"/>
        <v>5.3746000000000002E-2</v>
      </c>
      <c r="T61" s="6">
        <v>3.2500000000000001E-2</v>
      </c>
      <c r="U61" s="8">
        <f>_xll.BDH($U$4,"PX_LAST",B61)/100</f>
        <v>2.1246000000000001E-2</v>
      </c>
      <c r="X61" s="7">
        <f t="shared" si="7"/>
        <v>43616</v>
      </c>
      <c r="Y61" s="6">
        <f t="shared" si="8"/>
        <v>3.9365917403826285E-2</v>
      </c>
      <c r="Z61" s="6">
        <f t="shared" si="9"/>
        <v>3.4722791801691376E-2</v>
      </c>
      <c r="AA61" s="6">
        <f t="shared" si="0"/>
        <v>2.1246000000000001E-2</v>
      </c>
      <c r="AB61" s="8">
        <f t="shared" si="10"/>
        <v>9.3642616803412723E-2</v>
      </c>
      <c r="AC61" s="8">
        <f t="shared" si="11"/>
        <v>6.0611917403826286E-2</v>
      </c>
      <c r="AD61" s="2">
        <f t="shared" si="12"/>
        <v>16.498405640882634</v>
      </c>
      <c r="AE61" s="17">
        <f t="shared" si="13"/>
        <v>6.0611917403826286E-2</v>
      </c>
      <c r="AF61" s="17"/>
      <c r="AG61" s="6">
        <f t="shared" si="22"/>
        <v>3.9494372196986649E-2</v>
      </c>
      <c r="AH61" s="6">
        <f t="shared" si="14"/>
        <v>1.7828178654134729E-2</v>
      </c>
      <c r="AI61" s="6">
        <f t="shared" si="15"/>
        <v>2.8661275425560687E-2</v>
      </c>
      <c r="BC61" s="7">
        <f t="shared" si="16"/>
        <v>43616</v>
      </c>
      <c r="BD61" s="6">
        <f t="shared" si="17"/>
        <v>5.5968791801691377E-2</v>
      </c>
      <c r="BE61" s="6">
        <f t="shared" si="18"/>
        <v>2.1246000000000001E-2</v>
      </c>
      <c r="BF61" s="6">
        <f t="shared" si="19"/>
        <v>3.4722791801691376E-2</v>
      </c>
    </row>
    <row r="62" spans="2:58" x14ac:dyDescent="0.25">
      <c r="B62" s="7">
        <v>43585</v>
      </c>
      <c r="C62" s="2">
        <v>19.131599999999999</v>
      </c>
      <c r="D62" s="2">
        <f t="shared" si="1"/>
        <v>18.628044743523557</v>
      </c>
      <c r="E62" s="2">
        <v>2945.83</v>
      </c>
      <c r="F62" s="8">
        <f t="shared" si="2"/>
        <v>5.2269543582345444E-2</v>
      </c>
      <c r="G62">
        <v>249.8613</v>
      </c>
      <c r="H62" s="1">
        <f t="shared" si="3"/>
        <v>0.50355525647644228</v>
      </c>
      <c r="I62" s="1">
        <f t="shared" ca="1" si="20"/>
        <v>0.42306053251144182</v>
      </c>
      <c r="J62" s="1">
        <f t="shared" ca="1" si="4"/>
        <v>-3.9106239019666234</v>
      </c>
      <c r="K62" s="1">
        <f t="shared" ca="1" si="5"/>
        <v>4.7567449669895066</v>
      </c>
      <c r="L62" s="1">
        <f t="shared" ca="1" si="6"/>
        <v>-7.8212478039332467</v>
      </c>
      <c r="M62" s="1">
        <f t="shared" ca="1" si="6"/>
        <v>9.5134899339790131</v>
      </c>
      <c r="S62" s="6">
        <f t="shared" si="21"/>
        <v>5.7518E-2</v>
      </c>
      <c r="T62" s="6">
        <v>3.2500000000000001E-2</v>
      </c>
      <c r="U62" s="8">
        <f>_xll.BDH($U$4,"PX_LAST",B62)/100</f>
        <v>2.5017999999999999E-2</v>
      </c>
      <c r="X62" s="7">
        <f t="shared" si="7"/>
        <v>43585</v>
      </c>
      <c r="Y62" s="6">
        <f t="shared" si="8"/>
        <v>2.8664499358805311E-2</v>
      </c>
      <c r="Z62" s="6">
        <f t="shared" si="9"/>
        <v>2.7251543582345446E-2</v>
      </c>
      <c r="AA62" s="6">
        <f t="shared" si="0"/>
        <v>2.5017999999999999E-2</v>
      </c>
      <c r="AB62" s="8">
        <f t="shared" si="10"/>
        <v>8.481864194471507E-2</v>
      </c>
      <c r="AC62" s="8">
        <f t="shared" si="11"/>
        <v>5.3682499358805313E-2</v>
      </c>
      <c r="AD62" s="2">
        <f t="shared" si="12"/>
        <v>18.628044743523557</v>
      </c>
      <c r="AE62" s="17">
        <f t="shared" si="13"/>
        <v>5.3682499358805313E-2</v>
      </c>
      <c r="AF62" s="17"/>
      <c r="AG62" s="6">
        <f t="shared" si="22"/>
        <v>3.9494372196986649E-2</v>
      </c>
      <c r="AH62" s="6">
        <f t="shared" si="14"/>
        <v>1.7828178654134729E-2</v>
      </c>
      <c r="AI62" s="6">
        <f t="shared" si="15"/>
        <v>2.8661275425560687E-2</v>
      </c>
      <c r="BC62" s="7">
        <f t="shared" si="16"/>
        <v>43585</v>
      </c>
      <c r="BD62" s="6">
        <f t="shared" si="17"/>
        <v>5.2269543582345444E-2</v>
      </c>
      <c r="BE62" s="6">
        <f t="shared" si="18"/>
        <v>2.5017999999999999E-2</v>
      </c>
      <c r="BF62" s="6">
        <f t="shared" si="19"/>
        <v>2.7251543582345446E-2</v>
      </c>
    </row>
    <row r="63" spans="2:58" x14ac:dyDescent="0.25">
      <c r="B63" s="7">
        <v>43553</v>
      </c>
      <c r="C63" s="2">
        <v>18.409199999999998</v>
      </c>
      <c r="D63" s="2">
        <f t="shared" si="1"/>
        <v>17.400739334457064</v>
      </c>
      <c r="E63" s="2">
        <v>2834.4</v>
      </c>
      <c r="F63" s="8">
        <f t="shared" si="2"/>
        <v>5.4320665754079484E-2</v>
      </c>
      <c r="G63">
        <v>249.691</v>
      </c>
      <c r="H63" s="1">
        <f t="shared" si="3"/>
        <v>1.008460665542934</v>
      </c>
      <c r="I63" s="1">
        <f t="shared" ca="1" si="20"/>
        <v>0.42306053251144182</v>
      </c>
      <c r="J63" s="1">
        <f t="shared" ca="1" si="4"/>
        <v>-3.9106239019666234</v>
      </c>
      <c r="K63" s="1">
        <f t="shared" ca="1" si="5"/>
        <v>4.7567449669895066</v>
      </c>
      <c r="L63" s="1">
        <f t="shared" ca="1" si="6"/>
        <v>-7.8212478039332467</v>
      </c>
      <c r="M63" s="1">
        <f t="shared" ca="1" si="6"/>
        <v>9.5134899339790131</v>
      </c>
      <c r="S63" s="6">
        <f t="shared" si="21"/>
        <v>5.6550000000000003E-2</v>
      </c>
      <c r="T63" s="6">
        <v>3.2500000000000001E-2</v>
      </c>
      <c r="U63" s="8">
        <f>_xll.BDH($U$4,"PX_LAST",B63)/100</f>
        <v>2.4049999999999998E-2</v>
      </c>
      <c r="X63" s="7">
        <f t="shared" si="7"/>
        <v>43553</v>
      </c>
      <c r="Y63" s="6">
        <f t="shared" si="8"/>
        <v>3.3418822489616466E-2</v>
      </c>
      <c r="Z63" s="6">
        <f t="shared" si="9"/>
        <v>3.0270665754079485E-2</v>
      </c>
      <c r="AA63" s="6">
        <f t="shared" si="0"/>
        <v>2.4049999999999998E-2</v>
      </c>
      <c r="AB63" s="8">
        <f t="shared" si="10"/>
        <v>8.8093070843917584E-2</v>
      </c>
      <c r="AC63" s="8">
        <f t="shared" si="11"/>
        <v>5.7468822489616461E-2</v>
      </c>
      <c r="AD63" s="2">
        <f t="shared" si="12"/>
        <v>17.400739334457064</v>
      </c>
      <c r="AE63" s="17">
        <f t="shared" si="13"/>
        <v>5.7468822489616461E-2</v>
      </c>
      <c r="AF63" s="17"/>
      <c r="AG63" s="6">
        <f t="shared" si="22"/>
        <v>3.9494372196986649E-2</v>
      </c>
      <c r="AH63" s="6">
        <f t="shared" si="14"/>
        <v>1.7828178654134729E-2</v>
      </c>
      <c r="AI63" s="6">
        <f t="shared" si="15"/>
        <v>2.8661275425560687E-2</v>
      </c>
      <c r="BC63" s="7">
        <f t="shared" si="16"/>
        <v>43553</v>
      </c>
      <c r="BD63" s="6">
        <f t="shared" si="17"/>
        <v>5.4320665754079484E-2</v>
      </c>
      <c r="BE63" s="6">
        <f t="shared" si="18"/>
        <v>2.4049999999999998E-2</v>
      </c>
      <c r="BF63" s="6">
        <f t="shared" si="19"/>
        <v>3.0270665754079485E-2</v>
      </c>
    </row>
    <row r="64" spans="2:58" x14ac:dyDescent="0.25">
      <c r="B64" s="7">
        <v>43524</v>
      </c>
      <c r="C64" s="2">
        <v>18.011199999999999</v>
      </c>
      <c r="D64" s="2">
        <f t="shared" si="1"/>
        <v>17.754512332693015</v>
      </c>
      <c r="E64" s="2">
        <v>2784.49</v>
      </c>
      <c r="F64" s="8">
        <f t="shared" si="2"/>
        <v>5.5521009149862313E-2</v>
      </c>
      <c r="G64">
        <v>250.7346</v>
      </c>
      <c r="H64" s="1">
        <f t="shared" si="3"/>
        <v>0.25668766730698422</v>
      </c>
      <c r="I64" s="1">
        <f t="shared" ca="1" si="20"/>
        <v>0.42306053251144182</v>
      </c>
      <c r="J64" s="1">
        <f t="shared" ca="1" si="4"/>
        <v>-3.9106239019666234</v>
      </c>
      <c r="K64" s="1">
        <f t="shared" ca="1" si="5"/>
        <v>4.7567449669895066</v>
      </c>
      <c r="L64" s="1">
        <f t="shared" ca="1" si="6"/>
        <v>-7.8212478039332467</v>
      </c>
      <c r="M64" s="1">
        <f t="shared" ca="1" si="6"/>
        <v>9.5134899339790131</v>
      </c>
      <c r="S64" s="6">
        <f t="shared" si="21"/>
        <v>5.9649999999999995E-2</v>
      </c>
      <c r="T64" s="6">
        <v>3.2500000000000001E-2</v>
      </c>
      <c r="U64" s="8">
        <f>_xll.BDH($U$4,"PX_LAST",B64)/100</f>
        <v>2.7149999999999997E-2</v>
      </c>
      <c r="X64" s="7">
        <f t="shared" si="7"/>
        <v>43524</v>
      </c>
      <c r="Y64" s="6">
        <f t="shared" si="8"/>
        <v>2.917370978495468E-2</v>
      </c>
      <c r="Z64" s="6">
        <f t="shared" si="9"/>
        <v>2.8371009149862316E-2</v>
      </c>
      <c r="AA64" s="6">
        <f t="shared" si="0"/>
        <v>2.7149999999999997E-2</v>
      </c>
      <c r="AB64" s="8">
        <f t="shared" si="10"/>
        <v>9.0046866751182453E-2</v>
      </c>
      <c r="AC64" s="8">
        <f t="shared" si="11"/>
        <v>5.6323709784954677E-2</v>
      </c>
      <c r="AD64" s="2">
        <f t="shared" si="12"/>
        <v>17.754512332693015</v>
      </c>
      <c r="AE64" s="17">
        <f t="shared" si="13"/>
        <v>5.6323709784954677E-2</v>
      </c>
      <c r="AF64" s="17"/>
      <c r="AG64" s="6">
        <f t="shared" si="22"/>
        <v>3.9494372196986649E-2</v>
      </c>
      <c r="AH64" s="6">
        <f t="shared" si="14"/>
        <v>1.7828178654134729E-2</v>
      </c>
      <c r="AI64" s="6">
        <f t="shared" si="15"/>
        <v>2.8661275425560687E-2</v>
      </c>
      <c r="BC64" s="7">
        <f t="shared" si="16"/>
        <v>43524</v>
      </c>
      <c r="BD64" s="6">
        <f t="shared" si="17"/>
        <v>5.5521009149862313E-2</v>
      </c>
      <c r="BE64" s="6">
        <f t="shared" si="18"/>
        <v>2.7149999999999997E-2</v>
      </c>
      <c r="BF64" s="6">
        <f t="shared" si="19"/>
        <v>2.8371009149862316E-2</v>
      </c>
    </row>
    <row r="65" spans="2:58" x14ac:dyDescent="0.25">
      <c r="B65" s="7">
        <v>43496</v>
      </c>
      <c r="C65" s="2">
        <v>18.049499999999998</v>
      </c>
      <c r="D65" s="2">
        <f t="shared" si="1"/>
        <v>18.339193817636627</v>
      </c>
      <c r="E65" s="2">
        <v>2704.1</v>
      </c>
      <c r="F65" s="8">
        <f t="shared" si="2"/>
        <v>5.5403196764453315E-2</v>
      </c>
      <c r="G65">
        <v>250.1534</v>
      </c>
      <c r="H65" s="1">
        <f t="shared" si="3"/>
        <v>-0.28969381763662838</v>
      </c>
      <c r="I65" s="1">
        <f t="shared" ca="1" si="20"/>
        <v>0.42306053251144182</v>
      </c>
      <c r="J65" s="1">
        <f t="shared" ca="1" si="4"/>
        <v>-3.9106239019666234</v>
      </c>
      <c r="K65" s="1">
        <f t="shared" ca="1" si="5"/>
        <v>4.7567449669895066</v>
      </c>
      <c r="L65" s="1">
        <f t="shared" ca="1" si="6"/>
        <v>-7.8212478039332467</v>
      </c>
      <c r="M65" s="1">
        <f t="shared" ca="1" si="6"/>
        <v>9.5134899339790131</v>
      </c>
      <c r="S65" s="6">
        <f t="shared" si="21"/>
        <v>5.8792999999999998E-2</v>
      </c>
      <c r="T65" s="6">
        <v>3.2500000000000001E-2</v>
      </c>
      <c r="U65" s="8">
        <f>_xll.BDH($U$4,"PX_LAST",B65)/100</f>
        <v>2.6293E-2</v>
      </c>
      <c r="X65" s="7">
        <f t="shared" si="7"/>
        <v>43496</v>
      </c>
      <c r="Y65" s="6">
        <f t="shared" si="8"/>
        <v>2.823502396571596E-2</v>
      </c>
      <c r="Z65" s="6">
        <f t="shared" si="9"/>
        <v>2.9110196764453315E-2</v>
      </c>
      <c r="AA65" s="6">
        <f t="shared" si="0"/>
        <v>2.6293E-2</v>
      </c>
      <c r="AB65" s="8">
        <f t="shared" si="10"/>
        <v>9.2508930882733625E-2</v>
      </c>
      <c r="AC65" s="8">
        <f t="shared" si="11"/>
        <v>5.452802396571596E-2</v>
      </c>
      <c r="AD65" s="2">
        <f t="shared" si="12"/>
        <v>18.339193817636627</v>
      </c>
      <c r="AE65" s="17">
        <f t="shared" si="13"/>
        <v>5.452802396571596E-2</v>
      </c>
      <c r="AF65" s="17"/>
      <c r="AG65" s="6">
        <f t="shared" si="22"/>
        <v>3.9494372196986649E-2</v>
      </c>
      <c r="AH65" s="6">
        <f t="shared" si="14"/>
        <v>1.7828178654134729E-2</v>
      </c>
      <c r="AI65" s="6">
        <f t="shared" si="15"/>
        <v>2.8661275425560687E-2</v>
      </c>
      <c r="BC65" s="7">
        <f t="shared" si="16"/>
        <v>43496</v>
      </c>
      <c r="BD65" s="6">
        <f t="shared" si="17"/>
        <v>5.5403196764453315E-2</v>
      </c>
      <c r="BE65" s="6">
        <f t="shared" si="18"/>
        <v>2.6293E-2</v>
      </c>
      <c r="BF65" s="6">
        <f t="shared" si="19"/>
        <v>2.9110196764453315E-2</v>
      </c>
    </row>
    <row r="66" spans="2:58" x14ac:dyDescent="0.25">
      <c r="B66" s="7">
        <v>43465</v>
      </c>
      <c r="C66" s="2">
        <v>16.7332</v>
      </c>
      <c r="D66" s="2">
        <f t="shared" si="1"/>
        <v>15.255698443566931</v>
      </c>
      <c r="E66" s="2">
        <v>2506.85</v>
      </c>
      <c r="F66" s="8">
        <f t="shared" si="2"/>
        <v>5.9761432362010855E-2</v>
      </c>
      <c r="G66">
        <v>250.1748</v>
      </c>
      <c r="H66" s="1">
        <f t="shared" si="3"/>
        <v>1.4775015564330687</v>
      </c>
      <c r="I66" s="1">
        <f t="shared" ca="1" si="20"/>
        <v>0.42306053251144182</v>
      </c>
      <c r="J66" s="1">
        <f t="shared" ca="1" si="4"/>
        <v>-3.9106239019666234</v>
      </c>
      <c r="K66" s="1">
        <f t="shared" ca="1" si="5"/>
        <v>4.7567449669895066</v>
      </c>
      <c r="L66" s="1">
        <f t="shared" ca="1" si="6"/>
        <v>-7.8212478039332467</v>
      </c>
      <c r="M66" s="1">
        <f t="shared" ca="1" si="6"/>
        <v>9.5134899339790131</v>
      </c>
      <c r="S66" s="6">
        <f t="shared" si="21"/>
        <v>5.9342000000000006E-2</v>
      </c>
      <c r="T66" s="6">
        <v>3.2500000000000001E-2</v>
      </c>
      <c r="U66" s="8">
        <f>_xll.BDH($U$4,"PX_LAST",B66)/100</f>
        <v>2.6842000000000001E-2</v>
      </c>
      <c r="X66" s="7">
        <f t="shared" si="7"/>
        <v>43465</v>
      </c>
      <c r="Y66" s="6">
        <f t="shared" si="8"/>
        <v>3.8707276796414586E-2</v>
      </c>
      <c r="Z66" s="6">
        <f t="shared" si="9"/>
        <v>3.291943236201085E-2</v>
      </c>
      <c r="AA66" s="6">
        <f t="shared" si="0"/>
        <v>2.6842000000000001E-2</v>
      </c>
      <c r="AB66" s="8">
        <f t="shared" si="10"/>
        <v>9.9796477651235616E-2</v>
      </c>
      <c r="AC66" s="8">
        <f t="shared" si="11"/>
        <v>6.5549276796414591E-2</v>
      </c>
      <c r="AD66" s="2">
        <f t="shared" si="12"/>
        <v>15.255698443566931</v>
      </c>
      <c r="AE66" s="17">
        <f t="shared" si="13"/>
        <v>6.5549276796414591E-2</v>
      </c>
      <c r="AF66" s="17"/>
      <c r="AG66" s="6">
        <f t="shared" si="22"/>
        <v>3.9494372196986649E-2</v>
      </c>
      <c r="AH66" s="6">
        <f t="shared" si="14"/>
        <v>1.7828178654134729E-2</v>
      </c>
      <c r="AI66" s="6">
        <f t="shared" si="15"/>
        <v>2.8661275425560687E-2</v>
      </c>
      <c r="BC66" s="7">
        <f t="shared" si="16"/>
        <v>43465</v>
      </c>
      <c r="BD66" s="6">
        <f t="shared" si="17"/>
        <v>5.9761432362010855E-2</v>
      </c>
      <c r="BE66" s="6">
        <f t="shared" si="18"/>
        <v>2.6842000000000001E-2</v>
      </c>
      <c r="BF66" s="6">
        <f t="shared" si="19"/>
        <v>3.291943236201085E-2</v>
      </c>
    </row>
    <row r="67" spans="2:58" x14ac:dyDescent="0.25">
      <c r="B67" s="7">
        <v>43434</v>
      </c>
      <c r="C67" s="2">
        <v>18.4697</v>
      </c>
      <c r="D67" s="2">
        <f t="shared" si="1"/>
        <v>15.836589444448999</v>
      </c>
      <c r="E67" s="2">
        <v>2760.17</v>
      </c>
      <c r="F67" s="8">
        <f t="shared" si="2"/>
        <v>5.4142731067640518E-2</v>
      </c>
      <c r="G67">
        <v>250.6268</v>
      </c>
      <c r="H67" s="1">
        <f t="shared" si="3"/>
        <v>2.633110555551001</v>
      </c>
      <c r="I67" s="1">
        <f t="shared" ca="1" si="20"/>
        <v>0.42306053251144182</v>
      </c>
      <c r="J67" s="1">
        <f t="shared" ca="1" si="4"/>
        <v>-3.9106239019666234</v>
      </c>
      <c r="K67" s="1">
        <f t="shared" ca="1" si="5"/>
        <v>4.7567449669895066</v>
      </c>
      <c r="L67" s="1">
        <f t="shared" ca="1" si="6"/>
        <v>-7.8212478039332467</v>
      </c>
      <c r="M67" s="1">
        <f t="shared" ca="1" si="6"/>
        <v>9.5134899339790131</v>
      </c>
      <c r="S67" s="6">
        <f t="shared" si="21"/>
        <v>6.2379000000000004E-2</v>
      </c>
      <c r="T67" s="6">
        <v>3.2500000000000001E-2</v>
      </c>
      <c r="U67" s="8">
        <f>_xll.BDH($U$4,"PX_LAST",B67)/100</f>
        <v>2.9878999999999999E-2</v>
      </c>
      <c r="X67" s="7">
        <f t="shared" si="7"/>
        <v>43434</v>
      </c>
      <c r="Y67" s="6">
        <f t="shared" si="8"/>
        <v>3.3265909041669796E-2</v>
      </c>
      <c r="Z67" s="6">
        <f t="shared" si="9"/>
        <v>2.4263731067640518E-2</v>
      </c>
      <c r="AA67" s="6">
        <f t="shared" si="0"/>
        <v>2.9878999999999999E-2</v>
      </c>
      <c r="AB67" s="8">
        <f t="shared" si="10"/>
        <v>9.0801218765510824E-2</v>
      </c>
      <c r="AC67" s="8">
        <f t="shared" si="11"/>
        <v>6.3144909041669792E-2</v>
      </c>
      <c r="AD67" s="2">
        <f t="shared" si="12"/>
        <v>15.836589444448999</v>
      </c>
      <c r="AE67" s="17">
        <f t="shared" si="13"/>
        <v>6.3144909041669792E-2</v>
      </c>
      <c r="AF67" s="17"/>
      <c r="AG67" s="6">
        <f t="shared" si="22"/>
        <v>3.9494372196986649E-2</v>
      </c>
      <c r="AH67" s="6">
        <f t="shared" si="14"/>
        <v>1.7828178654134729E-2</v>
      </c>
      <c r="AI67" s="6">
        <f t="shared" si="15"/>
        <v>2.8661275425560687E-2</v>
      </c>
      <c r="BC67" s="7">
        <f t="shared" si="16"/>
        <v>43434</v>
      </c>
      <c r="BD67" s="6">
        <f t="shared" si="17"/>
        <v>5.4142731067640518E-2</v>
      </c>
      <c r="BE67" s="6">
        <f t="shared" si="18"/>
        <v>2.9878999999999999E-2</v>
      </c>
      <c r="BF67" s="6">
        <f t="shared" si="19"/>
        <v>2.4263731067640518E-2</v>
      </c>
    </row>
    <row r="68" spans="2:58" x14ac:dyDescent="0.25">
      <c r="B68" s="7">
        <v>43404</v>
      </c>
      <c r="C68" s="2">
        <v>19.301600000000001</v>
      </c>
      <c r="D68" s="2">
        <f t="shared" si="1"/>
        <v>15.410948095618258</v>
      </c>
      <c r="E68" s="2">
        <v>2711.74</v>
      </c>
      <c r="F68" s="8">
        <f t="shared" si="2"/>
        <v>5.1809176441331289E-2</v>
      </c>
      <c r="G68">
        <v>243.72450000000001</v>
      </c>
      <c r="H68" s="1">
        <f t="shared" si="3"/>
        <v>3.8906519043817429</v>
      </c>
      <c r="I68" s="1">
        <f t="shared" ca="1" si="20"/>
        <v>0.42306053251144182</v>
      </c>
      <c r="J68" s="1">
        <f t="shared" ca="1" si="4"/>
        <v>-3.9106239019666234</v>
      </c>
      <c r="K68" s="1">
        <f t="shared" ca="1" si="5"/>
        <v>4.7567449669895066</v>
      </c>
      <c r="L68" s="1">
        <f t="shared" ca="1" si="6"/>
        <v>-7.8212478039332467</v>
      </c>
      <c r="M68" s="1">
        <f t="shared" ca="1" si="6"/>
        <v>9.5134899339790131</v>
      </c>
      <c r="S68" s="6">
        <f t="shared" si="21"/>
        <v>6.3934999999999992E-2</v>
      </c>
      <c r="T68" s="6">
        <v>3.2500000000000001E-2</v>
      </c>
      <c r="U68" s="8">
        <f>_xll.BDH($U$4,"PX_LAST",B68)/100</f>
        <v>3.1434999999999998E-2</v>
      </c>
      <c r="X68" s="7">
        <f t="shared" si="7"/>
        <v>43404</v>
      </c>
      <c r="Y68" s="6">
        <f t="shared" si="8"/>
        <v>3.3453934398807478E-2</v>
      </c>
      <c r="Z68" s="6">
        <f t="shared" si="9"/>
        <v>2.0374176441331292E-2</v>
      </c>
      <c r="AA68" s="6">
        <f t="shared" si="0"/>
        <v>3.1434999999999998E-2</v>
      </c>
      <c r="AB68" s="8">
        <f t="shared" si="10"/>
        <v>8.9877532506803762E-2</v>
      </c>
      <c r="AC68" s="8">
        <f t="shared" si="11"/>
        <v>6.4888934398807468E-2</v>
      </c>
      <c r="AD68" s="2">
        <f t="shared" si="12"/>
        <v>15.410948095618258</v>
      </c>
      <c r="AE68" s="17">
        <f t="shared" si="13"/>
        <v>6.4888934398807468E-2</v>
      </c>
      <c r="AF68" s="17"/>
      <c r="AG68" s="6">
        <f t="shared" si="22"/>
        <v>3.9494372196986649E-2</v>
      </c>
      <c r="AH68" s="6">
        <f t="shared" si="14"/>
        <v>1.7828178654134729E-2</v>
      </c>
      <c r="AI68" s="6">
        <f t="shared" si="15"/>
        <v>2.8661275425560687E-2</v>
      </c>
      <c r="BC68" s="7">
        <f t="shared" si="16"/>
        <v>43404</v>
      </c>
      <c r="BD68" s="6">
        <f t="shared" si="17"/>
        <v>5.1809176441331289E-2</v>
      </c>
      <c r="BE68" s="6">
        <f t="shared" si="18"/>
        <v>3.1434999999999998E-2</v>
      </c>
      <c r="BF68" s="6">
        <f t="shared" si="19"/>
        <v>2.0374176441331292E-2</v>
      </c>
    </row>
    <row r="69" spans="2:58" x14ac:dyDescent="0.25">
      <c r="B69" s="7">
        <v>43371</v>
      </c>
      <c r="C69" s="2">
        <v>20.741299999999999</v>
      </c>
      <c r="D69" s="2">
        <f t="shared" si="1"/>
        <v>16.769220746611484</v>
      </c>
      <c r="E69" s="2">
        <v>2913.98</v>
      </c>
      <c r="F69" s="8">
        <f t="shared" si="2"/>
        <v>4.8212985685564549E-2</v>
      </c>
      <c r="G69">
        <v>243.76480000000001</v>
      </c>
      <c r="H69" s="1">
        <f t="shared" si="3"/>
        <v>3.9720792533885145</v>
      </c>
      <c r="I69" s="1">
        <f t="shared" ca="1" si="20"/>
        <v>0.42306053251144182</v>
      </c>
      <c r="J69" s="1">
        <f t="shared" ca="1" si="4"/>
        <v>-3.9106239019666234</v>
      </c>
      <c r="K69" s="1">
        <f t="shared" ca="1" si="5"/>
        <v>4.7567449669895066</v>
      </c>
      <c r="L69" s="1">
        <f t="shared" ca="1" si="6"/>
        <v>-7.8212478039332467</v>
      </c>
      <c r="M69" s="1">
        <f t="shared" ca="1" si="6"/>
        <v>9.5134899339790131</v>
      </c>
      <c r="S69" s="6">
        <f t="shared" si="21"/>
        <v>6.3112000000000001E-2</v>
      </c>
      <c r="T69" s="6">
        <v>3.2500000000000001E-2</v>
      </c>
      <c r="U69" s="8">
        <f>_xll.BDH($U$4,"PX_LAST",B69)/100</f>
        <v>3.0612E-2</v>
      </c>
      <c r="X69" s="7">
        <f t="shared" si="7"/>
        <v>43371</v>
      </c>
      <c r="Y69" s="6">
        <f t="shared" si="8"/>
        <v>2.9021063164373192E-2</v>
      </c>
      <c r="Z69" s="6">
        <f t="shared" si="9"/>
        <v>1.7600985685564549E-2</v>
      </c>
      <c r="AA69" s="6">
        <f t="shared" si="0"/>
        <v>3.0612E-2</v>
      </c>
      <c r="AB69" s="8">
        <f t="shared" si="10"/>
        <v>8.3653559736168406E-2</v>
      </c>
      <c r="AC69" s="8">
        <f t="shared" si="11"/>
        <v>5.9633063164373196E-2</v>
      </c>
      <c r="AD69" s="2">
        <f t="shared" si="12"/>
        <v>16.769220746611484</v>
      </c>
      <c r="AE69" s="17">
        <f t="shared" si="13"/>
        <v>5.9633063164373196E-2</v>
      </c>
      <c r="AF69" s="17"/>
      <c r="AG69" s="6">
        <f t="shared" si="22"/>
        <v>3.9494372196986649E-2</v>
      </c>
      <c r="AH69" s="6">
        <f t="shared" si="14"/>
        <v>1.7828178654134729E-2</v>
      </c>
      <c r="AI69" s="6">
        <f t="shared" si="15"/>
        <v>2.8661275425560687E-2</v>
      </c>
      <c r="BC69" s="7">
        <f t="shared" si="16"/>
        <v>43371</v>
      </c>
      <c r="BD69" s="6">
        <f t="shared" si="17"/>
        <v>4.8212985685564549E-2</v>
      </c>
      <c r="BE69" s="6">
        <f t="shared" si="18"/>
        <v>3.0612E-2</v>
      </c>
      <c r="BF69" s="6">
        <f t="shared" si="19"/>
        <v>1.7600985685564549E-2</v>
      </c>
    </row>
    <row r="70" spans="2:58" x14ac:dyDescent="0.25">
      <c r="B70" s="7">
        <v>43343</v>
      </c>
      <c r="C70" s="2">
        <v>20.632200000000001</v>
      </c>
      <c r="D70" s="2">
        <f t="shared" si="1"/>
        <v>16.507498673295352</v>
      </c>
      <c r="E70" s="2">
        <v>2901.52</v>
      </c>
      <c r="F70" s="8">
        <f t="shared" si="2"/>
        <v>4.8467928771531874E-2</v>
      </c>
      <c r="G70">
        <v>243.8717</v>
      </c>
      <c r="H70" s="1">
        <f t="shared" si="3"/>
        <v>4.1247013267046491</v>
      </c>
      <c r="I70" s="1">
        <f t="shared" ca="1" si="20"/>
        <v>0.42306053251144182</v>
      </c>
      <c r="J70" s="1">
        <f t="shared" ca="1" si="4"/>
        <v>-3.9106239019666234</v>
      </c>
      <c r="K70" s="1">
        <f t="shared" ca="1" si="5"/>
        <v>4.7567449669895066</v>
      </c>
      <c r="L70" s="1">
        <f t="shared" ca="1" si="6"/>
        <v>-7.8212478039332467</v>
      </c>
      <c r="M70" s="1">
        <f t="shared" ca="1" si="6"/>
        <v>9.5134899339790131</v>
      </c>
      <c r="S70" s="6">
        <f t="shared" si="21"/>
        <v>6.1103999999999999E-2</v>
      </c>
      <c r="T70" s="6">
        <v>3.2500000000000001E-2</v>
      </c>
      <c r="U70" s="8">
        <f>_xll.BDH($U$4,"PX_LAST",B70)/100</f>
        <v>2.8603999999999997E-2</v>
      </c>
      <c r="X70" s="7">
        <f t="shared" si="7"/>
        <v>43343</v>
      </c>
      <c r="Y70" s="6">
        <f t="shared" si="8"/>
        <v>3.1974529781603332E-2</v>
      </c>
      <c r="Z70" s="6">
        <f t="shared" si="9"/>
        <v>1.9863928771531876E-2</v>
      </c>
      <c r="AA70" s="6">
        <f t="shared" si="0"/>
        <v>2.8603999999999997E-2</v>
      </c>
      <c r="AB70" s="8">
        <f t="shared" si="10"/>
        <v>8.4049636052827489E-2</v>
      </c>
      <c r="AC70" s="8">
        <f t="shared" si="11"/>
        <v>6.057852978160333E-2</v>
      </c>
      <c r="AD70" s="2">
        <f t="shared" si="12"/>
        <v>16.507498673295352</v>
      </c>
      <c r="AE70" s="17">
        <f t="shared" si="13"/>
        <v>6.057852978160333E-2</v>
      </c>
      <c r="AF70" s="17"/>
      <c r="AG70" s="6">
        <f t="shared" si="22"/>
        <v>3.9494372196986649E-2</v>
      </c>
      <c r="AH70" s="6">
        <f t="shared" si="14"/>
        <v>1.7828178654134729E-2</v>
      </c>
      <c r="AI70" s="6">
        <f t="shared" si="15"/>
        <v>2.8661275425560687E-2</v>
      </c>
      <c r="BC70" s="7">
        <f t="shared" si="16"/>
        <v>43343</v>
      </c>
      <c r="BD70" s="6">
        <f t="shared" si="17"/>
        <v>4.8467928771531874E-2</v>
      </c>
      <c r="BE70" s="6">
        <f t="shared" si="18"/>
        <v>2.8603999999999997E-2</v>
      </c>
      <c r="BF70" s="6">
        <f t="shared" si="19"/>
        <v>1.9863928771531876E-2</v>
      </c>
    </row>
    <row r="71" spans="2:58" x14ac:dyDescent="0.25">
      <c r="B71" s="7">
        <v>43312</v>
      </c>
      <c r="C71" s="2">
        <v>21.016999999999999</v>
      </c>
      <c r="D71" s="2">
        <f t="shared" si="1"/>
        <v>17.139865039389818</v>
      </c>
      <c r="E71" s="2">
        <v>2816.29</v>
      </c>
      <c r="F71" s="8">
        <f t="shared" si="2"/>
        <v>4.7580530047104726E-2</v>
      </c>
      <c r="G71">
        <v>238.2766</v>
      </c>
      <c r="H71" s="1">
        <f t="shared" si="3"/>
        <v>3.8771349606101815</v>
      </c>
      <c r="I71" s="1">
        <f t="shared" ca="1" si="20"/>
        <v>0.42306053251144182</v>
      </c>
      <c r="J71" s="1">
        <f t="shared" ca="1" si="4"/>
        <v>-3.9106239019666234</v>
      </c>
      <c r="K71" s="1">
        <f t="shared" ca="1" si="5"/>
        <v>4.7567449669895066</v>
      </c>
      <c r="L71" s="1">
        <f t="shared" ca="1" si="6"/>
        <v>-7.8212478039332467</v>
      </c>
      <c r="M71" s="1">
        <f t="shared" ca="1" si="6"/>
        <v>9.5134899339790131</v>
      </c>
      <c r="S71" s="6">
        <f t="shared" si="21"/>
        <v>6.2098E-2</v>
      </c>
      <c r="T71" s="6">
        <v>3.2500000000000001E-2</v>
      </c>
      <c r="U71" s="8">
        <f>_xll.BDH($U$4,"PX_LAST",B71)/100</f>
        <v>2.9597999999999999E-2</v>
      </c>
      <c r="X71" s="7">
        <f t="shared" si="7"/>
        <v>43312</v>
      </c>
      <c r="Y71" s="6">
        <f t="shared" si="8"/>
        <v>2.8745516573897144E-2</v>
      </c>
      <c r="Z71" s="6">
        <f t="shared" si="9"/>
        <v>1.7982530047104726E-2</v>
      </c>
      <c r="AA71" s="6">
        <f t="shared" si="0"/>
        <v>2.9597999999999999E-2</v>
      </c>
      <c r="AB71" s="8">
        <f t="shared" si="10"/>
        <v>8.4606556853164983E-2</v>
      </c>
      <c r="AC71" s="8">
        <f t="shared" si="11"/>
        <v>5.8343516573897143E-2</v>
      </c>
      <c r="AD71" s="2">
        <f t="shared" si="12"/>
        <v>17.139865039389818</v>
      </c>
      <c r="AE71" s="17">
        <f t="shared" si="13"/>
        <v>5.8343516573897143E-2</v>
      </c>
      <c r="AF71" s="17"/>
      <c r="AG71" s="6">
        <f t="shared" si="22"/>
        <v>3.9494372196986649E-2</v>
      </c>
      <c r="AH71" s="6">
        <f t="shared" si="14"/>
        <v>1.7828178654134729E-2</v>
      </c>
      <c r="AI71" s="6">
        <f t="shared" si="15"/>
        <v>2.8661275425560687E-2</v>
      </c>
      <c r="BC71" s="7">
        <f t="shared" si="16"/>
        <v>43312</v>
      </c>
      <c r="BD71" s="6">
        <f t="shared" si="17"/>
        <v>4.7580530047104726E-2</v>
      </c>
      <c r="BE71" s="6">
        <f t="shared" si="18"/>
        <v>2.9597999999999999E-2</v>
      </c>
      <c r="BF71" s="6">
        <f t="shared" si="19"/>
        <v>1.7982530047104726E-2</v>
      </c>
    </row>
    <row r="72" spans="2:58" x14ac:dyDescent="0.25">
      <c r="B72" s="7">
        <v>43280</v>
      </c>
      <c r="C72" s="2">
        <v>20.286300000000001</v>
      </c>
      <c r="D72" s="2">
        <f t="shared" ref="D72:D135" si="25">AD72</f>
        <v>16.776558707679232</v>
      </c>
      <c r="E72" s="2">
        <v>2718.37</v>
      </c>
      <c r="F72" s="8">
        <f t="shared" ref="F72:F135" si="26">1/C72</f>
        <v>4.9294351360277627E-2</v>
      </c>
      <c r="G72">
        <v>238.27959999999999</v>
      </c>
      <c r="H72" s="1">
        <f t="shared" ref="H72:H135" si="27">C72-D72</f>
        <v>3.5097412923207685</v>
      </c>
      <c r="I72" s="1">
        <f t="shared" ca="1" si="20"/>
        <v>0.42306053251144182</v>
      </c>
      <c r="J72" s="1">
        <f t="shared" ref="J72:J135" ca="1" si="28">I72-_xlfn.STDEV.S($H$7:$H$150)</f>
        <v>-3.9106239019666234</v>
      </c>
      <c r="K72" s="1">
        <f t="shared" ref="K72:K135" ca="1" si="29">I72+_xlfn.STDEV.S($H$7:$H$150)</f>
        <v>4.7567449669895066</v>
      </c>
      <c r="L72" s="1">
        <f t="shared" ref="L72:M135" ca="1" si="30">J72*2</f>
        <v>-7.8212478039332467</v>
      </c>
      <c r="M72" s="1">
        <f t="shared" ca="1" si="30"/>
        <v>9.5134899339790131</v>
      </c>
      <c r="S72" s="6">
        <f t="shared" si="21"/>
        <v>6.1101000000000003E-2</v>
      </c>
      <c r="T72" s="6">
        <v>3.2500000000000001E-2</v>
      </c>
      <c r="U72" s="8">
        <f>_xll.BDH($U$4,"PX_LAST",B72)/100</f>
        <v>2.8601000000000001E-2</v>
      </c>
      <c r="X72" s="7">
        <f t="shared" ref="X72:X135" si="31">B72</f>
        <v>43280</v>
      </c>
      <c r="Y72" s="6">
        <f t="shared" ref="Y72:Y135" si="32">$AL$6+($AL$12*(AA72-AA73))+($AL$13*(AB72-AB73))</f>
        <v>3.1005980038299751E-2</v>
      </c>
      <c r="Z72" s="6">
        <f t="shared" ref="Z72:Z135" si="33">F72-U72</f>
        <v>2.0693351360277626E-2</v>
      </c>
      <c r="AA72" s="6">
        <f t="shared" ref="AA72:AA135" si="34">U72</f>
        <v>2.8601000000000001E-2</v>
      </c>
      <c r="AB72" s="8">
        <f t="shared" ref="AB72:AB135" si="35">G72/E72</f>
        <v>8.7655322858919124E-2</v>
      </c>
      <c r="AC72" s="8">
        <f t="shared" ref="AC72:AC135" si="36">Y72+AA72</f>
        <v>5.9606980038299756E-2</v>
      </c>
      <c r="AD72" s="2">
        <f t="shared" ref="AD72:AD135" si="37">1/AC72</f>
        <v>16.776558707679232</v>
      </c>
      <c r="AE72" s="17">
        <f t="shared" ref="AE72:AE135" si="38">Y72+AA72</f>
        <v>5.9606980038299756E-2</v>
      </c>
      <c r="AF72" s="17"/>
      <c r="AG72" s="6">
        <f t="shared" si="22"/>
        <v>3.9494372196986649E-2</v>
      </c>
      <c r="AH72" s="6">
        <f t="shared" ref="AH72:AH135" si="39">$AH$4+$AG$3</f>
        <v>1.7828178654134729E-2</v>
      </c>
      <c r="AI72" s="6">
        <f t="shared" ref="AI72:AI135" si="40">$AG$3</f>
        <v>2.8661275425560687E-2</v>
      </c>
      <c r="BC72" s="7">
        <f t="shared" ref="BC72:BC135" si="41">B72</f>
        <v>43280</v>
      </c>
      <c r="BD72" s="6">
        <f t="shared" ref="BD72:BD135" si="42">F72</f>
        <v>4.9294351360277627E-2</v>
      </c>
      <c r="BE72" s="6">
        <f t="shared" ref="BE72:BE135" si="43">AA72</f>
        <v>2.8601000000000001E-2</v>
      </c>
      <c r="BF72" s="6">
        <f t="shared" ref="BF72:BF135" si="44">BD72-BE72</f>
        <v>2.0693351360277626E-2</v>
      </c>
    </row>
    <row r="73" spans="2:58" x14ac:dyDescent="0.25">
      <c r="B73" s="7">
        <v>43251</v>
      </c>
      <c r="C73" s="2">
        <v>20.212900000000001</v>
      </c>
      <c r="D73" s="2">
        <f t="shared" si="25"/>
        <v>16.477781132205543</v>
      </c>
      <c r="E73" s="2">
        <v>2705.27</v>
      </c>
      <c r="F73" s="8">
        <f t="shared" si="26"/>
        <v>4.9473356124059384E-2</v>
      </c>
      <c r="G73">
        <v>238.35810000000001</v>
      </c>
      <c r="H73" s="1">
        <f t="shared" si="27"/>
        <v>3.7351188677944585</v>
      </c>
      <c r="I73" s="1">
        <f t="shared" ref="I73:I136" ca="1" si="45">I72</f>
        <v>0.42306053251144182</v>
      </c>
      <c r="J73" s="1">
        <f t="shared" ca="1" si="28"/>
        <v>-3.9106239019666234</v>
      </c>
      <c r="K73" s="1">
        <f t="shared" ca="1" si="29"/>
        <v>4.7567449669895066</v>
      </c>
      <c r="L73" s="1">
        <f t="shared" ca="1" si="30"/>
        <v>-7.8212478039332467</v>
      </c>
      <c r="M73" s="1">
        <f t="shared" ca="1" si="30"/>
        <v>9.5134899339790131</v>
      </c>
      <c r="S73" s="6">
        <f t="shared" ref="S73:S136" si="46">T73+U73</f>
        <v>6.1086000000000001E-2</v>
      </c>
      <c r="T73" s="6">
        <v>3.2500000000000001E-2</v>
      </c>
      <c r="U73" s="8">
        <f>_xll.BDH($U$4,"PX_LAST",B73)/100</f>
        <v>2.8586E-2</v>
      </c>
      <c r="X73" s="7">
        <f t="shared" si="31"/>
        <v>43251</v>
      </c>
      <c r="Y73" s="6">
        <f t="shared" si="32"/>
        <v>3.2101782655731305E-2</v>
      </c>
      <c r="Z73" s="6">
        <f t="shared" si="33"/>
        <v>2.0887356124059384E-2</v>
      </c>
      <c r="AA73" s="6">
        <f t="shared" si="34"/>
        <v>2.8586E-2</v>
      </c>
      <c r="AB73" s="8">
        <f t="shared" si="35"/>
        <v>8.8108802448554124E-2</v>
      </c>
      <c r="AC73" s="8">
        <f t="shared" si="36"/>
        <v>6.0687782655731305E-2</v>
      </c>
      <c r="AD73" s="2">
        <f t="shared" si="37"/>
        <v>16.477781132205543</v>
      </c>
      <c r="AE73" s="17">
        <f t="shared" si="38"/>
        <v>6.0687782655731305E-2</v>
      </c>
      <c r="AF73" s="17"/>
      <c r="AG73" s="6">
        <f t="shared" ref="AG73:AG136" si="47">$AG$4+$AG$3</f>
        <v>3.9494372196986649E-2</v>
      </c>
      <c r="AH73" s="6">
        <f t="shared" si="39"/>
        <v>1.7828178654134729E-2</v>
      </c>
      <c r="AI73" s="6">
        <f t="shared" si="40"/>
        <v>2.8661275425560687E-2</v>
      </c>
      <c r="BC73" s="7">
        <f t="shared" si="41"/>
        <v>43251</v>
      </c>
      <c r="BD73" s="6">
        <f t="shared" si="42"/>
        <v>4.9473356124059384E-2</v>
      </c>
      <c r="BE73" s="6">
        <f t="shared" si="43"/>
        <v>2.8586E-2</v>
      </c>
      <c r="BF73" s="6">
        <f t="shared" si="44"/>
        <v>2.0887356124059384E-2</v>
      </c>
    </row>
    <row r="74" spans="2:58" x14ac:dyDescent="0.25">
      <c r="B74" s="7">
        <v>43220</v>
      </c>
      <c r="C74" s="2">
        <v>21.222000000000001</v>
      </c>
      <c r="D74" s="2">
        <f t="shared" si="25"/>
        <v>17.096097712007424</v>
      </c>
      <c r="E74" s="2">
        <v>2648.05</v>
      </c>
      <c r="F74" s="8">
        <f t="shared" si="26"/>
        <v>4.7120912260861368E-2</v>
      </c>
      <c r="G74">
        <v>233.8338</v>
      </c>
      <c r="H74" s="1">
        <f t="shared" si="27"/>
        <v>4.1259022879925773</v>
      </c>
      <c r="I74" s="1">
        <f t="shared" ca="1" si="45"/>
        <v>0.42306053251144182</v>
      </c>
      <c r="J74" s="1">
        <f t="shared" ca="1" si="28"/>
        <v>-3.9106239019666234</v>
      </c>
      <c r="K74" s="1">
        <f t="shared" ca="1" si="29"/>
        <v>4.7567449669895066</v>
      </c>
      <c r="L74" s="1">
        <f t="shared" ca="1" si="30"/>
        <v>-7.8212478039332467</v>
      </c>
      <c r="M74" s="1">
        <f t="shared" ca="1" si="30"/>
        <v>9.5134899339790131</v>
      </c>
      <c r="S74" s="6">
        <f t="shared" si="46"/>
        <v>6.2031000000000003E-2</v>
      </c>
      <c r="T74" s="6">
        <v>3.2500000000000001E-2</v>
      </c>
      <c r="U74" s="8">
        <f>_xll.BDH($U$4,"PX_LAST",B74)/100</f>
        <v>2.9531000000000002E-2</v>
      </c>
      <c r="X74" s="7">
        <f t="shared" si="31"/>
        <v>43220</v>
      </c>
      <c r="Y74" s="6">
        <f t="shared" si="32"/>
        <v>2.8961880471644195E-2</v>
      </c>
      <c r="Z74" s="6">
        <f t="shared" si="33"/>
        <v>1.7589912260861366E-2</v>
      </c>
      <c r="AA74" s="6">
        <f t="shared" si="34"/>
        <v>2.9531000000000002E-2</v>
      </c>
      <c r="AB74" s="8">
        <f t="shared" si="35"/>
        <v>8.830414833556767E-2</v>
      </c>
      <c r="AC74" s="8">
        <f t="shared" si="36"/>
        <v>5.8492880471644193E-2</v>
      </c>
      <c r="AD74" s="2">
        <f t="shared" si="37"/>
        <v>17.096097712007424</v>
      </c>
      <c r="AE74" s="17">
        <f t="shared" si="38"/>
        <v>5.8492880471644193E-2</v>
      </c>
      <c r="AF74" s="17"/>
      <c r="AG74" s="6">
        <f t="shared" si="47"/>
        <v>3.9494372196986649E-2</v>
      </c>
      <c r="AH74" s="6">
        <f t="shared" si="39"/>
        <v>1.7828178654134729E-2</v>
      </c>
      <c r="AI74" s="6">
        <f t="shared" si="40"/>
        <v>2.8661275425560687E-2</v>
      </c>
      <c r="BC74" s="7">
        <f t="shared" si="41"/>
        <v>43220</v>
      </c>
      <c r="BD74" s="6">
        <f t="shared" si="42"/>
        <v>4.7120912260861368E-2</v>
      </c>
      <c r="BE74" s="6">
        <f t="shared" si="43"/>
        <v>2.9531000000000002E-2</v>
      </c>
      <c r="BF74" s="6">
        <f t="shared" si="44"/>
        <v>1.7589912260861366E-2</v>
      </c>
    </row>
    <row r="75" spans="2:58" x14ac:dyDescent="0.25">
      <c r="B75" s="7">
        <v>43189</v>
      </c>
      <c r="C75" s="2">
        <v>21.166499999999999</v>
      </c>
      <c r="D75" s="2">
        <f t="shared" si="25"/>
        <v>16.43170261769361</v>
      </c>
      <c r="E75" s="2">
        <v>2640.87</v>
      </c>
      <c r="F75" s="8">
        <f t="shared" si="26"/>
        <v>4.724446649186214E-2</v>
      </c>
      <c r="G75">
        <v>233.83430000000001</v>
      </c>
      <c r="H75" s="1">
        <f t="shared" si="27"/>
        <v>4.7347973823063896</v>
      </c>
      <c r="I75" s="1">
        <f t="shared" ca="1" si="45"/>
        <v>0.42306053251144182</v>
      </c>
      <c r="J75" s="1">
        <f t="shared" ca="1" si="28"/>
        <v>-3.9106239019666234</v>
      </c>
      <c r="K75" s="1">
        <f t="shared" ca="1" si="29"/>
        <v>4.7567449669895066</v>
      </c>
      <c r="L75" s="1">
        <f t="shared" ca="1" si="30"/>
        <v>-7.8212478039332467</v>
      </c>
      <c r="M75" s="1">
        <f t="shared" ca="1" si="30"/>
        <v>9.5134899339790131</v>
      </c>
      <c r="S75" s="6">
        <f t="shared" si="46"/>
        <v>5.9888999999999998E-2</v>
      </c>
      <c r="T75" s="6">
        <v>3.2500000000000001E-2</v>
      </c>
      <c r="U75" s="8">
        <f>_xll.BDH($U$4,"PX_LAST",B75)/100</f>
        <v>2.7389E-2</v>
      </c>
      <c r="X75" s="7">
        <f t="shared" si="31"/>
        <v>43189</v>
      </c>
      <c r="Y75" s="6">
        <f t="shared" si="32"/>
        <v>3.3468966046878365E-2</v>
      </c>
      <c r="Z75" s="6">
        <f t="shared" si="33"/>
        <v>1.985546649186214E-2</v>
      </c>
      <c r="AA75" s="6">
        <f t="shared" si="34"/>
        <v>2.7389E-2</v>
      </c>
      <c r="AB75" s="8">
        <f t="shared" si="35"/>
        <v>8.8544419074017278E-2</v>
      </c>
      <c r="AC75" s="8">
        <f t="shared" si="36"/>
        <v>6.0857966046878362E-2</v>
      </c>
      <c r="AD75" s="2">
        <f t="shared" si="37"/>
        <v>16.43170261769361</v>
      </c>
      <c r="AE75" s="17">
        <f t="shared" si="38"/>
        <v>6.0857966046878362E-2</v>
      </c>
      <c r="AF75" s="17"/>
      <c r="AG75" s="6">
        <f t="shared" si="47"/>
        <v>3.9494372196986649E-2</v>
      </c>
      <c r="AH75" s="6">
        <f t="shared" si="39"/>
        <v>1.7828178654134729E-2</v>
      </c>
      <c r="AI75" s="6">
        <f t="shared" si="40"/>
        <v>2.8661275425560687E-2</v>
      </c>
      <c r="BC75" s="7">
        <f t="shared" si="41"/>
        <v>43189</v>
      </c>
      <c r="BD75" s="6">
        <f t="shared" si="42"/>
        <v>4.724446649186214E-2</v>
      </c>
      <c r="BE75" s="6">
        <f t="shared" si="43"/>
        <v>2.7389E-2</v>
      </c>
      <c r="BF75" s="6">
        <f t="shared" si="44"/>
        <v>1.985546649186214E-2</v>
      </c>
    </row>
    <row r="76" spans="2:58" x14ac:dyDescent="0.25">
      <c r="B76" s="7">
        <v>43159</v>
      </c>
      <c r="C76" s="2">
        <v>21.715599999999998</v>
      </c>
      <c r="D76" s="2">
        <f t="shared" si="25"/>
        <v>16.458471661860692</v>
      </c>
      <c r="E76" s="2">
        <v>2713.83</v>
      </c>
      <c r="F76" s="8">
        <f t="shared" si="26"/>
        <v>4.6049844351526092E-2</v>
      </c>
      <c r="G76">
        <v>234.7595</v>
      </c>
      <c r="H76" s="1">
        <f t="shared" si="27"/>
        <v>5.2571283381393066</v>
      </c>
      <c r="I76" s="1">
        <f t="shared" ca="1" si="45"/>
        <v>0.42306053251144182</v>
      </c>
      <c r="J76" s="1">
        <f t="shared" ca="1" si="28"/>
        <v>-3.9106239019666234</v>
      </c>
      <c r="K76" s="1">
        <f t="shared" ca="1" si="29"/>
        <v>4.7567449669895066</v>
      </c>
      <c r="L76" s="1">
        <f t="shared" ca="1" si="30"/>
        <v>-7.8212478039332467</v>
      </c>
      <c r="M76" s="1">
        <f t="shared" ca="1" si="30"/>
        <v>9.5134899339790131</v>
      </c>
      <c r="S76" s="6">
        <f t="shared" si="46"/>
        <v>6.1106000000000001E-2</v>
      </c>
      <c r="T76" s="6">
        <v>3.2500000000000001E-2</v>
      </c>
      <c r="U76" s="8">
        <f>_xll.BDH($U$4,"PX_LAST",B76)/100</f>
        <v>2.8605999999999999E-2</v>
      </c>
      <c r="X76" s="7">
        <f t="shared" si="31"/>
        <v>43159</v>
      </c>
      <c r="Y76" s="6">
        <f t="shared" si="32"/>
        <v>3.2152983005530558E-2</v>
      </c>
      <c r="Z76" s="6">
        <f t="shared" si="33"/>
        <v>1.7443844351526093E-2</v>
      </c>
      <c r="AA76" s="6">
        <f t="shared" si="34"/>
        <v>2.8605999999999999E-2</v>
      </c>
      <c r="AB76" s="8">
        <f t="shared" si="35"/>
        <v>8.6504865816945054E-2</v>
      </c>
      <c r="AC76" s="8">
        <f t="shared" si="36"/>
        <v>6.0758983005530558E-2</v>
      </c>
      <c r="AD76" s="2">
        <f t="shared" si="37"/>
        <v>16.458471661860692</v>
      </c>
      <c r="AE76" s="17">
        <f t="shared" si="38"/>
        <v>6.0758983005530558E-2</v>
      </c>
      <c r="AF76" s="17"/>
      <c r="AG76" s="6">
        <f t="shared" si="47"/>
        <v>3.9494372196986649E-2</v>
      </c>
      <c r="AH76" s="6">
        <f t="shared" si="39"/>
        <v>1.7828178654134729E-2</v>
      </c>
      <c r="AI76" s="6">
        <f t="shared" si="40"/>
        <v>2.8661275425560687E-2</v>
      </c>
      <c r="BC76" s="7">
        <f t="shared" si="41"/>
        <v>43159</v>
      </c>
      <c r="BD76" s="6">
        <f t="shared" si="42"/>
        <v>4.6049844351526092E-2</v>
      </c>
      <c r="BE76" s="6">
        <f t="shared" si="43"/>
        <v>2.8605999999999999E-2</v>
      </c>
      <c r="BF76" s="6">
        <f t="shared" si="44"/>
        <v>1.7443844351526093E-2</v>
      </c>
    </row>
    <row r="77" spans="2:58" x14ac:dyDescent="0.25">
      <c r="B77" s="7">
        <v>43131</v>
      </c>
      <c r="C77" s="2">
        <v>23.164200000000001</v>
      </c>
      <c r="D77" s="2">
        <f t="shared" si="25"/>
        <v>18.857642519401555</v>
      </c>
      <c r="E77" s="2">
        <v>2823.81</v>
      </c>
      <c r="F77" s="8">
        <f t="shared" si="26"/>
        <v>4.3170064150715323E-2</v>
      </c>
      <c r="G77">
        <v>229.9365</v>
      </c>
      <c r="H77" s="1">
        <f t="shared" si="27"/>
        <v>4.3065574805984461</v>
      </c>
      <c r="I77" s="1">
        <f t="shared" ca="1" si="45"/>
        <v>0.42306053251144182</v>
      </c>
      <c r="J77" s="1">
        <f t="shared" ca="1" si="28"/>
        <v>-3.9106239019666234</v>
      </c>
      <c r="K77" s="1">
        <f t="shared" ca="1" si="29"/>
        <v>4.7567449669895066</v>
      </c>
      <c r="L77" s="1">
        <f t="shared" ca="1" si="30"/>
        <v>-7.8212478039332467</v>
      </c>
      <c r="M77" s="1">
        <f t="shared" ca="1" si="30"/>
        <v>9.5134899339790131</v>
      </c>
      <c r="S77" s="6">
        <f t="shared" si="46"/>
        <v>5.9550000000000006E-2</v>
      </c>
      <c r="T77" s="6">
        <v>3.2500000000000001E-2</v>
      </c>
      <c r="U77" s="8">
        <f>_xll.BDH($U$4,"PX_LAST",B77)/100</f>
        <v>2.7050000000000001E-2</v>
      </c>
      <c r="X77" s="7">
        <f t="shared" si="31"/>
        <v>43131</v>
      </c>
      <c r="Y77" s="6">
        <f t="shared" si="32"/>
        <v>2.5978897910815563E-2</v>
      </c>
      <c r="Z77" s="6">
        <f t="shared" si="33"/>
        <v>1.6120064150715322E-2</v>
      </c>
      <c r="AA77" s="6">
        <f t="shared" si="34"/>
        <v>2.7050000000000001E-2</v>
      </c>
      <c r="AB77" s="8">
        <f t="shared" si="35"/>
        <v>8.1427751867158199E-2</v>
      </c>
      <c r="AC77" s="8">
        <f t="shared" si="36"/>
        <v>5.3028897910815567E-2</v>
      </c>
      <c r="AD77" s="2">
        <f t="shared" si="37"/>
        <v>18.857642519401555</v>
      </c>
      <c r="AE77" s="17">
        <f t="shared" si="38"/>
        <v>5.3028897910815567E-2</v>
      </c>
      <c r="AF77" s="17"/>
      <c r="AG77" s="6">
        <f t="shared" si="47"/>
        <v>3.9494372196986649E-2</v>
      </c>
      <c r="AH77" s="6">
        <f t="shared" si="39"/>
        <v>1.7828178654134729E-2</v>
      </c>
      <c r="AI77" s="6">
        <f t="shared" si="40"/>
        <v>2.8661275425560687E-2</v>
      </c>
      <c r="BC77" s="7">
        <f t="shared" si="41"/>
        <v>43131</v>
      </c>
      <c r="BD77" s="6">
        <f t="shared" si="42"/>
        <v>4.3170064150715323E-2</v>
      </c>
      <c r="BE77" s="6">
        <f t="shared" si="43"/>
        <v>2.7050000000000001E-2</v>
      </c>
      <c r="BF77" s="6">
        <f t="shared" si="44"/>
        <v>1.6120064150715322E-2</v>
      </c>
    </row>
    <row r="78" spans="2:58" x14ac:dyDescent="0.25">
      <c r="B78" s="7">
        <v>43098</v>
      </c>
      <c r="C78" s="2">
        <v>21.933299999999999</v>
      </c>
      <c r="D78" s="2">
        <f t="shared" si="25"/>
        <v>18.244265004022477</v>
      </c>
      <c r="E78" s="2">
        <v>2673.61</v>
      </c>
      <c r="F78" s="8">
        <f t="shared" si="26"/>
        <v>4.5592774457104038E-2</v>
      </c>
      <c r="G78">
        <v>229.9462</v>
      </c>
      <c r="H78" s="1">
        <f t="shared" si="27"/>
        <v>3.6890349959775222</v>
      </c>
      <c r="I78" s="1">
        <f t="shared" ca="1" si="45"/>
        <v>0.42306053251144182</v>
      </c>
      <c r="J78" s="1">
        <f t="shared" ca="1" si="28"/>
        <v>-3.9106239019666234</v>
      </c>
      <c r="K78" s="1">
        <f t="shared" ca="1" si="29"/>
        <v>4.7567449669895066</v>
      </c>
      <c r="L78" s="1">
        <f t="shared" ca="1" si="30"/>
        <v>-7.8212478039332467</v>
      </c>
      <c r="M78" s="1">
        <f t="shared" ca="1" si="30"/>
        <v>9.5134899339790131</v>
      </c>
      <c r="S78" s="6">
        <f t="shared" si="46"/>
        <v>5.6554000000000007E-2</v>
      </c>
      <c r="T78" s="6">
        <v>3.2500000000000001E-2</v>
      </c>
      <c r="U78" s="8">
        <f>_xll.BDH($U$4,"PX_LAST",B78)/100</f>
        <v>2.4054000000000002E-2</v>
      </c>
      <c r="X78" s="7">
        <f t="shared" si="31"/>
        <v>43098</v>
      </c>
      <c r="Y78" s="6">
        <f t="shared" si="32"/>
        <v>3.0757744938999784E-2</v>
      </c>
      <c r="Z78" s="6">
        <f t="shared" si="33"/>
        <v>2.1538774457104035E-2</v>
      </c>
      <c r="AA78" s="6">
        <f t="shared" si="34"/>
        <v>2.4054000000000002E-2</v>
      </c>
      <c r="AB78" s="8">
        <f t="shared" si="35"/>
        <v>8.6005887171277787E-2</v>
      </c>
      <c r="AC78" s="8">
        <f t="shared" si="36"/>
        <v>5.481174493899979E-2</v>
      </c>
      <c r="AD78" s="2">
        <f t="shared" si="37"/>
        <v>18.244265004022477</v>
      </c>
      <c r="AE78" s="17">
        <f t="shared" si="38"/>
        <v>5.481174493899979E-2</v>
      </c>
      <c r="AF78" s="17"/>
      <c r="AG78" s="6">
        <f t="shared" si="47"/>
        <v>3.9494372196986649E-2</v>
      </c>
      <c r="AH78" s="6">
        <f t="shared" si="39"/>
        <v>1.7828178654134729E-2</v>
      </c>
      <c r="AI78" s="6">
        <f t="shared" si="40"/>
        <v>2.8661275425560687E-2</v>
      </c>
      <c r="BC78" s="7">
        <f t="shared" si="41"/>
        <v>43098</v>
      </c>
      <c r="BD78" s="6">
        <f t="shared" si="42"/>
        <v>4.5592774457104038E-2</v>
      </c>
      <c r="BE78" s="6">
        <f t="shared" si="43"/>
        <v>2.4054000000000002E-2</v>
      </c>
      <c r="BF78" s="6">
        <f t="shared" si="44"/>
        <v>2.1538774457104035E-2</v>
      </c>
    </row>
    <row r="79" spans="2:58" x14ac:dyDescent="0.25">
      <c r="B79" s="7">
        <v>43069</v>
      </c>
      <c r="C79" s="2">
        <v>21.6145</v>
      </c>
      <c r="D79" s="2">
        <f t="shared" si="25"/>
        <v>18.23236922569037</v>
      </c>
      <c r="E79" s="2">
        <v>2647.58</v>
      </c>
      <c r="F79" s="8">
        <f t="shared" si="26"/>
        <v>4.6265238612968149E-2</v>
      </c>
      <c r="G79">
        <v>230.56989999999999</v>
      </c>
      <c r="H79" s="1">
        <f t="shared" si="27"/>
        <v>3.3821307743096298</v>
      </c>
      <c r="I79" s="1">
        <f t="shared" ca="1" si="45"/>
        <v>0.42306053251144182</v>
      </c>
      <c r="J79" s="1">
        <f t="shared" ca="1" si="28"/>
        <v>-3.9106239019666234</v>
      </c>
      <c r="K79" s="1">
        <f t="shared" ca="1" si="29"/>
        <v>4.7567449669895066</v>
      </c>
      <c r="L79" s="1">
        <f t="shared" ca="1" si="30"/>
        <v>-7.8212478039332467</v>
      </c>
      <c r="M79" s="1">
        <f t="shared" ca="1" si="30"/>
        <v>9.5134899339790131</v>
      </c>
      <c r="S79" s="6">
        <f t="shared" si="46"/>
        <v>5.6597000000000001E-2</v>
      </c>
      <c r="T79" s="6">
        <v>3.2500000000000001E-2</v>
      </c>
      <c r="U79" s="8">
        <f>_xll.BDH($U$4,"PX_LAST",B79)/100</f>
        <v>2.4097E-2</v>
      </c>
      <c r="X79" s="7">
        <f t="shared" si="31"/>
        <v>43069</v>
      </c>
      <c r="Y79" s="6">
        <f t="shared" si="32"/>
        <v>3.0750507069511688E-2</v>
      </c>
      <c r="Z79" s="6">
        <f t="shared" si="33"/>
        <v>2.2168238612968148E-2</v>
      </c>
      <c r="AA79" s="6">
        <f t="shared" si="34"/>
        <v>2.4097E-2</v>
      </c>
      <c r="AB79" s="8">
        <f t="shared" si="35"/>
        <v>8.7087037974301063E-2</v>
      </c>
      <c r="AC79" s="8">
        <f t="shared" si="36"/>
        <v>5.4847507069511692E-2</v>
      </c>
      <c r="AD79" s="2">
        <f t="shared" si="37"/>
        <v>18.23236922569037</v>
      </c>
      <c r="AE79" s="17">
        <f t="shared" si="38"/>
        <v>5.4847507069511692E-2</v>
      </c>
      <c r="AF79" s="17"/>
      <c r="AG79" s="6">
        <f t="shared" si="47"/>
        <v>3.9494372196986649E-2</v>
      </c>
      <c r="AH79" s="6">
        <f t="shared" si="39"/>
        <v>1.7828178654134729E-2</v>
      </c>
      <c r="AI79" s="6">
        <f t="shared" si="40"/>
        <v>2.8661275425560687E-2</v>
      </c>
      <c r="BC79" s="7">
        <f t="shared" si="41"/>
        <v>43069</v>
      </c>
      <c r="BD79" s="6">
        <f t="shared" si="42"/>
        <v>4.6265238612968149E-2</v>
      </c>
      <c r="BE79" s="6">
        <f t="shared" si="43"/>
        <v>2.4097E-2</v>
      </c>
      <c r="BF79" s="6">
        <f t="shared" si="44"/>
        <v>2.2168238612968148E-2</v>
      </c>
    </row>
    <row r="80" spans="2:58" x14ac:dyDescent="0.25">
      <c r="B80" s="7">
        <v>43039</v>
      </c>
      <c r="C80" s="2">
        <v>21.526</v>
      </c>
      <c r="D80" s="2">
        <f t="shared" si="25"/>
        <v>18.645562018068595</v>
      </c>
      <c r="E80" s="2">
        <v>2575.2600000000002</v>
      </c>
      <c r="F80" s="8">
        <f t="shared" si="26"/>
        <v>4.6455449224194E-2</v>
      </c>
      <c r="G80">
        <v>225.24770000000001</v>
      </c>
      <c r="H80" s="1">
        <f t="shared" si="27"/>
        <v>2.8804379819314043</v>
      </c>
      <c r="I80" s="1">
        <f t="shared" ca="1" si="45"/>
        <v>0.42306053251144182</v>
      </c>
      <c r="J80" s="1">
        <f t="shared" ca="1" si="28"/>
        <v>-3.9106239019666234</v>
      </c>
      <c r="K80" s="1">
        <f t="shared" ca="1" si="29"/>
        <v>4.7567449669895066</v>
      </c>
      <c r="L80" s="1">
        <f t="shared" ca="1" si="30"/>
        <v>-7.8212478039332467</v>
      </c>
      <c r="M80" s="1">
        <f t="shared" ca="1" si="30"/>
        <v>9.5134899339790131</v>
      </c>
      <c r="S80" s="6">
        <f t="shared" si="46"/>
        <v>5.6293000000000003E-2</v>
      </c>
      <c r="T80" s="6">
        <v>3.2500000000000001E-2</v>
      </c>
      <c r="U80" s="8">
        <f>_xll.BDH($U$4,"PX_LAST",B80)/100</f>
        <v>2.3793000000000002E-2</v>
      </c>
      <c r="X80" s="7">
        <f t="shared" si="31"/>
        <v>43039</v>
      </c>
      <c r="Y80" s="6">
        <f t="shared" si="32"/>
        <v>2.9839065315646902E-2</v>
      </c>
      <c r="Z80" s="6">
        <f t="shared" si="33"/>
        <v>2.2662449224193998E-2</v>
      </c>
      <c r="AA80" s="6">
        <f t="shared" si="34"/>
        <v>2.3793000000000002E-2</v>
      </c>
      <c r="AB80" s="8">
        <f t="shared" si="35"/>
        <v>8.74660034326631E-2</v>
      </c>
      <c r="AC80" s="8">
        <f t="shared" si="36"/>
        <v>5.3632065315646904E-2</v>
      </c>
      <c r="AD80" s="2">
        <f t="shared" si="37"/>
        <v>18.645562018068595</v>
      </c>
      <c r="AE80" s="17">
        <f t="shared" si="38"/>
        <v>5.3632065315646904E-2</v>
      </c>
      <c r="AF80" s="17"/>
      <c r="AG80" s="6">
        <f t="shared" si="47"/>
        <v>3.9494372196986649E-2</v>
      </c>
      <c r="AH80" s="6">
        <f t="shared" si="39"/>
        <v>1.7828178654134729E-2</v>
      </c>
      <c r="AI80" s="6">
        <f t="shared" si="40"/>
        <v>2.8661275425560687E-2</v>
      </c>
      <c r="BC80" s="7">
        <f t="shared" si="41"/>
        <v>43039</v>
      </c>
      <c r="BD80" s="6">
        <f t="shared" si="42"/>
        <v>4.6455449224194E-2</v>
      </c>
      <c r="BE80" s="6">
        <f t="shared" si="43"/>
        <v>2.3793000000000002E-2</v>
      </c>
      <c r="BF80" s="6">
        <f t="shared" si="44"/>
        <v>2.2662449224193998E-2</v>
      </c>
    </row>
    <row r="81" spans="2:58" x14ac:dyDescent="0.25">
      <c r="B81" s="7">
        <v>43007</v>
      </c>
      <c r="C81" s="2">
        <v>21.058900000000001</v>
      </c>
      <c r="D81" s="2">
        <f t="shared" si="25"/>
        <v>19.404626691433577</v>
      </c>
      <c r="E81" s="2">
        <v>2519.36</v>
      </c>
      <c r="F81" s="8">
        <f t="shared" si="26"/>
        <v>4.7485861084861983E-2</v>
      </c>
      <c r="G81">
        <v>225.21420000000001</v>
      </c>
      <c r="H81" s="1">
        <f t="shared" si="27"/>
        <v>1.6542733085664239</v>
      </c>
      <c r="I81" s="1">
        <f t="shared" ca="1" si="45"/>
        <v>0.42306053251144182</v>
      </c>
      <c r="J81" s="1">
        <f t="shared" ca="1" si="28"/>
        <v>-3.9106239019666234</v>
      </c>
      <c r="K81" s="1">
        <f t="shared" ca="1" si="29"/>
        <v>4.7567449669895066</v>
      </c>
      <c r="L81" s="1">
        <f t="shared" ca="1" si="30"/>
        <v>-7.8212478039332467</v>
      </c>
      <c r="M81" s="1">
        <f t="shared" ca="1" si="30"/>
        <v>9.5134899339790131</v>
      </c>
      <c r="S81" s="6">
        <f t="shared" si="46"/>
        <v>5.5836000000000004E-2</v>
      </c>
      <c r="T81" s="6">
        <v>3.2500000000000001E-2</v>
      </c>
      <c r="U81" s="8">
        <f>_xll.BDH($U$4,"PX_LAST",B81)/100</f>
        <v>2.3336000000000003E-2</v>
      </c>
      <c r="X81" s="7">
        <f t="shared" si="31"/>
        <v>43007</v>
      </c>
      <c r="Y81" s="6">
        <f t="shared" si="32"/>
        <v>2.819810142342305E-2</v>
      </c>
      <c r="Z81" s="6">
        <f t="shared" si="33"/>
        <v>2.414986108486198E-2</v>
      </c>
      <c r="AA81" s="6">
        <f t="shared" si="34"/>
        <v>2.3336000000000003E-2</v>
      </c>
      <c r="AB81" s="8">
        <f t="shared" si="35"/>
        <v>8.9393417375841486E-2</v>
      </c>
      <c r="AC81" s="8">
        <f t="shared" si="36"/>
        <v>5.1534101423423052E-2</v>
      </c>
      <c r="AD81" s="2">
        <f t="shared" si="37"/>
        <v>19.404626691433577</v>
      </c>
      <c r="AE81" s="17">
        <f t="shared" si="38"/>
        <v>5.1534101423423052E-2</v>
      </c>
      <c r="AF81" s="17"/>
      <c r="AG81" s="6">
        <f t="shared" si="47"/>
        <v>3.9494372196986649E-2</v>
      </c>
      <c r="AH81" s="6">
        <f t="shared" si="39"/>
        <v>1.7828178654134729E-2</v>
      </c>
      <c r="AI81" s="6">
        <f t="shared" si="40"/>
        <v>2.8661275425560687E-2</v>
      </c>
      <c r="BC81" s="7">
        <f t="shared" si="41"/>
        <v>43007</v>
      </c>
      <c r="BD81" s="6">
        <f t="shared" si="42"/>
        <v>4.7485861084861983E-2</v>
      </c>
      <c r="BE81" s="6">
        <f t="shared" si="43"/>
        <v>2.3336000000000003E-2</v>
      </c>
      <c r="BF81" s="6">
        <f t="shared" si="44"/>
        <v>2.414986108486198E-2</v>
      </c>
    </row>
    <row r="82" spans="2:58" x14ac:dyDescent="0.25">
      <c r="B82" s="7">
        <v>42978</v>
      </c>
      <c r="C82" s="2">
        <v>20.669499999999999</v>
      </c>
      <c r="D82" s="2">
        <f t="shared" si="25"/>
        <v>18.076552631178753</v>
      </c>
      <c r="E82" s="2">
        <v>2471.65</v>
      </c>
      <c r="F82" s="8">
        <f t="shared" si="26"/>
        <v>4.8380463968649458E-2</v>
      </c>
      <c r="G82">
        <v>225.2825</v>
      </c>
      <c r="H82" s="1">
        <f t="shared" si="27"/>
        <v>2.5929473688212461</v>
      </c>
      <c r="I82" s="1">
        <f t="shared" ca="1" si="45"/>
        <v>0.42306053251144182</v>
      </c>
      <c r="J82" s="1">
        <f t="shared" ca="1" si="28"/>
        <v>-3.9106239019666234</v>
      </c>
      <c r="K82" s="1">
        <f t="shared" ca="1" si="29"/>
        <v>4.7567449669895066</v>
      </c>
      <c r="L82" s="1">
        <f t="shared" ca="1" si="30"/>
        <v>-7.8212478039332467</v>
      </c>
      <c r="M82" s="1">
        <f t="shared" ca="1" si="30"/>
        <v>9.5134899339790131</v>
      </c>
      <c r="S82" s="6">
        <f t="shared" si="46"/>
        <v>5.3670000000000002E-2</v>
      </c>
      <c r="T82" s="6">
        <v>3.2500000000000001E-2</v>
      </c>
      <c r="U82" s="8">
        <f>_xll.BDH($U$4,"PX_LAST",B82)/100</f>
        <v>2.1170000000000001E-2</v>
      </c>
      <c r="X82" s="7">
        <f t="shared" si="31"/>
        <v>42978</v>
      </c>
      <c r="Y82" s="6">
        <f t="shared" si="32"/>
        <v>3.4150282600520991E-2</v>
      </c>
      <c r="Z82" s="6">
        <f t="shared" si="33"/>
        <v>2.7210463968649456E-2</v>
      </c>
      <c r="AA82" s="6">
        <f t="shared" si="34"/>
        <v>2.1170000000000001E-2</v>
      </c>
      <c r="AB82" s="8">
        <f t="shared" si="35"/>
        <v>9.114660247203285E-2</v>
      </c>
      <c r="AC82" s="8">
        <f t="shared" si="36"/>
        <v>5.5320282600520992E-2</v>
      </c>
      <c r="AD82" s="2">
        <f t="shared" si="37"/>
        <v>18.076552631178753</v>
      </c>
      <c r="AE82" s="17">
        <f t="shared" si="38"/>
        <v>5.5320282600520992E-2</v>
      </c>
      <c r="AF82" s="17"/>
      <c r="AG82" s="6">
        <f t="shared" si="47"/>
        <v>3.9494372196986649E-2</v>
      </c>
      <c r="AH82" s="6">
        <f t="shared" si="39"/>
        <v>1.7828178654134729E-2</v>
      </c>
      <c r="AI82" s="6">
        <f t="shared" si="40"/>
        <v>2.8661275425560687E-2</v>
      </c>
      <c r="BC82" s="7">
        <f t="shared" si="41"/>
        <v>42978</v>
      </c>
      <c r="BD82" s="6">
        <f t="shared" si="42"/>
        <v>4.8380463968649458E-2</v>
      </c>
      <c r="BE82" s="6">
        <f t="shared" si="43"/>
        <v>2.1170000000000001E-2</v>
      </c>
      <c r="BF82" s="6">
        <f t="shared" si="44"/>
        <v>2.7210463968649456E-2</v>
      </c>
    </row>
    <row r="83" spans="2:58" x14ac:dyDescent="0.25">
      <c r="B83" s="7">
        <v>42947</v>
      </c>
      <c r="C83" s="2">
        <v>21.5381</v>
      </c>
      <c r="D83" s="2">
        <f t="shared" si="25"/>
        <v>18.712995236136777</v>
      </c>
      <c r="E83" s="2">
        <v>2470.3000000000002</v>
      </c>
      <c r="F83" s="8">
        <f t="shared" si="26"/>
        <v>4.6429350778388064E-2</v>
      </c>
      <c r="G83">
        <v>219.51089999999999</v>
      </c>
      <c r="H83" s="1">
        <f t="shared" si="27"/>
        <v>2.825104763863223</v>
      </c>
      <c r="I83" s="1">
        <f t="shared" ca="1" si="45"/>
        <v>0.42306053251144182</v>
      </c>
      <c r="J83" s="1">
        <f t="shared" ca="1" si="28"/>
        <v>-3.9106239019666234</v>
      </c>
      <c r="K83" s="1">
        <f t="shared" ca="1" si="29"/>
        <v>4.7567449669895066</v>
      </c>
      <c r="L83" s="1">
        <f t="shared" ca="1" si="30"/>
        <v>-7.8212478039332467</v>
      </c>
      <c r="M83" s="1">
        <f t="shared" ca="1" si="30"/>
        <v>9.5134899339790131</v>
      </c>
      <c r="S83" s="6">
        <f t="shared" si="46"/>
        <v>5.5442000000000005E-2</v>
      </c>
      <c r="T83" s="6">
        <v>3.2500000000000001E-2</v>
      </c>
      <c r="U83" s="8">
        <f>_xll.BDH($U$4,"PX_LAST",B83)/100</f>
        <v>2.2942000000000001E-2</v>
      </c>
      <c r="X83" s="7">
        <f t="shared" si="31"/>
        <v>42947</v>
      </c>
      <c r="Y83" s="6">
        <f t="shared" si="32"/>
        <v>3.049679947497096E-2</v>
      </c>
      <c r="Z83" s="6">
        <f t="shared" si="33"/>
        <v>2.3487350778388063E-2</v>
      </c>
      <c r="AA83" s="6">
        <f t="shared" si="34"/>
        <v>2.2942000000000001E-2</v>
      </c>
      <c r="AB83" s="8">
        <f t="shared" si="35"/>
        <v>8.8860017001983552E-2</v>
      </c>
      <c r="AC83" s="8">
        <f t="shared" si="36"/>
        <v>5.3438799474970961E-2</v>
      </c>
      <c r="AD83" s="2">
        <f t="shared" si="37"/>
        <v>18.712995236136777</v>
      </c>
      <c r="AE83" s="17">
        <f t="shared" si="38"/>
        <v>5.3438799474970961E-2</v>
      </c>
      <c r="AF83" s="17"/>
      <c r="AG83" s="6">
        <f t="shared" si="47"/>
        <v>3.9494372196986649E-2</v>
      </c>
      <c r="AH83" s="6">
        <f t="shared" si="39"/>
        <v>1.7828178654134729E-2</v>
      </c>
      <c r="AI83" s="6">
        <f t="shared" si="40"/>
        <v>2.8661275425560687E-2</v>
      </c>
      <c r="BC83" s="7">
        <f t="shared" si="41"/>
        <v>42947</v>
      </c>
      <c r="BD83" s="6">
        <f t="shared" si="42"/>
        <v>4.6429350778388064E-2</v>
      </c>
      <c r="BE83" s="6">
        <f t="shared" si="43"/>
        <v>2.2942000000000001E-2</v>
      </c>
      <c r="BF83" s="6">
        <f t="shared" si="44"/>
        <v>2.3487350778388063E-2</v>
      </c>
    </row>
    <row r="84" spans="2:58" x14ac:dyDescent="0.25">
      <c r="B84" s="7">
        <v>42916</v>
      </c>
      <c r="C84" s="2">
        <v>21.1294</v>
      </c>
      <c r="D84" s="2">
        <f t="shared" si="25"/>
        <v>18.866644123936162</v>
      </c>
      <c r="E84" s="2">
        <v>2423.41</v>
      </c>
      <c r="F84" s="8">
        <f t="shared" si="26"/>
        <v>4.7327420560924587E-2</v>
      </c>
      <c r="G84">
        <v>219.51840000000001</v>
      </c>
      <c r="H84" s="1">
        <f t="shared" si="27"/>
        <v>2.2627558760638387</v>
      </c>
      <c r="I84" s="1">
        <f t="shared" ca="1" si="45"/>
        <v>0.42306053251144182</v>
      </c>
      <c r="J84" s="1">
        <f t="shared" ca="1" si="28"/>
        <v>-3.9106239019666234</v>
      </c>
      <c r="K84" s="1">
        <f t="shared" ca="1" si="29"/>
        <v>4.7567449669895066</v>
      </c>
      <c r="L84" s="1">
        <f t="shared" ca="1" si="30"/>
        <v>-7.8212478039332467</v>
      </c>
      <c r="M84" s="1">
        <f t="shared" ca="1" si="30"/>
        <v>9.5134899339790131</v>
      </c>
      <c r="S84" s="6">
        <f t="shared" si="46"/>
        <v>5.5537000000000003E-2</v>
      </c>
      <c r="T84" s="6">
        <v>3.2500000000000001E-2</v>
      </c>
      <c r="U84" s="8">
        <f>_xll.BDH($U$4,"PX_LAST",B84)/100</f>
        <v>2.3037000000000002E-2</v>
      </c>
      <c r="X84" s="7">
        <f t="shared" si="31"/>
        <v>42916</v>
      </c>
      <c r="Y84" s="6">
        <f t="shared" si="32"/>
        <v>2.9966596899954099E-2</v>
      </c>
      <c r="Z84" s="6">
        <f t="shared" si="33"/>
        <v>2.4290420560924585E-2</v>
      </c>
      <c r="AA84" s="6">
        <f t="shared" si="34"/>
        <v>2.3037000000000002E-2</v>
      </c>
      <c r="AB84" s="8">
        <f t="shared" si="35"/>
        <v>9.0582443746621513E-2</v>
      </c>
      <c r="AC84" s="8">
        <f t="shared" si="36"/>
        <v>5.3003596899954097E-2</v>
      </c>
      <c r="AD84" s="2">
        <f t="shared" si="37"/>
        <v>18.866644123936162</v>
      </c>
      <c r="AE84" s="17">
        <f t="shared" si="38"/>
        <v>5.3003596899954097E-2</v>
      </c>
      <c r="AF84" s="17"/>
      <c r="AG84" s="6">
        <f t="shared" si="47"/>
        <v>3.9494372196986649E-2</v>
      </c>
      <c r="AH84" s="6">
        <f t="shared" si="39"/>
        <v>1.7828178654134729E-2</v>
      </c>
      <c r="AI84" s="6">
        <f t="shared" si="40"/>
        <v>2.8661275425560687E-2</v>
      </c>
      <c r="BC84" s="7">
        <f t="shared" si="41"/>
        <v>42916</v>
      </c>
      <c r="BD84" s="6">
        <f t="shared" si="42"/>
        <v>4.7327420560924587E-2</v>
      </c>
      <c r="BE84" s="6">
        <f t="shared" si="43"/>
        <v>2.3037000000000002E-2</v>
      </c>
      <c r="BF84" s="6">
        <f t="shared" si="44"/>
        <v>2.4290420560924585E-2</v>
      </c>
    </row>
    <row r="85" spans="2:58" x14ac:dyDescent="0.25">
      <c r="B85" s="7">
        <v>42886</v>
      </c>
      <c r="C85" s="2">
        <v>21.0016</v>
      </c>
      <c r="D85" s="2">
        <f t="shared" si="25"/>
        <v>18.056992049015157</v>
      </c>
      <c r="E85" s="2">
        <v>2411.8000000000002</v>
      </c>
      <c r="F85" s="8">
        <f t="shared" si="26"/>
        <v>4.761541977754076E-2</v>
      </c>
      <c r="G85">
        <v>219.73519999999999</v>
      </c>
      <c r="H85" s="1">
        <f t="shared" si="27"/>
        <v>2.9446079509848424</v>
      </c>
      <c r="I85" s="1">
        <f t="shared" ca="1" si="45"/>
        <v>0.42306053251144182</v>
      </c>
      <c r="J85" s="1">
        <f t="shared" ca="1" si="28"/>
        <v>-3.9106239019666234</v>
      </c>
      <c r="K85" s="1">
        <f t="shared" ca="1" si="29"/>
        <v>4.7567449669895066</v>
      </c>
      <c r="L85" s="1">
        <f t="shared" ca="1" si="30"/>
        <v>-7.8212478039332467</v>
      </c>
      <c r="M85" s="1">
        <f t="shared" ca="1" si="30"/>
        <v>9.5134899339790131</v>
      </c>
      <c r="S85" s="6">
        <f t="shared" si="46"/>
        <v>5.4528E-2</v>
      </c>
      <c r="T85" s="6">
        <v>3.2500000000000001E-2</v>
      </c>
      <c r="U85" s="8">
        <f>_xll.BDH($U$4,"PX_LAST",B85)/100</f>
        <v>2.2027999999999999E-2</v>
      </c>
      <c r="X85" s="7">
        <f t="shared" si="31"/>
        <v>42886</v>
      </c>
      <c r="Y85" s="6">
        <f t="shared" si="32"/>
        <v>3.3352209355219868E-2</v>
      </c>
      <c r="Z85" s="6">
        <f t="shared" si="33"/>
        <v>2.5587419777540761E-2</v>
      </c>
      <c r="AA85" s="6">
        <f t="shared" si="34"/>
        <v>2.2027999999999999E-2</v>
      </c>
      <c r="AB85" s="8">
        <f t="shared" si="35"/>
        <v>9.1108383779749558E-2</v>
      </c>
      <c r="AC85" s="8">
        <f t="shared" si="36"/>
        <v>5.5380209355219867E-2</v>
      </c>
      <c r="AD85" s="2">
        <f t="shared" si="37"/>
        <v>18.056992049015157</v>
      </c>
      <c r="AE85" s="17">
        <f t="shared" si="38"/>
        <v>5.5380209355219867E-2</v>
      </c>
      <c r="AF85" s="17"/>
      <c r="AG85" s="6">
        <f t="shared" si="47"/>
        <v>3.9494372196986649E-2</v>
      </c>
      <c r="AH85" s="6">
        <f t="shared" si="39"/>
        <v>1.7828178654134729E-2</v>
      </c>
      <c r="AI85" s="6">
        <f t="shared" si="40"/>
        <v>2.8661275425560687E-2</v>
      </c>
      <c r="BC85" s="7">
        <f t="shared" si="41"/>
        <v>42886</v>
      </c>
      <c r="BD85" s="6">
        <f t="shared" si="42"/>
        <v>4.761541977754076E-2</v>
      </c>
      <c r="BE85" s="6">
        <f t="shared" si="43"/>
        <v>2.2027999999999999E-2</v>
      </c>
      <c r="BF85" s="6">
        <f t="shared" si="44"/>
        <v>2.5587419777540761E-2</v>
      </c>
    </row>
    <row r="86" spans="2:58" x14ac:dyDescent="0.25">
      <c r="B86" s="7">
        <v>42853</v>
      </c>
      <c r="C86" s="2">
        <v>21.624300000000002</v>
      </c>
      <c r="D86" s="2">
        <f t="shared" si="25"/>
        <v>18.270024323498344</v>
      </c>
      <c r="E86" s="2">
        <v>2384.1999999999998</v>
      </c>
      <c r="F86" s="8">
        <f t="shared" si="26"/>
        <v>4.6244271490869064E-2</v>
      </c>
      <c r="G86">
        <v>210.745</v>
      </c>
      <c r="H86" s="1">
        <f t="shared" si="27"/>
        <v>3.3542756765016577</v>
      </c>
      <c r="I86" s="1">
        <f t="shared" ca="1" si="45"/>
        <v>0.42306053251144182</v>
      </c>
      <c r="J86" s="1">
        <f t="shared" ca="1" si="28"/>
        <v>-3.9106239019666234</v>
      </c>
      <c r="K86" s="1">
        <f t="shared" ca="1" si="29"/>
        <v>4.7567449669895066</v>
      </c>
      <c r="L86" s="1">
        <f t="shared" ca="1" si="30"/>
        <v>-7.8212478039332467</v>
      </c>
      <c r="M86" s="1">
        <f t="shared" ca="1" si="30"/>
        <v>9.5134899339790131</v>
      </c>
      <c r="S86" s="6">
        <f t="shared" si="46"/>
        <v>5.5302000000000004E-2</v>
      </c>
      <c r="T86" s="6">
        <v>3.2500000000000001E-2</v>
      </c>
      <c r="U86" s="8">
        <f>_xll.BDH($U$4,"PX_LAST",B86)/100</f>
        <v>2.2801999999999999E-2</v>
      </c>
      <c r="X86" s="7">
        <f t="shared" si="31"/>
        <v>42853</v>
      </c>
      <c r="Y86" s="6">
        <f t="shared" si="32"/>
        <v>3.1932464623226076E-2</v>
      </c>
      <c r="Z86" s="6">
        <f t="shared" si="33"/>
        <v>2.3442271490869065E-2</v>
      </c>
      <c r="AA86" s="6">
        <f t="shared" si="34"/>
        <v>2.2801999999999999E-2</v>
      </c>
      <c r="AB86" s="8">
        <f t="shared" si="35"/>
        <v>8.8392332857981717E-2</v>
      </c>
      <c r="AC86" s="8">
        <f t="shared" si="36"/>
        <v>5.4734464623226078E-2</v>
      </c>
      <c r="AD86" s="2">
        <f t="shared" si="37"/>
        <v>18.270024323498344</v>
      </c>
      <c r="AE86" s="17">
        <f t="shared" si="38"/>
        <v>5.4734464623226078E-2</v>
      </c>
      <c r="AF86" s="17"/>
      <c r="AG86" s="6">
        <f t="shared" si="47"/>
        <v>3.9494372196986649E-2</v>
      </c>
      <c r="AH86" s="6">
        <f t="shared" si="39"/>
        <v>1.7828178654134729E-2</v>
      </c>
      <c r="AI86" s="6">
        <f t="shared" si="40"/>
        <v>2.8661275425560687E-2</v>
      </c>
      <c r="BC86" s="7">
        <f t="shared" si="41"/>
        <v>42853</v>
      </c>
      <c r="BD86" s="6">
        <f t="shared" si="42"/>
        <v>4.6244271490869064E-2</v>
      </c>
      <c r="BE86" s="6">
        <f t="shared" si="43"/>
        <v>2.2801999999999999E-2</v>
      </c>
      <c r="BF86" s="6">
        <f t="shared" si="44"/>
        <v>2.3442271490869065E-2</v>
      </c>
    </row>
    <row r="87" spans="2:58" x14ac:dyDescent="0.25">
      <c r="B87" s="7">
        <v>42825</v>
      </c>
      <c r="C87" s="2">
        <v>21.429600000000001</v>
      </c>
      <c r="D87" s="2">
        <f t="shared" si="25"/>
        <v>18.131236475356246</v>
      </c>
      <c r="E87" s="2">
        <v>2362.7199999999998</v>
      </c>
      <c r="F87" s="8">
        <f t="shared" si="26"/>
        <v>4.6664426774181506E-2</v>
      </c>
      <c r="G87">
        <v>210.74629999999999</v>
      </c>
      <c r="H87" s="1">
        <f t="shared" si="27"/>
        <v>3.2983635246437544</v>
      </c>
      <c r="I87" s="1">
        <f t="shared" ca="1" si="45"/>
        <v>0.42306053251144182</v>
      </c>
      <c r="J87" s="1">
        <f t="shared" ca="1" si="28"/>
        <v>-3.9106239019666234</v>
      </c>
      <c r="K87" s="1">
        <f t="shared" ca="1" si="29"/>
        <v>4.7567449669895066</v>
      </c>
      <c r="L87" s="1">
        <f t="shared" ca="1" si="30"/>
        <v>-7.8212478039332467</v>
      </c>
      <c r="M87" s="1">
        <f t="shared" ca="1" si="30"/>
        <v>9.5134899339790131</v>
      </c>
      <c r="S87" s="6">
        <f t="shared" si="46"/>
        <v>5.6374E-2</v>
      </c>
      <c r="T87" s="6">
        <v>3.2500000000000001E-2</v>
      </c>
      <c r="U87" s="8">
        <f>_xll.BDH($U$4,"PX_LAST",B87)/100</f>
        <v>2.3873999999999999E-2</v>
      </c>
      <c r="X87" s="7">
        <f t="shared" si="31"/>
        <v>42825</v>
      </c>
      <c r="Y87" s="6">
        <f t="shared" si="32"/>
        <v>3.1279436521507387E-2</v>
      </c>
      <c r="Z87" s="6">
        <f t="shared" si="33"/>
        <v>2.2790426774181506E-2</v>
      </c>
      <c r="AA87" s="6">
        <f t="shared" si="34"/>
        <v>2.3873999999999999E-2</v>
      </c>
      <c r="AB87" s="8">
        <f t="shared" si="35"/>
        <v>8.9196476941829764E-2</v>
      </c>
      <c r="AC87" s="8">
        <f t="shared" si="36"/>
        <v>5.5153436521507386E-2</v>
      </c>
      <c r="AD87" s="2">
        <f t="shared" si="37"/>
        <v>18.131236475356246</v>
      </c>
      <c r="AE87" s="17">
        <f t="shared" si="38"/>
        <v>5.5153436521507386E-2</v>
      </c>
      <c r="AF87" s="17"/>
      <c r="AG87" s="6">
        <f t="shared" si="47"/>
        <v>3.9494372196986649E-2</v>
      </c>
      <c r="AH87" s="6">
        <f t="shared" si="39"/>
        <v>1.7828178654134729E-2</v>
      </c>
      <c r="AI87" s="6">
        <f t="shared" si="40"/>
        <v>2.8661275425560687E-2</v>
      </c>
      <c r="BC87" s="7">
        <f t="shared" si="41"/>
        <v>42825</v>
      </c>
      <c r="BD87" s="6">
        <f t="shared" si="42"/>
        <v>4.6664426774181506E-2</v>
      </c>
      <c r="BE87" s="6">
        <f t="shared" si="43"/>
        <v>2.3873999999999999E-2</v>
      </c>
      <c r="BF87" s="6">
        <f t="shared" si="44"/>
        <v>2.2790426774181506E-2</v>
      </c>
    </row>
    <row r="88" spans="2:58" x14ac:dyDescent="0.25">
      <c r="B88" s="7">
        <v>42794</v>
      </c>
      <c r="C88" s="2">
        <v>21.412600000000001</v>
      </c>
      <c r="D88" s="2">
        <f t="shared" si="25"/>
        <v>17.711119552589409</v>
      </c>
      <c r="E88" s="2">
        <v>2363.64</v>
      </c>
      <c r="F88" s="8">
        <f t="shared" si="26"/>
        <v>4.670147483257521E-2</v>
      </c>
      <c r="G88">
        <v>210.77330000000001</v>
      </c>
      <c r="H88" s="1">
        <f t="shared" si="27"/>
        <v>3.7014804474105922</v>
      </c>
      <c r="I88" s="1">
        <f t="shared" ca="1" si="45"/>
        <v>0.42306053251144182</v>
      </c>
      <c r="J88" s="1">
        <f t="shared" ca="1" si="28"/>
        <v>-3.9106239019666234</v>
      </c>
      <c r="K88" s="1">
        <f t="shared" ca="1" si="29"/>
        <v>4.7567449669895066</v>
      </c>
      <c r="L88" s="1">
        <f t="shared" ca="1" si="30"/>
        <v>-7.8212478039332467</v>
      </c>
      <c r="M88" s="1">
        <f t="shared" ca="1" si="30"/>
        <v>9.5134899339790131</v>
      </c>
      <c r="S88" s="6">
        <f t="shared" si="46"/>
        <v>5.6399000000000005E-2</v>
      </c>
      <c r="T88" s="6">
        <v>3.2500000000000001E-2</v>
      </c>
      <c r="U88" s="8">
        <f>_xll.BDH($U$4,"PX_LAST",B88)/100</f>
        <v>2.3899E-2</v>
      </c>
      <c r="X88" s="7">
        <f t="shared" si="31"/>
        <v>42794</v>
      </c>
      <c r="Y88" s="6">
        <f t="shared" si="32"/>
        <v>3.2562704582294329E-2</v>
      </c>
      <c r="Z88" s="6">
        <f t="shared" si="33"/>
        <v>2.280247483257521E-2</v>
      </c>
      <c r="AA88" s="6">
        <f t="shared" si="34"/>
        <v>2.3899E-2</v>
      </c>
      <c r="AB88" s="8">
        <f t="shared" si="35"/>
        <v>8.9173182041258403E-2</v>
      </c>
      <c r="AC88" s="8">
        <f t="shared" si="36"/>
        <v>5.6461704582294325E-2</v>
      </c>
      <c r="AD88" s="2">
        <f t="shared" si="37"/>
        <v>17.711119552589409</v>
      </c>
      <c r="AE88" s="17">
        <f t="shared" si="38"/>
        <v>5.6461704582294325E-2</v>
      </c>
      <c r="AF88" s="17"/>
      <c r="AG88" s="6">
        <f t="shared" si="47"/>
        <v>3.9494372196986649E-2</v>
      </c>
      <c r="AH88" s="6">
        <f t="shared" si="39"/>
        <v>1.7828178654134729E-2</v>
      </c>
      <c r="AI88" s="6">
        <f t="shared" si="40"/>
        <v>2.8661275425560687E-2</v>
      </c>
      <c r="BC88" s="7">
        <f t="shared" si="41"/>
        <v>42794</v>
      </c>
      <c r="BD88" s="6">
        <f t="shared" si="42"/>
        <v>4.670147483257521E-2</v>
      </c>
      <c r="BE88" s="6">
        <f t="shared" si="43"/>
        <v>2.3899E-2</v>
      </c>
      <c r="BF88" s="6">
        <f t="shared" si="44"/>
        <v>2.280247483257521E-2</v>
      </c>
    </row>
    <row r="89" spans="2:58" x14ac:dyDescent="0.25">
      <c r="B89" s="7">
        <v>42766</v>
      </c>
      <c r="C89" s="2">
        <v>20.9314</v>
      </c>
      <c r="D89" s="2">
        <f t="shared" si="25"/>
        <v>18.212319326304272</v>
      </c>
      <c r="E89" s="2">
        <v>2278.87</v>
      </c>
      <c r="F89" s="8">
        <f t="shared" si="26"/>
        <v>4.7775112988142215E-2</v>
      </c>
      <c r="G89">
        <v>200.03659999999999</v>
      </c>
      <c r="H89" s="1">
        <f t="shared" si="27"/>
        <v>2.7190806736957285</v>
      </c>
      <c r="I89" s="1">
        <f t="shared" ca="1" si="45"/>
        <v>0.42306053251144182</v>
      </c>
      <c r="J89" s="1">
        <f t="shared" ca="1" si="28"/>
        <v>-3.9106239019666234</v>
      </c>
      <c r="K89" s="1">
        <f t="shared" ca="1" si="29"/>
        <v>4.7567449669895066</v>
      </c>
      <c r="L89" s="1">
        <f t="shared" ca="1" si="30"/>
        <v>-7.8212478039332467</v>
      </c>
      <c r="M89" s="1">
        <f t="shared" ca="1" si="30"/>
        <v>9.5134899339790131</v>
      </c>
      <c r="S89" s="6">
        <f t="shared" si="46"/>
        <v>5.7030999999999998E-2</v>
      </c>
      <c r="T89" s="6">
        <v>3.2500000000000001E-2</v>
      </c>
      <c r="U89" s="8">
        <f>_xll.BDH($U$4,"PX_LAST",B89)/100</f>
        <v>2.4531000000000001E-2</v>
      </c>
      <c r="X89" s="7">
        <f t="shared" si="31"/>
        <v>42766</v>
      </c>
      <c r="Y89" s="6">
        <f t="shared" si="32"/>
        <v>3.0376888560667174E-2</v>
      </c>
      <c r="Z89" s="6">
        <f t="shared" si="33"/>
        <v>2.3244112988142215E-2</v>
      </c>
      <c r="AA89" s="6">
        <f t="shared" si="34"/>
        <v>2.4531000000000001E-2</v>
      </c>
      <c r="AB89" s="8">
        <f t="shared" si="35"/>
        <v>8.7778855309868495E-2</v>
      </c>
      <c r="AC89" s="8">
        <f t="shared" si="36"/>
        <v>5.4907888560667174E-2</v>
      </c>
      <c r="AD89" s="2">
        <f t="shared" si="37"/>
        <v>18.212319326304272</v>
      </c>
      <c r="AE89" s="17">
        <f t="shared" si="38"/>
        <v>5.4907888560667174E-2</v>
      </c>
      <c r="AF89" s="17"/>
      <c r="AG89" s="6">
        <f t="shared" si="47"/>
        <v>3.9494372196986649E-2</v>
      </c>
      <c r="AH89" s="6">
        <f t="shared" si="39"/>
        <v>1.7828178654134729E-2</v>
      </c>
      <c r="AI89" s="6">
        <f t="shared" si="40"/>
        <v>2.8661275425560687E-2</v>
      </c>
      <c r="BC89" s="7">
        <f t="shared" si="41"/>
        <v>42766</v>
      </c>
      <c r="BD89" s="6">
        <f t="shared" si="42"/>
        <v>4.7775112988142215E-2</v>
      </c>
      <c r="BE89" s="6">
        <f t="shared" si="43"/>
        <v>2.4531000000000001E-2</v>
      </c>
      <c r="BF89" s="6">
        <f t="shared" si="44"/>
        <v>2.3244112988142215E-2</v>
      </c>
    </row>
    <row r="90" spans="2:58" x14ac:dyDescent="0.25">
      <c r="B90" s="7">
        <v>42734</v>
      </c>
      <c r="C90" s="2">
        <v>20.563500000000001</v>
      </c>
      <c r="D90" s="2">
        <f t="shared" si="25"/>
        <v>18.463833515375228</v>
      </c>
      <c r="E90" s="2">
        <v>2238.83</v>
      </c>
      <c r="F90" s="8">
        <f t="shared" si="26"/>
        <v>4.8629853867289123E-2</v>
      </c>
      <c r="G90">
        <v>200.08080000000001</v>
      </c>
      <c r="H90" s="1">
        <f t="shared" si="27"/>
        <v>2.0996664846247732</v>
      </c>
      <c r="I90" s="1">
        <f t="shared" ca="1" si="45"/>
        <v>0.42306053251144182</v>
      </c>
      <c r="J90" s="1">
        <f t="shared" ca="1" si="28"/>
        <v>-3.9106239019666234</v>
      </c>
      <c r="K90" s="1">
        <f t="shared" ca="1" si="29"/>
        <v>4.7567449669895066</v>
      </c>
      <c r="L90" s="1">
        <f t="shared" ca="1" si="30"/>
        <v>-7.8212478039332467</v>
      </c>
      <c r="M90" s="1">
        <f t="shared" ca="1" si="30"/>
        <v>9.5134899339790131</v>
      </c>
      <c r="S90" s="6">
        <f t="shared" si="46"/>
        <v>5.6943000000000007E-2</v>
      </c>
      <c r="T90" s="6">
        <v>3.2500000000000001E-2</v>
      </c>
      <c r="U90" s="8">
        <f>_xll.BDH($U$4,"PX_LAST",B90)/100</f>
        <v>2.4443000000000003E-2</v>
      </c>
      <c r="X90" s="7">
        <f t="shared" si="31"/>
        <v>42734</v>
      </c>
      <c r="Y90" s="6">
        <f t="shared" si="32"/>
        <v>2.9716933751963191E-2</v>
      </c>
      <c r="Z90" s="6">
        <f t="shared" si="33"/>
        <v>2.418685386728912E-2</v>
      </c>
      <c r="AA90" s="6">
        <f t="shared" si="34"/>
        <v>2.4443000000000003E-2</v>
      </c>
      <c r="AB90" s="8">
        <f t="shared" si="35"/>
        <v>8.9368464778478054E-2</v>
      </c>
      <c r="AC90" s="8">
        <f t="shared" si="36"/>
        <v>5.4159933751963193E-2</v>
      </c>
      <c r="AD90" s="2">
        <f t="shared" si="37"/>
        <v>18.463833515375228</v>
      </c>
      <c r="AE90" s="17">
        <f t="shared" si="38"/>
        <v>5.4159933751963193E-2</v>
      </c>
      <c r="AF90" s="17"/>
      <c r="AG90" s="6">
        <f t="shared" si="47"/>
        <v>3.9494372196986649E-2</v>
      </c>
      <c r="AH90" s="6">
        <f t="shared" si="39"/>
        <v>1.7828178654134729E-2</v>
      </c>
      <c r="AI90" s="6">
        <f t="shared" si="40"/>
        <v>2.8661275425560687E-2</v>
      </c>
      <c r="BC90" s="7">
        <f t="shared" si="41"/>
        <v>42734</v>
      </c>
      <c r="BD90" s="6">
        <f t="shared" si="42"/>
        <v>4.8629853867289123E-2</v>
      </c>
      <c r="BE90" s="6">
        <f t="shared" si="43"/>
        <v>2.4443000000000003E-2</v>
      </c>
      <c r="BF90" s="6">
        <f t="shared" si="44"/>
        <v>2.418685386728912E-2</v>
      </c>
    </row>
    <row r="91" spans="2:58" x14ac:dyDescent="0.25">
      <c r="B91" s="7">
        <v>42704</v>
      </c>
      <c r="C91" s="2">
        <v>20.075900000000001</v>
      </c>
      <c r="D91" s="2">
        <f t="shared" si="25"/>
        <v>20.357764189989862</v>
      </c>
      <c r="E91" s="2">
        <v>2198.81</v>
      </c>
      <c r="F91" s="8">
        <f t="shared" si="26"/>
        <v>4.9810967378797463E-2</v>
      </c>
      <c r="G91">
        <v>200.48750000000001</v>
      </c>
      <c r="H91" s="1">
        <f t="shared" si="27"/>
        <v>-0.28186418998986085</v>
      </c>
      <c r="I91" s="1">
        <f t="shared" ca="1" si="45"/>
        <v>0.42306053251144182</v>
      </c>
      <c r="J91" s="1">
        <f t="shared" ca="1" si="28"/>
        <v>-3.9106239019666234</v>
      </c>
      <c r="K91" s="1">
        <f t="shared" ca="1" si="29"/>
        <v>4.7567449669895066</v>
      </c>
      <c r="L91" s="1">
        <f t="shared" ca="1" si="30"/>
        <v>-7.8212478039332467</v>
      </c>
      <c r="M91" s="1">
        <f t="shared" ca="1" si="30"/>
        <v>9.5134899339790131</v>
      </c>
      <c r="S91" s="6">
        <f t="shared" si="46"/>
        <v>5.6308999999999998E-2</v>
      </c>
      <c r="T91" s="6">
        <v>3.2500000000000001E-2</v>
      </c>
      <c r="U91" s="8">
        <f>_xll.BDH($U$4,"PX_LAST",B91)/100</f>
        <v>2.3809E-2</v>
      </c>
      <c r="X91" s="7">
        <f t="shared" si="31"/>
        <v>42704</v>
      </c>
      <c r="Y91" s="6">
        <f t="shared" si="32"/>
        <v>2.5312307755972097E-2</v>
      </c>
      <c r="Z91" s="6">
        <f t="shared" si="33"/>
        <v>2.6001967378797463E-2</v>
      </c>
      <c r="AA91" s="6">
        <f t="shared" si="34"/>
        <v>2.3809E-2</v>
      </c>
      <c r="AB91" s="8">
        <f t="shared" si="35"/>
        <v>9.1180001910124125E-2</v>
      </c>
      <c r="AC91" s="8">
        <f t="shared" si="36"/>
        <v>4.9121307755972093E-2</v>
      </c>
      <c r="AD91" s="2">
        <f t="shared" si="37"/>
        <v>20.357764189989862</v>
      </c>
      <c r="AE91" s="17">
        <f t="shared" si="38"/>
        <v>4.9121307755972093E-2</v>
      </c>
      <c r="AF91" s="17"/>
      <c r="AG91" s="6">
        <f t="shared" si="47"/>
        <v>3.9494372196986649E-2</v>
      </c>
      <c r="AH91" s="6">
        <f t="shared" si="39"/>
        <v>1.7828178654134729E-2</v>
      </c>
      <c r="AI91" s="6">
        <f t="shared" si="40"/>
        <v>2.8661275425560687E-2</v>
      </c>
      <c r="BC91" s="7">
        <f t="shared" si="41"/>
        <v>42704</v>
      </c>
      <c r="BD91" s="6">
        <f t="shared" si="42"/>
        <v>4.9810967378797463E-2</v>
      </c>
      <c r="BE91" s="6">
        <f t="shared" si="43"/>
        <v>2.3809E-2</v>
      </c>
      <c r="BF91" s="6">
        <f t="shared" si="44"/>
        <v>2.6001967378797463E-2</v>
      </c>
    </row>
    <row r="92" spans="2:58" x14ac:dyDescent="0.25">
      <c r="B92" s="7">
        <v>42674</v>
      </c>
      <c r="C92" s="2">
        <v>19.5486</v>
      </c>
      <c r="D92" s="2">
        <f t="shared" si="25"/>
        <v>20.817021109296732</v>
      </c>
      <c r="E92" s="2">
        <v>2126.15</v>
      </c>
      <c r="F92" s="8">
        <f t="shared" si="26"/>
        <v>5.1154558382697481E-2</v>
      </c>
      <c r="G92">
        <v>195.2578</v>
      </c>
      <c r="H92" s="1">
        <f t="shared" si="27"/>
        <v>-1.2684211092967317</v>
      </c>
      <c r="I92" s="1">
        <f t="shared" ca="1" si="45"/>
        <v>0.42306053251144182</v>
      </c>
      <c r="J92" s="1">
        <f t="shared" ca="1" si="28"/>
        <v>-3.9106239019666234</v>
      </c>
      <c r="K92" s="1">
        <f t="shared" ca="1" si="29"/>
        <v>4.7567449669895066</v>
      </c>
      <c r="L92" s="1">
        <f t="shared" ca="1" si="30"/>
        <v>-7.8212478039332467</v>
      </c>
      <c r="M92" s="1">
        <f t="shared" ca="1" si="30"/>
        <v>9.5134899339790131</v>
      </c>
      <c r="S92" s="6">
        <f t="shared" si="46"/>
        <v>5.0755000000000002E-2</v>
      </c>
      <c r="T92" s="6">
        <v>3.2500000000000001E-2</v>
      </c>
      <c r="U92" s="8">
        <f>_xll.BDH($U$4,"PX_LAST",B92)/100</f>
        <v>1.8255E-2</v>
      </c>
      <c r="X92" s="7">
        <f t="shared" si="31"/>
        <v>42674</v>
      </c>
      <c r="Y92" s="6">
        <f t="shared" si="32"/>
        <v>2.9782612814515864E-2</v>
      </c>
      <c r="Z92" s="6">
        <f t="shared" si="33"/>
        <v>3.289955838269748E-2</v>
      </c>
      <c r="AA92" s="6">
        <f t="shared" si="34"/>
        <v>1.8255E-2</v>
      </c>
      <c r="AB92" s="8">
        <f t="shared" si="35"/>
        <v>9.1836323871787029E-2</v>
      </c>
      <c r="AC92" s="8">
        <f t="shared" si="36"/>
        <v>4.8037612814515865E-2</v>
      </c>
      <c r="AD92" s="2">
        <f t="shared" si="37"/>
        <v>20.817021109296732</v>
      </c>
      <c r="AE92" s="17">
        <f t="shared" si="38"/>
        <v>4.8037612814515865E-2</v>
      </c>
      <c r="AF92" s="17"/>
      <c r="AG92" s="6">
        <f t="shared" si="47"/>
        <v>3.9494372196986649E-2</v>
      </c>
      <c r="AH92" s="6">
        <f t="shared" si="39"/>
        <v>1.7828178654134729E-2</v>
      </c>
      <c r="AI92" s="6">
        <f t="shared" si="40"/>
        <v>2.8661275425560687E-2</v>
      </c>
      <c r="BC92" s="7">
        <f t="shared" si="41"/>
        <v>42674</v>
      </c>
      <c r="BD92" s="6">
        <f t="shared" si="42"/>
        <v>5.1154558382697481E-2</v>
      </c>
      <c r="BE92" s="6">
        <f t="shared" si="43"/>
        <v>1.8255E-2</v>
      </c>
      <c r="BF92" s="6">
        <f t="shared" si="44"/>
        <v>3.289955838269748E-2</v>
      </c>
    </row>
    <row r="93" spans="2:58" x14ac:dyDescent="0.25">
      <c r="B93" s="7">
        <v>42643</v>
      </c>
      <c r="C93" s="2">
        <v>19.9359</v>
      </c>
      <c r="D93" s="2">
        <f t="shared" si="25"/>
        <v>21.243184806427216</v>
      </c>
      <c r="E93" s="2">
        <v>2168.27</v>
      </c>
      <c r="F93" s="8">
        <f t="shared" si="26"/>
        <v>5.0160765252634694E-2</v>
      </c>
      <c r="G93">
        <v>195.2492</v>
      </c>
      <c r="H93" s="1">
        <f t="shared" si="27"/>
        <v>-1.3072848064272158</v>
      </c>
      <c r="I93" s="1">
        <f t="shared" ca="1" si="45"/>
        <v>0.42306053251144182</v>
      </c>
      <c r="J93" s="1">
        <f t="shared" ca="1" si="28"/>
        <v>-3.9106239019666234</v>
      </c>
      <c r="K93" s="1">
        <f t="shared" ca="1" si="29"/>
        <v>4.7567449669895066</v>
      </c>
      <c r="L93" s="1">
        <f t="shared" ca="1" si="30"/>
        <v>-7.8212478039332467</v>
      </c>
      <c r="M93" s="1">
        <f t="shared" ca="1" si="30"/>
        <v>9.5134899339790131</v>
      </c>
      <c r="S93" s="6">
        <f t="shared" si="46"/>
        <v>4.8444000000000001E-2</v>
      </c>
      <c r="T93" s="6">
        <v>3.2500000000000001E-2</v>
      </c>
      <c r="U93" s="8">
        <f>_xll.BDH($U$4,"PX_LAST",B93)/100</f>
        <v>1.5944E-2</v>
      </c>
      <c r="X93" s="7">
        <f t="shared" si="31"/>
        <v>42643</v>
      </c>
      <c r="Y93" s="6">
        <f t="shared" si="32"/>
        <v>3.1129920841541883E-2</v>
      </c>
      <c r="Z93" s="6">
        <f t="shared" si="33"/>
        <v>3.4216765252634694E-2</v>
      </c>
      <c r="AA93" s="6">
        <f t="shared" si="34"/>
        <v>1.5944E-2</v>
      </c>
      <c r="AB93" s="8">
        <f t="shared" si="35"/>
        <v>9.0048379583723429E-2</v>
      </c>
      <c r="AC93" s="8">
        <f t="shared" si="36"/>
        <v>4.7073920841541883E-2</v>
      </c>
      <c r="AD93" s="2">
        <f t="shared" si="37"/>
        <v>21.243184806427216</v>
      </c>
      <c r="AE93" s="17">
        <f t="shared" si="38"/>
        <v>4.7073920841541883E-2</v>
      </c>
      <c r="AF93" s="17"/>
      <c r="AG93" s="6">
        <f t="shared" si="47"/>
        <v>3.9494372196986649E-2</v>
      </c>
      <c r="AH93" s="6">
        <f t="shared" si="39"/>
        <v>1.7828178654134729E-2</v>
      </c>
      <c r="AI93" s="6">
        <f t="shared" si="40"/>
        <v>2.8661275425560687E-2</v>
      </c>
      <c r="BC93" s="7">
        <f t="shared" si="41"/>
        <v>42643</v>
      </c>
      <c r="BD93" s="6">
        <f t="shared" si="42"/>
        <v>5.0160765252634694E-2</v>
      </c>
      <c r="BE93" s="6">
        <f t="shared" si="43"/>
        <v>1.5944E-2</v>
      </c>
      <c r="BF93" s="6">
        <f t="shared" si="44"/>
        <v>3.4216765252634694E-2</v>
      </c>
    </row>
    <row r="94" spans="2:58" x14ac:dyDescent="0.25">
      <c r="B94" s="7">
        <v>42613</v>
      </c>
      <c r="C94" s="2">
        <v>19.932700000000001</v>
      </c>
      <c r="D94" s="2">
        <f t="shared" si="25"/>
        <v>21.867241023315241</v>
      </c>
      <c r="E94" s="2">
        <v>2170.9499999999998</v>
      </c>
      <c r="F94" s="8">
        <f t="shared" si="26"/>
        <v>5.0168818072815022E-2</v>
      </c>
      <c r="G94">
        <v>195.3459</v>
      </c>
      <c r="H94" s="1">
        <f t="shared" si="27"/>
        <v>-1.9345410233152407</v>
      </c>
      <c r="I94" s="1">
        <f t="shared" ca="1" si="45"/>
        <v>0.42306053251144182</v>
      </c>
      <c r="J94" s="1">
        <f t="shared" ca="1" si="28"/>
        <v>-3.9106239019666234</v>
      </c>
      <c r="K94" s="1">
        <f t="shared" ca="1" si="29"/>
        <v>4.7567449669895066</v>
      </c>
      <c r="L94" s="1">
        <f t="shared" ca="1" si="30"/>
        <v>-7.8212478039332467</v>
      </c>
      <c r="M94" s="1">
        <f t="shared" ca="1" si="30"/>
        <v>9.5134899339790131</v>
      </c>
      <c r="S94" s="6">
        <f t="shared" si="46"/>
        <v>4.8300000000000003E-2</v>
      </c>
      <c r="T94" s="6">
        <v>3.2500000000000001E-2</v>
      </c>
      <c r="U94" s="8">
        <f>_xll.BDH($U$4,"PX_LAST",B94)/100</f>
        <v>1.5800000000000002E-2</v>
      </c>
      <c r="X94" s="7">
        <f t="shared" si="31"/>
        <v>42613</v>
      </c>
      <c r="Y94" s="6">
        <f t="shared" si="32"/>
        <v>2.9930506145415519E-2</v>
      </c>
      <c r="Z94" s="6">
        <f t="shared" si="33"/>
        <v>3.436881807281502E-2</v>
      </c>
      <c r="AA94" s="6">
        <f t="shared" si="34"/>
        <v>1.5800000000000002E-2</v>
      </c>
      <c r="AB94" s="8">
        <f t="shared" si="35"/>
        <v>8.9981759137704703E-2</v>
      </c>
      <c r="AC94" s="8">
        <f t="shared" si="36"/>
        <v>4.5730506145415517E-2</v>
      </c>
      <c r="AD94" s="2">
        <f t="shared" si="37"/>
        <v>21.867241023315241</v>
      </c>
      <c r="AE94" s="17">
        <f t="shared" si="38"/>
        <v>4.5730506145415517E-2</v>
      </c>
      <c r="AF94" s="17"/>
      <c r="AG94" s="6">
        <f t="shared" si="47"/>
        <v>3.9494372196986649E-2</v>
      </c>
      <c r="AH94" s="6">
        <f t="shared" si="39"/>
        <v>1.7828178654134729E-2</v>
      </c>
      <c r="AI94" s="6">
        <f t="shared" si="40"/>
        <v>2.8661275425560687E-2</v>
      </c>
      <c r="BC94" s="7">
        <f t="shared" si="41"/>
        <v>42613</v>
      </c>
      <c r="BD94" s="6">
        <f t="shared" si="42"/>
        <v>5.0168818072815022E-2</v>
      </c>
      <c r="BE94" s="6">
        <f t="shared" si="43"/>
        <v>1.5800000000000002E-2</v>
      </c>
      <c r="BF94" s="6">
        <f t="shared" si="44"/>
        <v>3.436881807281502E-2</v>
      </c>
    </row>
    <row r="95" spans="2:58" x14ac:dyDescent="0.25">
      <c r="B95" s="7">
        <v>42580</v>
      </c>
      <c r="C95" s="2">
        <v>19.724399999999999</v>
      </c>
      <c r="D95" s="2">
        <f t="shared" si="25"/>
        <v>22.536040040760174</v>
      </c>
      <c r="E95" s="2">
        <v>2173.6</v>
      </c>
      <c r="F95" s="8">
        <f t="shared" si="26"/>
        <v>5.0698627081178643E-2</v>
      </c>
      <c r="G95">
        <v>195.72030000000001</v>
      </c>
      <c r="H95" s="1">
        <f t="shared" si="27"/>
        <v>-2.8116400407601745</v>
      </c>
      <c r="I95" s="1">
        <f t="shared" ca="1" si="45"/>
        <v>0.42306053251144182</v>
      </c>
      <c r="J95" s="1">
        <f t="shared" ca="1" si="28"/>
        <v>-3.9106239019666234</v>
      </c>
      <c r="K95" s="1">
        <f t="shared" ca="1" si="29"/>
        <v>4.7567449669895066</v>
      </c>
      <c r="L95" s="1">
        <f t="shared" ca="1" si="30"/>
        <v>-7.8212478039332467</v>
      </c>
      <c r="M95" s="1">
        <f t="shared" ca="1" si="30"/>
        <v>9.5134899339790131</v>
      </c>
      <c r="S95" s="6">
        <f t="shared" si="46"/>
        <v>4.7031000000000003E-2</v>
      </c>
      <c r="T95" s="6">
        <v>3.2500000000000001E-2</v>
      </c>
      <c r="U95" s="8">
        <f>_xll.BDH($U$4,"PX_LAST",B95)/100</f>
        <v>1.4531000000000001E-2</v>
      </c>
      <c r="X95" s="7">
        <f t="shared" si="31"/>
        <v>42580</v>
      </c>
      <c r="Y95" s="6">
        <f t="shared" si="32"/>
        <v>2.9842368089128955E-2</v>
      </c>
      <c r="Z95" s="6">
        <f t="shared" si="33"/>
        <v>3.6167627081178641E-2</v>
      </c>
      <c r="AA95" s="6">
        <f t="shared" si="34"/>
        <v>1.4531000000000001E-2</v>
      </c>
      <c r="AB95" s="8">
        <f t="shared" si="35"/>
        <v>9.00443043798307E-2</v>
      </c>
      <c r="AC95" s="8">
        <f t="shared" si="36"/>
        <v>4.4373368089128958E-2</v>
      </c>
      <c r="AD95" s="2">
        <f t="shared" si="37"/>
        <v>22.536040040760174</v>
      </c>
      <c r="AE95" s="17">
        <f t="shared" si="38"/>
        <v>4.4373368089128958E-2</v>
      </c>
      <c r="AF95" s="17"/>
      <c r="AG95" s="6">
        <f t="shared" si="47"/>
        <v>3.9494372196986649E-2</v>
      </c>
      <c r="AH95" s="6">
        <f t="shared" si="39"/>
        <v>1.7828178654134729E-2</v>
      </c>
      <c r="AI95" s="6">
        <f t="shared" si="40"/>
        <v>2.8661275425560687E-2</v>
      </c>
      <c r="BC95" s="7">
        <f t="shared" si="41"/>
        <v>42580</v>
      </c>
      <c r="BD95" s="6">
        <f t="shared" si="42"/>
        <v>5.0698627081178643E-2</v>
      </c>
      <c r="BE95" s="6">
        <f t="shared" si="43"/>
        <v>1.4531000000000001E-2</v>
      </c>
      <c r="BF95" s="6">
        <f t="shared" si="44"/>
        <v>3.6167627081178641E-2</v>
      </c>
    </row>
    <row r="96" spans="2:58" x14ac:dyDescent="0.25">
      <c r="B96" s="7">
        <v>42551</v>
      </c>
      <c r="C96" s="2">
        <v>19.046199999999999</v>
      </c>
      <c r="D96" s="2">
        <f t="shared" si="25"/>
        <v>20.140640767376869</v>
      </c>
      <c r="E96" s="2">
        <v>2098.86</v>
      </c>
      <c r="F96" s="8">
        <f t="shared" si="26"/>
        <v>5.2503911541409841E-2</v>
      </c>
      <c r="G96">
        <v>195.7234</v>
      </c>
      <c r="H96" s="1">
        <f t="shared" si="27"/>
        <v>-1.0944407673768701</v>
      </c>
      <c r="I96" s="1">
        <f t="shared" ca="1" si="45"/>
        <v>0.42306053251144182</v>
      </c>
      <c r="J96" s="1">
        <f t="shared" ca="1" si="28"/>
        <v>-3.9106239019666234</v>
      </c>
      <c r="K96" s="1">
        <f t="shared" ca="1" si="29"/>
        <v>4.7567449669895066</v>
      </c>
      <c r="L96" s="1">
        <f t="shared" ca="1" si="30"/>
        <v>-7.8212478039332467</v>
      </c>
      <c r="M96" s="1">
        <f t="shared" ca="1" si="30"/>
        <v>9.5134899339790131</v>
      </c>
      <c r="S96" s="6">
        <f t="shared" si="46"/>
        <v>4.7197000000000003E-2</v>
      </c>
      <c r="T96" s="6">
        <v>3.2500000000000001E-2</v>
      </c>
      <c r="U96" s="8">
        <f>_xll.BDH($U$4,"PX_LAST",B96)/100</f>
        <v>1.4697E-2</v>
      </c>
      <c r="X96" s="7">
        <f t="shared" si="31"/>
        <v>42551</v>
      </c>
      <c r="Y96" s="6">
        <f t="shared" si="32"/>
        <v>3.4953853294586647E-2</v>
      </c>
      <c r="Z96" s="6">
        <f t="shared" si="33"/>
        <v>3.7806911541409839E-2</v>
      </c>
      <c r="AA96" s="6">
        <f t="shared" si="34"/>
        <v>1.4697E-2</v>
      </c>
      <c r="AB96" s="8">
        <f t="shared" si="35"/>
        <v>9.3252241693109583E-2</v>
      </c>
      <c r="AC96" s="8">
        <f t="shared" si="36"/>
        <v>4.9650853294586648E-2</v>
      </c>
      <c r="AD96" s="2">
        <f t="shared" si="37"/>
        <v>20.140640767376869</v>
      </c>
      <c r="AE96" s="17">
        <f t="shared" si="38"/>
        <v>4.9650853294586648E-2</v>
      </c>
      <c r="AF96" s="17"/>
      <c r="AG96" s="6">
        <f t="shared" si="47"/>
        <v>3.9494372196986649E-2</v>
      </c>
      <c r="AH96" s="6">
        <f t="shared" si="39"/>
        <v>1.7828178654134729E-2</v>
      </c>
      <c r="AI96" s="6">
        <f t="shared" si="40"/>
        <v>2.8661275425560687E-2</v>
      </c>
      <c r="BC96" s="7">
        <f t="shared" si="41"/>
        <v>42551</v>
      </c>
      <c r="BD96" s="6">
        <f t="shared" si="42"/>
        <v>5.2503911541409841E-2</v>
      </c>
      <c r="BE96" s="6">
        <f t="shared" si="43"/>
        <v>1.4697E-2</v>
      </c>
      <c r="BF96" s="6">
        <f t="shared" si="44"/>
        <v>3.7806911541409839E-2</v>
      </c>
    </row>
    <row r="97" spans="2:58" x14ac:dyDescent="0.25">
      <c r="B97" s="7">
        <v>42521</v>
      </c>
      <c r="C97" s="2">
        <v>19.021100000000001</v>
      </c>
      <c r="D97" s="2">
        <f t="shared" si="25"/>
        <v>20.350504862659466</v>
      </c>
      <c r="E97" s="2">
        <v>2096.96</v>
      </c>
      <c r="F97" s="8">
        <f t="shared" si="26"/>
        <v>5.2573195030781603E-2</v>
      </c>
      <c r="G97">
        <v>195.9222</v>
      </c>
      <c r="H97" s="1">
        <f t="shared" si="27"/>
        <v>-1.3294048626594659</v>
      </c>
      <c r="I97" s="1">
        <f t="shared" ca="1" si="45"/>
        <v>0.42306053251144182</v>
      </c>
      <c r="J97" s="1">
        <f t="shared" ca="1" si="28"/>
        <v>-3.9106239019666234</v>
      </c>
      <c r="K97" s="1">
        <f t="shared" ca="1" si="29"/>
        <v>4.7567449669895066</v>
      </c>
      <c r="L97" s="1">
        <f t="shared" ca="1" si="30"/>
        <v>-7.8212478039332467</v>
      </c>
      <c r="M97" s="1">
        <f t="shared" ca="1" si="30"/>
        <v>9.5134899339790131</v>
      </c>
      <c r="S97" s="6">
        <f t="shared" si="46"/>
        <v>5.0958000000000003E-2</v>
      </c>
      <c r="T97" s="6">
        <v>3.2500000000000001E-2</v>
      </c>
      <c r="U97" s="8">
        <f>_xll.BDH($U$4,"PX_LAST",B97)/100</f>
        <v>1.8458000000000002E-2</v>
      </c>
      <c r="X97" s="7">
        <f t="shared" si="31"/>
        <v>42521</v>
      </c>
      <c r="Y97" s="6">
        <f t="shared" si="32"/>
        <v>3.068083005599876E-2</v>
      </c>
      <c r="Z97" s="6">
        <f t="shared" si="33"/>
        <v>3.41151950307816E-2</v>
      </c>
      <c r="AA97" s="6">
        <f t="shared" si="34"/>
        <v>1.8458000000000002E-2</v>
      </c>
      <c r="AB97" s="8">
        <f t="shared" si="35"/>
        <v>9.3431538989775673E-2</v>
      </c>
      <c r="AC97" s="8">
        <f t="shared" si="36"/>
        <v>4.9138830055998763E-2</v>
      </c>
      <c r="AD97" s="2">
        <f t="shared" si="37"/>
        <v>20.350504862659466</v>
      </c>
      <c r="AE97" s="17">
        <f t="shared" si="38"/>
        <v>4.9138830055998763E-2</v>
      </c>
      <c r="AF97" s="17"/>
      <c r="AG97" s="6">
        <f t="shared" si="47"/>
        <v>3.9494372196986649E-2</v>
      </c>
      <c r="AH97" s="6">
        <f t="shared" si="39"/>
        <v>1.7828178654134729E-2</v>
      </c>
      <c r="AI97" s="6">
        <f t="shared" si="40"/>
        <v>2.8661275425560687E-2</v>
      </c>
      <c r="BC97" s="7">
        <f t="shared" si="41"/>
        <v>42521</v>
      </c>
      <c r="BD97" s="6">
        <f t="shared" si="42"/>
        <v>5.2573195030781603E-2</v>
      </c>
      <c r="BE97" s="6">
        <f t="shared" si="43"/>
        <v>1.8458000000000002E-2</v>
      </c>
      <c r="BF97" s="6">
        <f t="shared" si="44"/>
        <v>3.41151950307816E-2</v>
      </c>
    </row>
    <row r="98" spans="2:58" x14ac:dyDescent="0.25">
      <c r="B98" s="7">
        <v>42489</v>
      </c>
      <c r="C98" s="2">
        <v>18.209599999999998</v>
      </c>
      <c r="D98" s="2">
        <f t="shared" si="25"/>
        <v>20.492279900548965</v>
      </c>
      <c r="E98" s="2">
        <v>2065.3000000000002</v>
      </c>
      <c r="F98" s="8">
        <f t="shared" si="26"/>
        <v>5.4916088217204118E-2</v>
      </c>
      <c r="G98">
        <v>194.80510000000001</v>
      </c>
      <c r="H98" s="1">
        <f t="shared" si="27"/>
        <v>-2.2826799005489669</v>
      </c>
      <c r="I98" s="1">
        <f t="shared" ca="1" si="45"/>
        <v>0.42306053251144182</v>
      </c>
      <c r="J98" s="1">
        <f t="shared" ca="1" si="28"/>
        <v>-3.9106239019666234</v>
      </c>
      <c r="K98" s="1">
        <f t="shared" ca="1" si="29"/>
        <v>4.7567449669895066</v>
      </c>
      <c r="L98" s="1">
        <f t="shared" ca="1" si="30"/>
        <v>-7.8212478039332467</v>
      </c>
      <c r="M98" s="1">
        <f t="shared" ca="1" si="30"/>
        <v>9.5134899339790131</v>
      </c>
      <c r="S98" s="6">
        <f t="shared" si="46"/>
        <v>5.0833000000000003E-2</v>
      </c>
      <c r="T98" s="6">
        <v>3.2500000000000001E-2</v>
      </c>
      <c r="U98" s="8">
        <f>_xll.BDH($U$4,"PX_LAST",B98)/100</f>
        <v>1.8332999999999999E-2</v>
      </c>
      <c r="X98" s="7">
        <f t="shared" si="31"/>
        <v>42489</v>
      </c>
      <c r="Y98" s="6">
        <f t="shared" si="32"/>
        <v>3.0465864980036266E-2</v>
      </c>
      <c r="Z98" s="6">
        <f t="shared" si="33"/>
        <v>3.6583088217204116E-2</v>
      </c>
      <c r="AA98" s="6">
        <f t="shared" si="34"/>
        <v>1.8332999999999999E-2</v>
      </c>
      <c r="AB98" s="8">
        <f t="shared" si="35"/>
        <v>9.4322907083716642E-2</v>
      </c>
      <c r="AC98" s="8">
        <f t="shared" si="36"/>
        <v>4.8798864980036265E-2</v>
      </c>
      <c r="AD98" s="2">
        <f t="shared" si="37"/>
        <v>20.492279900548965</v>
      </c>
      <c r="AE98" s="17">
        <f t="shared" si="38"/>
        <v>4.8798864980036265E-2</v>
      </c>
      <c r="AF98" s="17"/>
      <c r="AG98" s="6">
        <f t="shared" si="47"/>
        <v>3.9494372196986649E-2</v>
      </c>
      <c r="AH98" s="6">
        <f t="shared" si="39"/>
        <v>1.7828178654134729E-2</v>
      </c>
      <c r="AI98" s="6">
        <f t="shared" si="40"/>
        <v>2.8661275425560687E-2</v>
      </c>
      <c r="BC98" s="7">
        <f t="shared" si="41"/>
        <v>42489</v>
      </c>
      <c r="BD98" s="6">
        <f t="shared" si="42"/>
        <v>5.4916088217204118E-2</v>
      </c>
      <c r="BE98" s="6">
        <f t="shared" si="43"/>
        <v>1.8332999999999999E-2</v>
      </c>
      <c r="BF98" s="6">
        <f t="shared" si="44"/>
        <v>3.6583088217204116E-2</v>
      </c>
    </row>
    <row r="99" spans="2:58" x14ac:dyDescent="0.25">
      <c r="B99" s="7">
        <v>42460</v>
      </c>
      <c r="C99" s="2">
        <v>18.160299999999999</v>
      </c>
      <c r="D99" s="2">
        <f t="shared" si="25"/>
        <v>21.984510305473197</v>
      </c>
      <c r="E99" s="2">
        <v>2059.7399999999998</v>
      </c>
      <c r="F99" s="8">
        <f t="shared" si="26"/>
        <v>5.5065169628255042E-2</v>
      </c>
      <c r="G99">
        <v>194.80510000000001</v>
      </c>
      <c r="H99" s="1">
        <f t="shared" si="27"/>
        <v>-3.8242103054731977</v>
      </c>
      <c r="I99" s="1">
        <f t="shared" ca="1" si="45"/>
        <v>0.42306053251144182</v>
      </c>
      <c r="J99" s="1">
        <f t="shared" ca="1" si="28"/>
        <v>-3.9106239019666234</v>
      </c>
      <c r="K99" s="1">
        <f t="shared" ca="1" si="29"/>
        <v>4.7567449669895066</v>
      </c>
      <c r="L99" s="1">
        <f t="shared" ca="1" si="30"/>
        <v>-7.8212478039332467</v>
      </c>
      <c r="M99" s="1">
        <f t="shared" ca="1" si="30"/>
        <v>9.5134899339790131</v>
      </c>
      <c r="S99" s="6">
        <f t="shared" si="46"/>
        <v>5.0186999999999996E-2</v>
      </c>
      <c r="T99" s="6">
        <v>3.2500000000000001E-2</v>
      </c>
      <c r="U99" s="8">
        <f>_xll.BDH($U$4,"PX_LAST",B99)/100</f>
        <v>1.7686999999999998E-2</v>
      </c>
      <c r="X99" s="7">
        <f t="shared" si="31"/>
        <v>42460</v>
      </c>
      <c r="Y99" s="6">
        <f t="shared" si="32"/>
        <v>2.7799571504439791E-2</v>
      </c>
      <c r="Z99" s="6">
        <f t="shared" si="33"/>
        <v>3.7378169628255048E-2</v>
      </c>
      <c r="AA99" s="6">
        <f t="shared" si="34"/>
        <v>1.7686999999999998E-2</v>
      </c>
      <c r="AB99" s="8">
        <f t="shared" si="35"/>
        <v>9.4577519492751533E-2</v>
      </c>
      <c r="AC99" s="8">
        <f t="shared" si="36"/>
        <v>4.5486571504439785E-2</v>
      </c>
      <c r="AD99" s="2">
        <f t="shared" si="37"/>
        <v>21.984510305473197</v>
      </c>
      <c r="AE99" s="17">
        <f t="shared" si="38"/>
        <v>4.5486571504439785E-2</v>
      </c>
      <c r="AF99" s="17"/>
      <c r="AG99" s="6">
        <f t="shared" si="47"/>
        <v>3.9494372196986649E-2</v>
      </c>
      <c r="AH99" s="6">
        <f t="shared" si="39"/>
        <v>1.7828178654134729E-2</v>
      </c>
      <c r="AI99" s="6">
        <f t="shared" si="40"/>
        <v>2.8661275425560687E-2</v>
      </c>
      <c r="BC99" s="7">
        <f t="shared" si="41"/>
        <v>42460</v>
      </c>
      <c r="BD99" s="6">
        <f t="shared" si="42"/>
        <v>5.5065169628255042E-2</v>
      </c>
      <c r="BE99" s="6">
        <f t="shared" si="43"/>
        <v>1.7686999999999998E-2</v>
      </c>
      <c r="BF99" s="6">
        <f t="shared" si="44"/>
        <v>3.7378169628255048E-2</v>
      </c>
    </row>
    <row r="100" spans="2:58" x14ac:dyDescent="0.25">
      <c r="B100" s="7">
        <v>42429</v>
      </c>
      <c r="C100" s="2">
        <v>17.014199999999999</v>
      </c>
      <c r="D100" s="2">
        <f t="shared" si="25"/>
        <v>20.081063103825525</v>
      </c>
      <c r="E100" s="2">
        <v>1932.23</v>
      </c>
      <c r="F100" s="8">
        <f t="shared" si="26"/>
        <v>5.8774435471547301E-2</v>
      </c>
      <c r="G100">
        <v>194.99870000000001</v>
      </c>
      <c r="H100" s="1">
        <f t="shared" si="27"/>
        <v>-3.0668631038255256</v>
      </c>
      <c r="I100" s="1">
        <f t="shared" ca="1" si="45"/>
        <v>0.42306053251144182</v>
      </c>
      <c r="J100" s="1">
        <f t="shared" ca="1" si="28"/>
        <v>-3.9106239019666234</v>
      </c>
      <c r="K100" s="1">
        <f t="shared" ca="1" si="29"/>
        <v>4.7567449669895066</v>
      </c>
      <c r="L100" s="1">
        <f t="shared" ca="1" si="30"/>
        <v>-7.8212478039332467</v>
      </c>
      <c r="M100" s="1">
        <f t="shared" ca="1" si="30"/>
        <v>9.5134899339790131</v>
      </c>
      <c r="S100" s="6">
        <f t="shared" si="46"/>
        <v>4.9847000000000002E-2</v>
      </c>
      <c r="T100" s="6">
        <v>3.2500000000000001E-2</v>
      </c>
      <c r="U100" s="8">
        <f>_xll.BDH($U$4,"PX_LAST",B100)/100</f>
        <v>1.7346999999999998E-2</v>
      </c>
      <c r="X100" s="7">
        <f t="shared" si="31"/>
        <v>42429</v>
      </c>
      <c r="Y100" s="6">
        <f t="shared" si="32"/>
        <v>3.2451160327950763E-2</v>
      </c>
      <c r="Z100" s="6">
        <f t="shared" si="33"/>
        <v>4.14274354715473E-2</v>
      </c>
      <c r="AA100" s="6">
        <f t="shared" si="34"/>
        <v>1.7346999999999998E-2</v>
      </c>
      <c r="AB100" s="8">
        <f t="shared" si="35"/>
        <v>0.1009189899753135</v>
      </c>
      <c r="AC100" s="8">
        <f t="shared" si="36"/>
        <v>4.9798160327950758E-2</v>
      </c>
      <c r="AD100" s="2">
        <f t="shared" si="37"/>
        <v>20.081063103825525</v>
      </c>
      <c r="AE100" s="17">
        <f t="shared" si="38"/>
        <v>4.9798160327950758E-2</v>
      </c>
      <c r="AF100" s="17"/>
      <c r="AG100" s="6">
        <f t="shared" si="47"/>
        <v>3.9494372196986649E-2</v>
      </c>
      <c r="AH100" s="6">
        <f t="shared" si="39"/>
        <v>1.7828178654134729E-2</v>
      </c>
      <c r="AI100" s="6">
        <f t="shared" si="40"/>
        <v>2.8661275425560687E-2</v>
      </c>
      <c r="BC100" s="7">
        <f t="shared" si="41"/>
        <v>42429</v>
      </c>
      <c r="BD100" s="6">
        <f t="shared" si="42"/>
        <v>5.8774435471547301E-2</v>
      </c>
      <c r="BE100" s="6">
        <f t="shared" si="43"/>
        <v>1.7346999999999998E-2</v>
      </c>
      <c r="BF100" s="6">
        <f t="shared" si="44"/>
        <v>4.14274354715473E-2</v>
      </c>
    </row>
    <row r="101" spans="2:58" x14ac:dyDescent="0.25">
      <c r="B101" s="7">
        <v>42398</v>
      </c>
      <c r="C101" s="2">
        <v>17.065300000000001</v>
      </c>
      <c r="D101" s="2">
        <f t="shared" si="25"/>
        <v>17.696424540544697</v>
      </c>
      <c r="E101" s="2">
        <v>1940.24</v>
      </c>
      <c r="F101" s="8">
        <f t="shared" si="26"/>
        <v>5.8598442453399589E-2</v>
      </c>
      <c r="G101">
        <v>198.47559999999999</v>
      </c>
      <c r="H101" s="1">
        <f t="shared" si="27"/>
        <v>-0.6311245405446968</v>
      </c>
      <c r="I101" s="1">
        <f t="shared" ca="1" si="45"/>
        <v>0.42306053251144182</v>
      </c>
      <c r="J101" s="1">
        <f t="shared" ca="1" si="28"/>
        <v>-3.9106239019666234</v>
      </c>
      <c r="K101" s="1">
        <f t="shared" ca="1" si="29"/>
        <v>4.7567449669895066</v>
      </c>
      <c r="L101" s="1">
        <f t="shared" ca="1" si="30"/>
        <v>-7.8212478039332467</v>
      </c>
      <c r="M101" s="1">
        <f t="shared" ca="1" si="30"/>
        <v>9.5134899339790131</v>
      </c>
      <c r="S101" s="6">
        <f t="shared" si="46"/>
        <v>5.1709000000000005E-2</v>
      </c>
      <c r="T101" s="6">
        <v>3.2500000000000001E-2</v>
      </c>
      <c r="U101" s="8">
        <f>_xll.BDH($U$4,"PX_LAST",B101)/100</f>
        <v>1.9209E-2</v>
      </c>
      <c r="X101" s="7">
        <f t="shared" si="31"/>
        <v>42398</v>
      </c>
      <c r="Y101" s="6">
        <f t="shared" si="32"/>
        <v>3.729959006625188E-2</v>
      </c>
      <c r="Z101" s="6">
        <f t="shared" si="33"/>
        <v>3.9389442453399592E-2</v>
      </c>
      <c r="AA101" s="6">
        <f t="shared" si="34"/>
        <v>1.9209E-2</v>
      </c>
      <c r="AB101" s="8">
        <f t="shared" si="35"/>
        <v>0.10229435533748402</v>
      </c>
      <c r="AC101" s="8">
        <f t="shared" si="36"/>
        <v>5.6508590066251876E-2</v>
      </c>
      <c r="AD101" s="2">
        <f t="shared" si="37"/>
        <v>17.696424540544697</v>
      </c>
      <c r="AE101" s="17">
        <f t="shared" si="38"/>
        <v>5.6508590066251876E-2</v>
      </c>
      <c r="AF101" s="17"/>
      <c r="AG101" s="6">
        <f t="shared" si="47"/>
        <v>3.9494372196986649E-2</v>
      </c>
      <c r="AH101" s="6">
        <f t="shared" si="39"/>
        <v>1.7828178654134729E-2</v>
      </c>
      <c r="AI101" s="6">
        <f t="shared" si="40"/>
        <v>2.8661275425560687E-2</v>
      </c>
      <c r="BC101" s="7">
        <f t="shared" si="41"/>
        <v>42398</v>
      </c>
      <c r="BD101" s="6">
        <f t="shared" si="42"/>
        <v>5.8598442453399589E-2</v>
      </c>
      <c r="BE101" s="6">
        <f t="shared" si="43"/>
        <v>1.9209E-2</v>
      </c>
      <c r="BF101" s="6">
        <f t="shared" si="44"/>
        <v>3.9389442453399592E-2</v>
      </c>
    </row>
    <row r="102" spans="2:58" x14ac:dyDescent="0.25">
      <c r="B102" s="7">
        <v>42369</v>
      </c>
      <c r="C102" s="2">
        <v>17.977</v>
      </c>
      <c r="D102" s="2">
        <f t="shared" si="25"/>
        <v>18.500039465060325</v>
      </c>
      <c r="E102" s="2">
        <v>2043.94</v>
      </c>
      <c r="F102" s="8">
        <f t="shared" si="26"/>
        <v>5.5626634032374701E-2</v>
      </c>
      <c r="G102">
        <v>198.4759</v>
      </c>
      <c r="H102" s="1">
        <f t="shared" si="27"/>
        <v>-0.52303946506032517</v>
      </c>
      <c r="I102" s="1">
        <f t="shared" ca="1" si="45"/>
        <v>0.42306053251144182</v>
      </c>
      <c r="J102" s="1">
        <f t="shared" ca="1" si="28"/>
        <v>-3.9106239019666234</v>
      </c>
      <c r="K102" s="1">
        <f t="shared" ca="1" si="29"/>
        <v>4.7567449669895066</v>
      </c>
      <c r="L102" s="1">
        <f t="shared" ca="1" si="30"/>
        <v>-7.8212478039332467</v>
      </c>
      <c r="M102" s="1">
        <f t="shared" ca="1" si="30"/>
        <v>9.5134899339790131</v>
      </c>
      <c r="S102" s="6">
        <f t="shared" si="46"/>
        <v>5.5194000000000007E-2</v>
      </c>
      <c r="T102" s="6">
        <v>3.2500000000000001E-2</v>
      </c>
      <c r="U102" s="8">
        <f>_xll.BDH($U$4,"PX_LAST",B102)/100</f>
        <v>2.2694000000000002E-2</v>
      </c>
      <c r="X102" s="7">
        <f t="shared" si="31"/>
        <v>42369</v>
      </c>
      <c r="Y102" s="6">
        <f t="shared" si="32"/>
        <v>3.1359938743678192E-2</v>
      </c>
      <c r="Z102" s="6">
        <f t="shared" si="33"/>
        <v>3.2932634032374702E-2</v>
      </c>
      <c r="AA102" s="6">
        <f t="shared" si="34"/>
        <v>2.2694000000000002E-2</v>
      </c>
      <c r="AB102" s="8">
        <f t="shared" si="35"/>
        <v>9.710456275624528E-2</v>
      </c>
      <c r="AC102" s="8">
        <f t="shared" si="36"/>
        <v>5.4053938743678198E-2</v>
      </c>
      <c r="AD102" s="2">
        <f t="shared" si="37"/>
        <v>18.500039465060325</v>
      </c>
      <c r="AE102" s="17">
        <f t="shared" si="38"/>
        <v>5.4053938743678198E-2</v>
      </c>
      <c r="AF102" s="17"/>
      <c r="AG102" s="6">
        <f t="shared" si="47"/>
        <v>3.9494372196986649E-2</v>
      </c>
      <c r="AH102" s="6">
        <f t="shared" si="39"/>
        <v>1.7828178654134729E-2</v>
      </c>
      <c r="AI102" s="6">
        <f t="shared" si="40"/>
        <v>2.8661275425560687E-2</v>
      </c>
      <c r="BC102" s="7">
        <f t="shared" si="41"/>
        <v>42369</v>
      </c>
      <c r="BD102" s="6">
        <f t="shared" si="42"/>
        <v>5.5626634032374701E-2</v>
      </c>
      <c r="BE102" s="6">
        <f t="shared" si="43"/>
        <v>2.2694000000000002E-2</v>
      </c>
      <c r="BF102" s="6">
        <f t="shared" si="44"/>
        <v>3.2932634032374702E-2</v>
      </c>
    </row>
    <row r="103" spans="2:58" x14ac:dyDescent="0.25">
      <c r="B103" s="7">
        <v>42338</v>
      </c>
      <c r="C103" s="2">
        <v>18.275200000000002</v>
      </c>
      <c r="D103" s="2">
        <f t="shared" si="25"/>
        <v>19.359129805445122</v>
      </c>
      <c r="E103" s="2">
        <v>2080.41</v>
      </c>
      <c r="F103" s="8">
        <f t="shared" si="26"/>
        <v>5.4718963403957273E-2</v>
      </c>
      <c r="G103">
        <v>198.79339999999999</v>
      </c>
      <c r="H103" s="1">
        <f t="shared" si="27"/>
        <v>-1.0839298054451199</v>
      </c>
      <c r="I103" s="1">
        <f t="shared" ca="1" si="45"/>
        <v>0.42306053251144182</v>
      </c>
      <c r="J103" s="1">
        <f t="shared" ca="1" si="28"/>
        <v>-3.9106239019666234</v>
      </c>
      <c r="K103" s="1">
        <f t="shared" ca="1" si="29"/>
        <v>4.7567449669895066</v>
      </c>
      <c r="L103" s="1">
        <f t="shared" ca="1" si="30"/>
        <v>-7.8212478039332467</v>
      </c>
      <c r="M103" s="1">
        <f t="shared" ca="1" si="30"/>
        <v>9.5134899339790131</v>
      </c>
      <c r="S103" s="6">
        <f t="shared" si="46"/>
        <v>5.4559999999999997E-2</v>
      </c>
      <c r="T103" s="6">
        <v>3.2500000000000001E-2</v>
      </c>
      <c r="U103" s="8">
        <f>_xll.BDH($U$4,"PX_LAST",B103)/100</f>
        <v>2.206E-2</v>
      </c>
      <c r="X103" s="7">
        <f t="shared" si="31"/>
        <v>42338</v>
      </c>
      <c r="Y103" s="6">
        <f t="shared" si="32"/>
        <v>2.9595214363960252E-2</v>
      </c>
      <c r="Z103" s="6">
        <f t="shared" si="33"/>
        <v>3.265896340395727E-2</v>
      </c>
      <c r="AA103" s="6">
        <f t="shared" si="34"/>
        <v>2.206E-2</v>
      </c>
      <c r="AB103" s="8">
        <f t="shared" si="35"/>
        <v>9.5554914656245646E-2</v>
      </c>
      <c r="AC103" s="8">
        <f t="shared" si="36"/>
        <v>5.1655214363960256E-2</v>
      </c>
      <c r="AD103" s="2">
        <f t="shared" si="37"/>
        <v>19.359129805445122</v>
      </c>
      <c r="AE103" s="17">
        <f t="shared" si="38"/>
        <v>5.1655214363960256E-2</v>
      </c>
      <c r="AF103" s="17"/>
      <c r="AG103" s="6">
        <f t="shared" si="47"/>
        <v>3.9494372196986649E-2</v>
      </c>
      <c r="AH103" s="6">
        <f t="shared" si="39"/>
        <v>1.7828178654134729E-2</v>
      </c>
      <c r="AI103" s="6">
        <f t="shared" si="40"/>
        <v>2.8661275425560687E-2</v>
      </c>
      <c r="BC103" s="7">
        <f t="shared" si="41"/>
        <v>42338</v>
      </c>
      <c r="BD103" s="6">
        <f t="shared" si="42"/>
        <v>5.4718963403957273E-2</v>
      </c>
      <c r="BE103" s="6">
        <f t="shared" si="43"/>
        <v>2.206E-2</v>
      </c>
      <c r="BF103" s="6">
        <f t="shared" si="44"/>
        <v>3.265896340395727E-2</v>
      </c>
    </row>
    <row r="104" spans="2:58" x14ac:dyDescent="0.25">
      <c r="B104" s="7">
        <v>42307</v>
      </c>
      <c r="C104" s="2">
        <v>18.059100000000001</v>
      </c>
      <c r="D104" s="2">
        <f t="shared" si="25"/>
        <v>20.990319842016756</v>
      </c>
      <c r="E104" s="2">
        <v>2079.36</v>
      </c>
      <c r="F104" s="8">
        <f t="shared" si="26"/>
        <v>5.5373745092501842E-2</v>
      </c>
      <c r="G104">
        <v>202.9562</v>
      </c>
      <c r="H104" s="1">
        <f t="shared" si="27"/>
        <v>-2.9312198420167555</v>
      </c>
      <c r="I104" s="1">
        <f t="shared" ca="1" si="45"/>
        <v>0.42306053251144182</v>
      </c>
      <c r="J104" s="1">
        <f t="shared" ca="1" si="28"/>
        <v>-3.9106239019666234</v>
      </c>
      <c r="K104" s="1">
        <f t="shared" ca="1" si="29"/>
        <v>4.7567449669895066</v>
      </c>
      <c r="L104" s="1">
        <f t="shared" ca="1" si="30"/>
        <v>-7.8212478039332467</v>
      </c>
      <c r="M104" s="1">
        <f t="shared" ca="1" si="30"/>
        <v>9.5134899339790131</v>
      </c>
      <c r="S104" s="6">
        <f t="shared" si="46"/>
        <v>5.3921000000000004E-2</v>
      </c>
      <c r="T104" s="6">
        <v>3.2500000000000001E-2</v>
      </c>
      <c r="U104" s="8">
        <f>_xll.BDH($U$4,"PX_LAST",B104)/100</f>
        <v>2.1421000000000003E-2</v>
      </c>
      <c r="X104" s="7">
        <f t="shared" si="31"/>
        <v>42307</v>
      </c>
      <c r="Y104" s="6">
        <f t="shared" si="32"/>
        <v>2.6220008213618515E-2</v>
      </c>
      <c r="Z104" s="6">
        <f t="shared" si="33"/>
        <v>3.3952745092501839E-2</v>
      </c>
      <c r="AA104" s="6">
        <f t="shared" si="34"/>
        <v>2.1421000000000003E-2</v>
      </c>
      <c r="AB104" s="8">
        <f t="shared" si="35"/>
        <v>9.7605128501077248E-2</v>
      </c>
      <c r="AC104" s="8">
        <f t="shared" si="36"/>
        <v>4.7641008213618517E-2</v>
      </c>
      <c r="AD104" s="2">
        <f t="shared" si="37"/>
        <v>20.990319842016756</v>
      </c>
      <c r="AE104" s="17">
        <f t="shared" si="38"/>
        <v>4.7641008213618517E-2</v>
      </c>
      <c r="AF104" s="17"/>
      <c r="AG104" s="6">
        <f t="shared" si="47"/>
        <v>3.9494372196986649E-2</v>
      </c>
      <c r="AH104" s="6">
        <f t="shared" si="39"/>
        <v>1.7828178654134729E-2</v>
      </c>
      <c r="AI104" s="6">
        <f t="shared" si="40"/>
        <v>2.8661275425560687E-2</v>
      </c>
      <c r="BC104" s="7">
        <f t="shared" si="41"/>
        <v>42307</v>
      </c>
      <c r="BD104" s="6">
        <f t="shared" si="42"/>
        <v>5.5373745092501842E-2</v>
      </c>
      <c r="BE104" s="6">
        <f t="shared" si="43"/>
        <v>2.1421000000000003E-2</v>
      </c>
      <c r="BF104" s="6">
        <f t="shared" si="44"/>
        <v>3.3952745092501839E-2</v>
      </c>
    </row>
    <row r="105" spans="2:58" x14ac:dyDescent="0.25">
      <c r="B105" s="7">
        <v>42277</v>
      </c>
      <c r="C105" s="2">
        <v>16.673200000000001</v>
      </c>
      <c r="D105" s="2">
        <f t="shared" si="25"/>
        <v>18.253074527059585</v>
      </c>
      <c r="E105" s="2">
        <v>1920.03</v>
      </c>
      <c r="F105" s="8">
        <f t="shared" si="26"/>
        <v>5.9976489216227231E-2</v>
      </c>
      <c r="G105">
        <v>202.9563</v>
      </c>
      <c r="H105" s="1">
        <f t="shared" si="27"/>
        <v>-1.5798745270595838</v>
      </c>
      <c r="I105" s="1">
        <f t="shared" ca="1" si="45"/>
        <v>0.42306053251144182</v>
      </c>
      <c r="J105" s="1">
        <f t="shared" ca="1" si="28"/>
        <v>-3.9106239019666234</v>
      </c>
      <c r="K105" s="1">
        <f t="shared" ca="1" si="29"/>
        <v>4.7567449669895066</v>
      </c>
      <c r="L105" s="1">
        <f t="shared" ca="1" si="30"/>
        <v>-7.8212478039332467</v>
      </c>
      <c r="M105" s="1">
        <f t="shared" ca="1" si="30"/>
        <v>9.5134899339790131</v>
      </c>
      <c r="S105" s="6">
        <f t="shared" si="46"/>
        <v>5.2867999999999998E-2</v>
      </c>
      <c r="T105" s="6">
        <v>3.2500000000000001E-2</v>
      </c>
      <c r="U105" s="8">
        <f>_xll.BDH($U$4,"PX_LAST",B105)/100</f>
        <v>2.0368000000000001E-2</v>
      </c>
      <c r="X105" s="7">
        <f t="shared" si="31"/>
        <v>42277</v>
      </c>
      <c r="Y105" s="6">
        <f t="shared" si="32"/>
        <v>3.4417291021385611E-2</v>
      </c>
      <c r="Z105" s="6">
        <f t="shared" si="33"/>
        <v>3.9608489216227227E-2</v>
      </c>
      <c r="AA105" s="6">
        <f t="shared" si="34"/>
        <v>2.0368000000000001E-2</v>
      </c>
      <c r="AB105" s="8">
        <f t="shared" si="35"/>
        <v>0.10570475461320918</v>
      </c>
      <c r="AC105" s="8">
        <f t="shared" si="36"/>
        <v>5.4785291021385615E-2</v>
      </c>
      <c r="AD105" s="2">
        <f t="shared" si="37"/>
        <v>18.253074527059585</v>
      </c>
      <c r="AE105" s="17">
        <f t="shared" si="38"/>
        <v>5.4785291021385615E-2</v>
      </c>
      <c r="AF105" s="17"/>
      <c r="AG105" s="6">
        <f t="shared" si="47"/>
        <v>3.9494372196986649E-2</v>
      </c>
      <c r="AH105" s="6">
        <f t="shared" si="39"/>
        <v>1.7828178654134729E-2</v>
      </c>
      <c r="AI105" s="6">
        <f t="shared" si="40"/>
        <v>2.8661275425560687E-2</v>
      </c>
      <c r="BC105" s="7">
        <f t="shared" si="41"/>
        <v>42277</v>
      </c>
      <c r="BD105" s="6">
        <f t="shared" si="42"/>
        <v>5.9976489216227231E-2</v>
      </c>
      <c r="BE105" s="6">
        <f t="shared" si="43"/>
        <v>2.0368000000000001E-2</v>
      </c>
      <c r="BF105" s="6">
        <f t="shared" si="44"/>
        <v>3.9608489216227227E-2</v>
      </c>
    </row>
    <row r="106" spans="2:58" x14ac:dyDescent="0.25">
      <c r="B106" s="7">
        <v>42247</v>
      </c>
      <c r="C106" s="2">
        <v>17.122199999999999</v>
      </c>
      <c r="D106" s="2">
        <f t="shared" si="25"/>
        <v>18.170193089191553</v>
      </c>
      <c r="E106" s="2">
        <v>1972.18</v>
      </c>
      <c r="F106" s="8">
        <f t="shared" si="26"/>
        <v>5.8403709803646731E-2</v>
      </c>
      <c r="G106">
        <v>203.04089999999999</v>
      </c>
      <c r="H106" s="1">
        <f t="shared" si="27"/>
        <v>-1.0479930891915537</v>
      </c>
      <c r="I106" s="1">
        <f t="shared" ca="1" si="45"/>
        <v>0.42306053251144182</v>
      </c>
      <c r="J106" s="1">
        <f t="shared" ca="1" si="28"/>
        <v>-3.9106239019666234</v>
      </c>
      <c r="K106" s="1">
        <f t="shared" ca="1" si="29"/>
        <v>4.7567449669895066</v>
      </c>
      <c r="L106" s="1">
        <f t="shared" ca="1" si="30"/>
        <v>-7.8212478039332467</v>
      </c>
      <c r="M106" s="1">
        <f t="shared" ca="1" si="30"/>
        <v>9.5134899339790131</v>
      </c>
      <c r="S106" s="6">
        <f t="shared" si="46"/>
        <v>5.4679000000000005E-2</v>
      </c>
      <c r="T106" s="6">
        <v>3.2500000000000001E-2</v>
      </c>
      <c r="U106" s="8">
        <f>_xll.BDH($U$4,"PX_LAST",B106)/100</f>
        <v>2.2179000000000001E-2</v>
      </c>
      <c r="X106" s="7">
        <f t="shared" si="31"/>
        <v>42247</v>
      </c>
      <c r="Y106" s="6">
        <f t="shared" si="32"/>
        <v>3.2856188403960596E-2</v>
      </c>
      <c r="Z106" s="6">
        <f t="shared" si="33"/>
        <v>3.6224709803646726E-2</v>
      </c>
      <c r="AA106" s="6">
        <f t="shared" si="34"/>
        <v>2.2179000000000001E-2</v>
      </c>
      <c r="AB106" s="8">
        <f t="shared" si="35"/>
        <v>0.10295251954689734</v>
      </c>
      <c r="AC106" s="8">
        <f t="shared" si="36"/>
        <v>5.50351884039606E-2</v>
      </c>
      <c r="AD106" s="2">
        <f t="shared" si="37"/>
        <v>18.170193089191553</v>
      </c>
      <c r="AE106" s="17">
        <f t="shared" si="38"/>
        <v>5.50351884039606E-2</v>
      </c>
      <c r="AF106" s="17"/>
      <c r="AG106" s="6">
        <f t="shared" si="47"/>
        <v>3.9494372196986649E-2</v>
      </c>
      <c r="AH106" s="6">
        <f t="shared" si="39"/>
        <v>1.7828178654134729E-2</v>
      </c>
      <c r="AI106" s="6">
        <f t="shared" si="40"/>
        <v>2.8661275425560687E-2</v>
      </c>
      <c r="BC106" s="7">
        <f t="shared" si="41"/>
        <v>42247</v>
      </c>
      <c r="BD106" s="6">
        <f t="shared" si="42"/>
        <v>5.8403709803646731E-2</v>
      </c>
      <c r="BE106" s="6">
        <f t="shared" si="43"/>
        <v>2.2179000000000001E-2</v>
      </c>
      <c r="BF106" s="6">
        <f t="shared" si="44"/>
        <v>3.6224709803646726E-2</v>
      </c>
    </row>
    <row r="107" spans="2:58" x14ac:dyDescent="0.25">
      <c r="B107" s="7">
        <v>42216</v>
      </c>
      <c r="C107" s="2">
        <v>18.115500000000001</v>
      </c>
      <c r="D107" s="2">
        <f t="shared" si="25"/>
        <v>18.574181915704145</v>
      </c>
      <c r="E107" s="2">
        <v>2103.84</v>
      </c>
      <c r="F107" s="8">
        <f t="shared" si="26"/>
        <v>5.5201346912864671E-2</v>
      </c>
      <c r="G107">
        <v>208.0085</v>
      </c>
      <c r="H107" s="1">
        <f t="shared" si="27"/>
        <v>-0.45868191570414396</v>
      </c>
      <c r="I107" s="1">
        <f t="shared" ca="1" si="45"/>
        <v>0.42306053251144182</v>
      </c>
      <c r="J107" s="1">
        <f t="shared" ca="1" si="28"/>
        <v>-3.9106239019666234</v>
      </c>
      <c r="K107" s="1">
        <f t="shared" ca="1" si="29"/>
        <v>4.7567449669895066</v>
      </c>
      <c r="L107" s="1">
        <f t="shared" ca="1" si="30"/>
        <v>-7.8212478039332467</v>
      </c>
      <c r="M107" s="1">
        <f t="shared" ca="1" si="30"/>
        <v>9.5134899339790131</v>
      </c>
      <c r="S107" s="6">
        <f t="shared" si="46"/>
        <v>5.4301000000000002E-2</v>
      </c>
      <c r="T107" s="6">
        <v>3.2500000000000001E-2</v>
      </c>
      <c r="U107" s="8">
        <f>_xll.BDH($U$4,"PX_LAST",B107)/100</f>
        <v>2.1801000000000001E-2</v>
      </c>
      <c r="X107" s="7">
        <f t="shared" si="31"/>
        <v>42216</v>
      </c>
      <c r="Y107" s="6">
        <f t="shared" si="32"/>
        <v>3.2037171960322922E-2</v>
      </c>
      <c r="Z107" s="6">
        <f t="shared" si="33"/>
        <v>3.340034691286467E-2</v>
      </c>
      <c r="AA107" s="6">
        <f t="shared" si="34"/>
        <v>2.1801000000000001E-2</v>
      </c>
      <c r="AB107" s="8">
        <f t="shared" si="35"/>
        <v>9.8870874210966603E-2</v>
      </c>
      <c r="AC107" s="8">
        <f t="shared" si="36"/>
        <v>5.3838171960322923E-2</v>
      </c>
      <c r="AD107" s="2">
        <f t="shared" si="37"/>
        <v>18.574181915704145</v>
      </c>
      <c r="AE107" s="17">
        <f t="shared" si="38"/>
        <v>5.3838171960322923E-2</v>
      </c>
      <c r="AF107" s="17"/>
      <c r="AG107" s="6">
        <f t="shared" si="47"/>
        <v>3.9494372196986649E-2</v>
      </c>
      <c r="AH107" s="6">
        <f t="shared" si="39"/>
        <v>1.7828178654134729E-2</v>
      </c>
      <c r="AI107" s="6">
        <f t="shared" si="40"/>
        <v>2.8661275425560687E-2</v>
      </c>
      <c r="BC107" s="7">
        <f t="shared" si="41"/>
        <v>42216</v>
      </c>
      <c r="BD107" s="6">
        <f t="shared" si="42"/>
        <v>5.5201346912864671E-2</v>
      </c>
      <c r="BE107" s="6">
        <f t="shared" si="43"/>
        <v>2.1801000000000001E-2</v>
      </c>
      <c r="BF107" s="6">
        <f t="shared" si="44"/>
        <v>3.340034691286467E-2</v>
      </c>
    </row>
    <row r="108" spans="2:58" x14ac:dyDescent="0.25">
      <c r="B108" s="7">
        <v>42185</v>
      </c>
      <c r="C108" s="2">
        <v>17.764900000000001</v>
      </c>
      <c r="D108" s="2">
        <f t="shared" si="25"/>
        <v>18.723422146494315</v>
      </c>
      <c r="E108" s="2">
        <v>2063.11</v>
      </c>
      <c r="F108" s="8">
        <f t="shared" si="26"/>
        <v>5.6290775630597409E-2</v>
      </c>
      <c r="G108">
        <v>208.00360000000001</v>
      </c>
      <c r="H108" s="1">
        <f t="shared" si="27"/>
        <v>-0.95852214649431389</v>
      </c>
      <c r="I108" s="1">
        <f t="shared" ca="1" si="45"/>
        <v>0.42306053251144182</v>
      </c>
      <c r="J108" s="1">
        <f t="shared" ca="1" si="28"/>
        <v>-3.9106239019666234</v>
      </c>
      <c r="K108" s="1">
        <f t="shared" ca="1" si="29"/>
        <v>4.7567449669895066</v>
      </c>
      <c r="L108" s="1">
        <f t="shared" ca="1" si="30"/>
        <v>-7.8212478039332467</v>
      </c>
      <c r="M108" s="1">
        <f t="shared" ca="1" si="30"/>
        <v>9.5134899339790131</v>
      </c>
      <c r="S108" s="6">
        <f t="shared" si="46"/>
        <v>5.6030999999999997E-2</v>
      </c>
      <c r="T108" s="6">
        <v>3.2500000000000001E-2</v>
      </c>
      <c r="U108" s="8">
        <f>_xll.BDH($U$4,"PX_LAST",B108)/100</f>
        <v>2.3531E-2</v>
      </c>
      <c r="X108" s="7">
        <f t="shared" si="31"/>
        <v>42185</v>
      </c>
      <c r="Y108" s="6">
        <f t="shared" si="32"/>
        <v>2.9878039874008038E-2</v>
      </c>
      <c r="Z108" s="6">
        <f t="shared" si="33"/>
        <v>3.2759775630597412E-2</v>
      </c>
      <c r="AA108" s="6">
        <f t="shared" si="34"/>
        <v>2.3531E-2</v>
      </c>
      <c r="AB108" s="8">
        <f t="shared" si="35"/>
        <v>0.10082041190241917</v>
      </c>
      <c r="AC108" s="8">
        <f t="shared" si="36"/>
        <v>5.3409039874008038E-2</v>
      </c>
      <c r="AD108" s="2">
        <f t="shared" si="37"/>
        <v>18.723422146494315</v>
      </c>
      <c r="AE108" s="17">
        <f t="shared" si="38"/>
        <v>5.3409039874008038E-2</v>
      </c>
      <c r="AF108" s="17"/>
      <c r="AG108" s="6">
        <f t="shared" si="47"/>
        <v>3.9494372196986649E-2</v>
      </c>
      <c r="AH108" s="6">
        <f t="shared" si="39"/>
        <v>1.7828178654134729E-2</v>
      </c>
      <c r="AI108" s="6">
        <f t="shared" si="40"/>
        <v>2.8661275425560687E-2</v>
      </c>
      <c r="BC108" s="7">
        <f t="shared" si="41"/>
        <v>42185</v>
      </c>
      <c r="BD108" s="6">
        <f t="shared" si="42"/>
        <v>5.6290775630597409E-2</v>
      </c>
      <c r="BE108" s="6">
        <f t="shared" si="43"/>
        <v>2.3531E-2</v>
      </c>
      <c r="BF108" s="6">
        <f t="shared" si="44"/>
        <v>3.2759775630597412E-2</v>
      </c>
    </row>
    <row r="109" spans="2:58" x14ac:dyDescent="0.25">
      <c r="B109" s="7">
        <v>42153</v>
      </c>
      <c r="C109" s="2">
        <v>18.124600000000001</v>
      </c>
      <c r="D109" s="2">
        <f t="shared" si="25"/>
        <v>19.912661760258406</v>
      </c>
      <c r="E109" s="2">
        <v>2107.39</v>
      </c>
      <c r="F109" s="8">
        <f t="shared" si="26"/>
        <v>5.5173631418072674E-2</v>
      </c>
      <c r="G109">
        <v>208.26249999999999</v>
      </c>
      <c r="H109" s="1">
        <f t="shared" si="27"/>
        <v>-1.7880617602584046</v>
      </c>
      <c r="I109" s="1">
        <f t="shared" ca="1" si="45"/>
        <v>0.42306053251144182</v>
      </c>
      <c r="J109" s="1">
        <f t="shared" ca="1" si="28"/>
        <v>-3.9106239019666234</v>
      </c>
      <c r="K109" s="1">
        <f t="shared" ca="1" si="29"/>
        <v>4.7567449669895066</v>
      </c>
      <c r="L109" s="1">
        <f t="shared" ca="1" si="30"/>
        <v>-7.8212478039332467</v>
      </c>
      <c r="M109" s="1">
        <f t="shared" ca="1" si="30"/>
        <v>9.5134899339790131</v>
      </c>
      <c r="S109" s="6">
        <f t="shared" si="46"/>
        <v>5.3713999999999998E-2</v>
      </c>
      <c r="T109" s="6">
        <v>3.2500000000000001E-2</v>
      </c>
      <c r="U109" s="8">
        <f>_xll.BDH($U$4,"PX_LAST",B109)/100</f>
        <v>2.1214E-2</v>
      </c>
      <c r="X109" s="7">
        <f t="shared" si="31"/>
        <v>42153</v>
      </c>
      <c r="Y109" s="6">
        <f t="shared" si="32"/>
        <v>2.9005303277465158E-2</v>
      </c>
      <c r="Z109" s="6">
        <f t="shared" si="33"/>
        <v>3.3959631418072678E-2</v>
      </c>
      <c r="AA109" s="6">
        <f t="shared" si="34"/>
        <v>2.1214E-2</v>
      </c>
      <c r="AB109" s="8">
        <f t="shared" si="35"/>
        <v>9.8824849695595032E-2</v>
      </c>
      <c r="AC109" s="8">
        <f t="shared" si="36"/>
        <v>5.0219303277465155E-2</v>
      </c>
      <c r="AD109" s="2">
        <f t="shared" si="37"/>
        <v>19.912661760258406</v>
      </c>
      <c r="AE109" s="17">
        <f t="shared" si="38"/>
        <v>5.0219303277465155E-2</v>
      </c>
      <c r="AF109" s="17"/>
      <c r="AG109" s="6">
        <f t="shared" si="47"/>
        <v>3.9494372196986649E-2</v>
      </c>
      <c r="AH109" s="6">
        <f t="shared" si="39"/>
        <v>1.7828178654134729E-2</v>
      </c>
      <c r="AI109" s="6">
        <f t="shared" si="40"/>
        <v>2.8661275425560687E-2</v>
      </c>
      <c r="BC109" s="7">
        <f t="shared" si="41"/>
        <v>42153</v>
      </c>
      <c r="BD109" s="6">
        <f t="shared" si="42"/>
        <v>5.5173631418072674E-2</v>
      </c>
      <c r="BE109" s="6">
        <f t="shared" si="43"/>
        <v>2.1214E-2</v>
      </c>
      <c r="BF109" s="6">
        <f t="shared" si="44"/>
        <v>3.3959631418072678E-2</v>
      </c>
    </row>
    <row r="110" spans="2:58" x14ac:dyDescent="0.25">
      <c r="B110" s="7">
        <v>42124</v>
      </c>
      <c r="C110" s="2">
        <v>18.116599999999998</v>
      </c>
      <c r="D110" s="2">
        <f t="shared" si="25"/>
        <v>19.983144096287237</v>
      </c>
      <c r="E110" s="2">
        <v>2085.5100000000002</v>
      </c>
      <c r="F110" s="8">
        <f t="shared" si="26"/>
        <v>5.5197995208814021E-2</v>
      </c>
      <c r="G110">
        <v>211.78100000000001</v>
      </c>
      <c r="H110" s="1">
        <f t="shared" si="27"/>
        <v>-1.8665440962872388</v>
      </c>
      <c r="I110" s="1">
        <f t="shared" ca="1" si="45"/>
        <v>0.42306053251144182</v>
      </c>
      <c r="J110" s="1">
        <f t="shared" ca="1" si="28"/>
        <v>-3.9106239019666234</v>
      </c>
      <c r="K110" s="1">
        <f t="shared" ca="1" si="29"/>
        <v>4.7567449669895066</v>
      </c>
      <c r="L110" s="1">
        <f t="shared" ca="1" si="30"/>
        <v>-7.8212478039332467</v>
      </c>
      <c r="M110" s="1">
        <f t="shared" ca="1" si="30"/>
        <v>9.5134899339790131</v>
      </c>
      <c r="S110" s="6">
        <f t="shared" si="46"/>
        <v>5.2817000000000003E-2</v>
      </c>
      <c r="T110" s="6">
        <v>3.2500000000000001E-2</v>
      </c>
      <c r="U110" s="8">
        <f>_xll.BDH($U$4,"PX_LAST",B110)/100</f>
        <v>2.0316999999999998E-2</v>
      </c>
      <c r="X110" s="7">
        <f t="shared" si="31"/>
        <v>42124</v>
      </c>
      <c r="Y110" s="6">
        <f t="shared" si="32"/>
        <v>2.9725175304425432E-2</v>
      </c>
      <c r="Z110" s="6">
        <f t="shared" si="33"/>
        <v>3.488099520881402E-2</v>
      </c>
      <c r="AA110" s="6">
        <f t="shared" si="34"/>
        <v>2.0316999999999998E-2</v>
      </c>
      <c r="AB110" s="8">
        <f t="shared" si="35"/>
        <v>0.10154878183274114</v>
      </c>
      <c r="AC110" s="8">
        <f t="shared" si="36"/>
        <v>5.0042175304425431E-2</v>
      </c>
      <c r="AD110" s="2">
        <f t="shared" si="37"/>
        <v>19.983144096287237</v>
      </c>
      <c r="AE110" s="17">
        <f t="shared" si="38"/>
        <v>5.0042175304425431E-2</v>
      </c>
      <c r="AF110" s="17"/>
      <c r="AG110" s="6">
        <f t="shared" si="47"/>
        <v>3.9494372196986649E-2</v>
      </c>
      <c r="AH110" s="6">
        <f t="shared" si="39"/>
        <v>1.7828178654134729E-2</v>
      </c>
      <c r="AI110" s="6">
        <f t="shared" si="40"/>
        <v>2.8661275425560687E-2</v>
      </c>
      <c r="BC110" s="7">
        <f t="shared" si="41"/>
        <v>42124</v>
      </c>
      <c r="BD110" s="6">
        <f t="shared" si="42"/>
        <v>5.5197995208814021E-2</v>
      </c>
      <c r="BE110" s="6">
        <f t="shared" si="43"/>
        <v>2.0316999999999998E-2</v>
      </c>
      <c r="BF110" s="6">
        <f t="shared" si="44"/>
        <v>3.488099520881402E-2</v>
      </c>
    </row>
    <row r="111" spans="2:58" x14ac:dyDescent="0.25">
      <c r="B111" s="7">
        <v>42094</v>
      </c>
      <c r="C111" s="2">
        <v>17.963699999999999</v>
      </c>
      <c r="D111" s="2">
        <f t="shared" si="25"/>
        <v>19.221519250243077</v>
      </c>
      <c r="E111" s="2">
        <v>2067.89</v>
      </c>
      <c r="F111" s="8">
        <f t="shared" si="26"/>
        <v>5.5667818990519771E-2</v>
      </c>
      <c r="G111">
        <v>211.77160000000001</v>
      </c>
      <c r="H111" s="1">
        <f t="shared" si="27"/>
        <v>-1.2578192502430774</v>
      </c>
      <c r="I111" s="1">
        <f t="shared" ca="1" si="45"/>
        <v>0.42306053251144182</v>
      </c>
      <c r="J111" s="1">
        <f t="shared" ca="1" si="28"/>
        <v>-3.9106239019666234</v>
      </c>
      <c r="K111" s="1">
        <f t="shared" ca="1" si="29"/>
        <v>4.7567449669895066</v>
      </c>
      <c r="L111" s="1">
        <f t="shared" ca="1" si="30"/>
        <v>-7.8212478039332467</v>
      </c>
      <c r="M111" s="1">
        <f t="shared" ca="1" si="30"/>
        <v>9.5134899339790131</v>
      </c>
      <c r="S111" s="6">
        <f t="shared" si="46"/>
        <v>5.1730999999999999E-2</v>
      </c>
      <c r="T111" s="6">
        <v>3.2500000000000001E-2</v>
      </c>
      <c r="U111" s="8">
        <f>_xll.BDH($U$4,"PX_LAST",B111)/100</f>
        <v>1.9231000000000002E-2</v>
      </c>
      <c r="X111" s="7">
        <f t="shared" si="31"/>
        <v>42094</v>
      </c>
      <c r="Y111" s="6">
        <f t="shared" si="32"/>
        <v>3.2794023983853615E-2</v>
      </c>
      <c r="Z111" s="6">
        <f t="shared" si="33"/>
        <v>3.6436818990519773E-2</v>
      </c>
      <c r="AA111" s="6">
        <f t="shared" si="34"/>
        <v>1.9231000000000002E-2</v>
      </c>
      <c r="AB111" s="8">
        <f t="shared" si="35"/>
        <v>0.10240950920987094</v>
      </c>
      <c r="AC111" s="8">
        <f t="shared" si="36"/>
        <v>5.2025023983853613E-2</v>
      </c>
      <c r="AD111" s="2">
        <f t="shared" si="37"/>
        <v>19.221519250243077</v>
      </c>
      <c r="AE111" s="17">
        <f t="shared" si="38"/>
        <v>5.2025023983853613E-2</v>
      </c>
      <c r="AF111" s="17"/>
      <c r="AG111" s="6">
        <f t="shared" si="47"/>
        <v>3.9494372196986649E-2</v>
      </c>
      <c r="AH111" s="6">
        <f t="shared" si="39"/>
        <v>1.7828178654134729E-2</v>
      </c>
      <c r="AI111" s="6">
        <f t="shared" si="40"/>
        <v>2.8661275425560687E-2</v>
      </c>
      <c r="BC111" s="7">
        <f t="shared" si="41"/>
        <v>42094</v>
      </c>
      <c r="BD111" s="6">
        <f t="shared" si="42"/>
        <v>5.5667818990519771E-2</v>
      </c>
      <c r="BE111" s="6">
        <f t="shared" si="43"/>
        <v>1.9231000000000002E-2</v>
      </c>
      <c r="BF111" s="6">
        <f t="shared" si="44"/>
        <v>3.6436818990519773E-2</v>
      </c>
    </row>
    <row r="112" spans="2:58" x14ac:dyDescent="0.25">
      <c r="B112" s="7">
        <v>42062</v>
      </c>
      <c r="C112" s="2">
        <v>18.282</v>
      </c>
      <c r="D112" s="2">
        <f t="shared" si="25"/>
        <v>23.099624999842121</v>
      </c>
      <c r="E112" s="2">
        <v>2104.5</v>
      </c>
      <c r="F112" s="8">
        <f t="shared" si="26"/>
        <v>5.4698610655289352E-2</v>
      </c>
      <c r="G112">
        <v>211.8819</v>
      </c>
      <c r="H112" s="1">
        <f t="shared" si="27"/>
        <v>-4.8176249998421206</v>
      </c>
      <c r="I112" s="1">
        <f t="shared" ca="1" si="45"/>
        <v>0.42306053251144182</v>
      </c>
      <c r="J112" s="1">
        <f t="shared" ca="1" si="28"/>
        <v>-3.9106239019666234</v>
      </c>
      <c r="K112" s="1">
        <f t="shared" ca="1" si="29"/>
        <v>4.7567449669895066</v>
      </c>
      <c r="L112" s="1">
        <f t="shared" ca="1" si="30"/>
        <v>-7.8212478039332467</v>
      </c>
      <c r="M112" s="1">
        <f t="shared" ca="1" si="30"/>
        <v>9.5134899339790131</v>
      </c>
      <c r="S112" s="6">
        <f t="shared" si="46"/>
        <v>5.2430000000000004E-2</v>
      </c>
      <c r="T112" s="6">
        <v>3.2500000000000001E-2</v>
      </c>
      <c r="U112" s="8">
        <f>_xll.BDH($U$4,"PX_LAST",B112)/100</f>
        <v>1.993E-2</v>
      </c>
      <c r="X112" s="7">
        <f t="shared" si="31"/>
        <v>42062</v>
      </c>
      <c r="Y112" s="6">
        <f t="shared" si="32"/>
        <v>2.3360746062190824E-2</v>
      </c>
      <c r="Z112" s="6">
        <f t="shared" si="33"/>
        <v>3.4768610655289356E-2</v>
      </c>
      <c r="AA112" s="6">
        <f t="shared" si="34"/>
        <v>1.993E-2</v>
      </c>
      <c r="AB112" s="8">
        <f t="shared" si="35"/>
        <v>0.10068039914468994</v>
      </c>
      <c r="AC112" s="8">
        <f t="shared" si="36"/>
        <v>4.3290746062190827E-2</v>
      </c>
      <c r="AD112" s="2">
        <f t="shared" si="37"/>
        <v>23.099624999842121</v>
      </c>
      <c r="AE112" s="17">
        <f t="shared" si="38"/>
        <v>4.3290746062190827E-2</v>
      </c>
      <c r="AF112" s="17"/>
      <c r="AG112" s="6">
        <f t="shared" si="47"/>
        <v>3.9494372196986649E-2</v>
      </c>
      <c r="AH112" s="6">
        <f t="shared" si="39"/>
        <v>1.7828178654134729E-2</v>
      </c>
      <c r="AI112" s="6">
        <f t="shared" si="40"/>
        <v>2.8661275425560687E-2</v>
      </c>
      <c r="BC112" s="7">
        <f t="shared" si="41"/>
        <v>42062</v>
      </c>
      <c r="BD112" s="6">
        <f t="shared" si="42"/>
        <v>5.4698610655289352E-2</v>
      </c>
      <c r="BE112" s="6">
        <f t="shared" si="43"/>
        <v>1.993E-2</v>
      </c>
      <c r="BF112" s="6">
        <f t="shared" si="44"/>
        <v>3.4768610655289356E-2</v>
      </c>
    </row>
    <row r="113" spans="2:58" x14ac:dyDescent="0.25">
      <c r="B113" s="7">
        <v>42034</v>
      </c>
      <c r="C113" s="2">
        <v>17.316700000000001</v>
      </c>
      <c r="D113" s="2">
        <f t="shared" si="25"/>
        <v>18.290151916927872</v>
      </c>
      <c r="E113" s="2">
        <v>1994.99</v>
      </c>
      <c r="F113" s="8">
        <f t="shared" si="26"/>
        <v>5.7747723296009051E-2</v>
      </c>
      <c r="G113">
        <v>218.5027</v>
      </c>
      <c r="H113" s="1">
        <f t="shared" si="27"/>
        <v>-0.97345191692787125</v>
      </c>
      <c r="I113" s="1">
        <f t="shared" ca="1" si="45"/>
        <v>0.42306053251144182</v>
      </c>
      <c r="J113" s="1">
        <f t="shared" ca="1" si="28"/>
        <v>-3.9106239019666234</v>
      </c>
      <c r="K113" s="1">
        <f t="shared" ca="1" si="29"/>
        <v>4.7567449669895066</v>
      </c>
      <c r="L113" s="1">
        <f t="shared" ca="1" si="30"/>
        <v>-7.8212478039332467</v>
      </c>
      <c r="M113" s="1">
        <f t="shared" ca="1" si="30"/>
        <v>9.5134899339790131</v>
      </c>
      <c r="S113" s="6">
        <f t="shared" si="46"/>
        <v>4.8907000000000006E-2</v>
      </c>
      <c r="T113" s="6">
        <v>3.2500000000000001E-2</v>
      </c>
      <c r="U113" s="8">
        <f>_xll.BDH($U$4,"PX_LAST",B113)/100</f>
        <v>1.6407000000000001E-2</v>
      </c>
      <c r="X113" s="7">
        <f t="shared" si="31"/>
        <v>42034</v>
      </c>
      <c r="Y113" s="6">
        <f t="shared" si="32"/>
        <v>3.8267231495829265E-2</v>
      </c>
      <c r="Z113" s="6">
        <f t="shared" si="33"/>
        <v>4.1340723296009046E-2</v>
      </c>
      <c r="AA113" s="6">
        <f t="shared" si="34"/>
        <v>1.6407000000000001E-2</v>
      </c>
      <c r="AB113" s="8">
        <f t="shared" si="35"/>
        <v>0.10952571190833037</v>
      </c>
      <c r="AC113" s="8">
        <f t="shared" si="36"/>
        <v>5.467423149582927E-2</v>
      </c>
      <c r="AD113" s="2">
        <f t="shared" si="37"/>
        <v>18.290151916927872</v>
      </c>
      <c r="AE113" s="17">
        <f t="shared" si="38"/>
        <v>5.467423149582927E-2</v>
      </c>
      <c r="AF113" s="17"/>
      <c r="AG113" s="6">
        <f t="shared" si="47"/>
        <v>3.9494372196986649E-2</v>
      </c>
      <c r="AH113" s="6">
        <f t="shared" si="39"/>
        <v>1.7828178654134729E-2</v>
      </c>
      <c r="AI113" s="6">
        <f t="shared" si="40"/>
        <v>2.8661275425560687E-2</v>
      </c>
      <c r="BC113" s="7">
        <f t="shared" si="41"/>
        <v>42034</v>
      </c>
      <c r="BD113" s="6">
        <f t="shared" si="42"/>
        <v>5.7747723296009051E-2</v>
      </c>
      <c r="BE113" s="6">
        <f t="shared" si="43"/>
        <v>1.6407000000000001E-2</v>
      </c>
      <c r="BF113" s="6">
        <f t="shared" si="44"/>
        <v>4.1340723296009046E-2</v>
      </c>
    </row>
    <row r="114" spans="2:58" x14ac:dyDescent="0.25">
      <c r="B114" s="7">
        <v>42004</v>
      </c>
      <c r="C114" s="2">
        <v>17.872</v>
      </c>
      <c r="D114" s="2">
        <f t="shared" si="25"/>
        <v>18.82989998251912</v>
      </c>
      <c r="E114" s="2">
        <v>2058.9</v>
      </c>
      <c r="F114" s="8">
        <f t="shared" si="26"/>
        <v>5.595344673231871E-2</v>
      </c>
      <c r="G114">
        <v>218.48419999999999</v>
      </c>
      <c r="H114" s="1">
        <f t="shared" si="27"/>
        <v>-0.95789998251911967</v>
      </c>
      <c r="I114" s="1">
        <f t="shared" ca="1" si="45"/>
        <v>0.42306053251144182</v>
      </c>
      <c r="J114" s="1">
        <f t="shared" ca="1" si="28"/>
        <v>-3.9106239019666234</v>
      </c>
      <c r="K114" s="1">
        <f t="shared" ca="1" si="29"/>
        <v>4.7567449669895066</v>
      </c>
      <c r="L114" s="1">
        <f t="shared" ca="1" si="30"/>
        <v>-7.8212478039332467</v>
      </c>
      <c r="M114" s="1">
        <f t="shared" ca="1" si="30"/>
        <v>9.5134899339790131</v>
      </c>
      <c r="S114" s="6">
        <f t="shared" si="46"/>
        <v>5.4211999999999996E-2</v>
      </c>
      <c r="T114" s="6">
        <v>3.2500000000000001E-2</v>
      </c>
      <c r="U114" s="8">
        <f>_xll.BDH($U$4,"PX_LAST",B114)/100</f>
        <v>2.1711999999999999E-2</v>
      </c>
      <c r="X114" s="7">
        <f t="shared" si="31"/>
        <v>42004</v>
      </c>
      <c r="Y114" s="6">
        <f t="shared" si="32"/>
        <v>3.1395026639990518E-2</v>
      </c>
      <c r="Z114" s="6">
        <f t="shared" si="33"/>
        <v>3.4241446732318714E-2</v>
      </c>
      <c r="AA114" s="6">
        <f t="shared" si="34"/>
        <v>2.1711999999999999E-2</v>
      </c>
      <c r="AB114" s="8">
        <f t="shared" si="35"/>
        <v>0.10611695565593277</v>
      </c>
      <c r="AC114" s="8">
        <f t="shared" si="36"/>
        <v>5.3107026639990521E-2</v>
      </c>
      <c r="AD114" s="2">
        <f t="shared" si="37"/>
        <v>18.82989998251912</v>
      </c>
      <c r="AE114" s="17">
        <f t="shared" si="38"/>
        <v>5.3107026639990521E-2</v>
      </c>
      <c r="AF114" s="17"/>
      <c r="AG114" s="6">
        <f t="shared" si="47"/>
        <v>3.9494372196986649E-2</v>
      </c>
      <c r="AH114" s="6">
        <f t="shared" si="39"/>
        <v>1.7828178654134729E-2</v>
      </c>
      <c r="AI114" s="6">
        <f t="shared" si="40"/>
        <v>2.8661275425560687E-2</v>
      </c>
      <c r="BC114" s="7">
        <f t="shared" si="41"/>
        <v>42004</v>
      </c>
      <c r="BD114" s="6">
        <f t="shared" si="42"/>
        <v>5.595344673231871E-2</v>
      </c>
      <c r="BE114" s="6">
        <f t="shared" si="43"/>
        <v>2.1711999999999999E-2</v>
      </c>
      <c r="BF114" s="6">
        <f t="shared" si="44"/>
        <v>3.4241446732318714E-2</v>
      </c>
    </row>
    <row r="115" spans="2:58" x14ac:dyDescent="0.25">
      <c r="B115" s="7">
        <v>41971</v>
      </c>
      <c r="C115" s="2">
        <v>17.935400000000001</v>
      </c>
      <c r="D115" s="2">
        <f t="shared" si="25"/>
        <v>18.455747796128456</v>
      </c>
      <c r="E115" s="2">
        <v>2067.56</v>
      </c>
      <c r="F115" s="8">
        <f t="shared" si="26"/>
        <v>5.5755656411342926E-2</v>
      </c>
      <c r="G115">
        <v>218.45169999999999</v>
      </c>
      <c r="H115" s="1">
        <f t="shared" si="27"/>
        <v>-0.52034779612845483</v>
      </c>
      <c r="I115" s="1">
        <f t="shared" ca="1" si="45"/>
        <v>0.42306053251144182</v>
      </c>
      <c r="J115" s="1">
        <f t="shared" ca="1" si="28"/>
        <v>-3.9106239019666234</v>
      </c>
      <c r="K115" s="1">
        <f t="shared" ca="1" si="29"/>
        <v>4.7567449669895066</v>
      </c>
      <c r="L115" s="1">
        <f t="shared" ca="1" si="30"/>
        <v>-7.8212478039332467</v>
      </c>
      <c r="M115" s="1">
        <f t="shared" ca="1" si="30"/>
        <v>9.5134899339790131</v>
      </c>
      <c r="S115" s="6">
        <f t="shared" si="46"/>
        <v>5.4140000000000008E-2</v>
      </c>
      <c r="T115" s="6">
        <v>3.2500000000000001E-2</v>
      </c>
      <c r="U115" s="8">
        <f>_xll.BDH($U$4,"PX_LAST",B115)/100</f>
        <v>2.1640000000000003E-2</v>
      </c>
      <c r="X115" s="7">
        <f t="shared" si="31"/>
        <v>41971</v>
      </c>
      <c r="Y115" s="6">
        <f t="shared" si="32"/>
        <v>3.2543661970596195E-2</v>
      </c>
      <c r="Z115" s="6">
        <f t="shared" si="33"/>
        <v>3.4115656411342926E-2</v>
      </c>
      <c r="AA115" s="6">
        <f t="shared" si="34"/>
        <v>2.1640000000000003E-2</v>
      </c>
      <c r="AB115" s="8">
        <f t="shared" si="35"/>
        <v>0.10565676449534717</v>
      </c>
      <c r="AC115" s="8">
        <f t="shared" si="36"/>
        <v>5.4183661970596195E-2</v>
      </c>
      <c r="AD115" s="2">
        <f t="shared" si="37"/>
        <v>18.455747796128456</v>
      </c>
      <c r="AE115" s="17">
        <f t="shared" si="38"/>
        <v>5.4183661970596195E-2</v>
      </c>
      <c r="AF115" s="17"/>
      <c r="AG115" s="6">
        <f t="shared" si="47"/>
        <v>3.9494372196986649E-2</v>
      </c>
      <c r="AH115" s="6">
        <f t="shared" si="39"/>
        <v>1.7828178654134729E-2</v>
      </c>
      <c r="AI115" s="6">
        <f t="shared" si="40"/>
        <v>2.8661275425560687E-2</v>
      </c>
      <c r="BC115" s="7">
        <f t="shared" si="41"/>
        <v>41971</v>
      </c>
      <c r="BD115" s="6">
        <f t="shared" si="42"/>
        <v>5.5755656411342926E-2</v>
      </c>
      <c r="BE115" s="6">
        <f t="shared" si="43"/>
        <v>2.1640000000000003E-2</v>
      </c>
      <c r="BF115" s="6">
        <f t="shared" si="44"/>
        <v>3.4115656411342926E-2</v>
      </c>
    </row>
    <row r="116" spans="2:58" x14ac:dyDescent="0.25">
      <c r="B116" s="7">
        <v>41943</v>
      </c>
      <c r="C116" s="2">
        <v>17.983499999999999</v>
      </c>
      <c r="D116" s="2">
        <f t="shared" si="25"/>
        <v>18.203390975206357</v>
      </c>
      <c r="E116" s="2">
        <v>2018.05</v>
      </c>
      <c r="F116" s="8">
        <f t="shared" si="26"/>
        <v>5.5606528206411432E-2</v>
      </c>
      <c r="G116">
        <v>214.99299999999999</v>
      </c>
      <c r="H116" s="1">
        <f t="shared" si="27"/>
        <v>-0.21989097520635781</v>
      </c>
      <c r="I116" s="1">
        <f t="shared" ca="1" si="45"/>
        <v>0.42306053251144182</v>
      </c>
      <c r="J116" s="1">
        <f t="shared" ca="1" si="28"/>
        <v>-3.9106239019666234</v>
      </c>
      <c r="K116" s="1">
        <f t="shared" ca="1" si="29"/>
        <v>4.7567449669895066</v>
      </c>
      <c r="L116" s="1">
        <f t="shared" ca="1" si="30"/>
        <v>-7.8212478039332467</v>
      </c>
      <c r="M116" s="1">
        <f t="shared" ca="1" si="30"/>
        <v>9.5134899339790131</v>
      </c>
      <c r="S116" s="6">
        <f t="shared" si="46"/>
        <v>5.5853E-2</v>
      </c>
      <c r="T116" s="6">
        <v>3.2500000000000001E-2</v>
      </c>
      <c r="U116" s="8">
        <f>_xll.BDH($U$4,"PX_LAST",B116)/100</f>
        <v>2.3353000000000002E-2</v>
      </c>
      <c r="X116" s="7">
        <f t="shared" si="31"/>
        <v>41943</v>
      </c>
      <c r="Y116" s="6">
        <f t="shared" si="32"/>
        <v>3.1581819636738791E-2</v>
      </c>
      <c r="Z116" s="6">
        <f t="shared" si="33"/>
        <v>3.2253528206411433E-2</v>
      </c>
      <c r="AA116" s="6">
        <f t="shared" si="34"/>
        <v>2.3353000000000002E-2</v>
      </c>
      <c r="AB116" s="8">
        <f t="shared" si="35"/>
        <v>0.10653502143157999</v>
      </c>
      <c r="AC116" s="8">
        <f t="shared" si="36"/>
        <v>5.4934819636738796E-2</v>
      </c>
      <c r="AD116" s="2">
        <f t="shared" si="37"/>
        <v>18.203390975206357</v>
      </c>
      <c r="AE116" s="17">
        <f t="shared" si="38"/>
        <v>5.4934819636738796E-2</v>
      </c>
      <c r="AF116" s="17"/>
      <c r="AG116" s="6">
        <f t="shared" si="47"/>
        <v>3.9494372196986649E-2</v>
      </c>
      <c r="AH116" s="6">
        <f t="shared" si="39"/>
        <v>1.7828178654134729E-2</v>
      </c>
      <c r="AI116" s="6">
        <f t="shared" si="40"/>
        <v>2.8661275425560687E-2</v>
      </c>
      <c r="BC116" s="7">
        <f t="shared" si="41"/>
        <v>41943</v>
      </c>
      <c r="BD116" s="6">
        <f t="shared" si="42"/>
        <v>5.5606528206411432E-2</v>
      </c>
      <c r="BE116" s="6">
        <f t="shared" si="43"/>
        <v>2.3353000000000002E-2</v>
      </c>
      <c r="BF116" s="6">
        <f t="shared" si="44"/>
        <v>3.2253528206411433E-2</v>
      </c>
    </row>
    <row r="117" spans="2:58" x14ac:dyDescent="0.25">
      <c r="B117" s="7">
        <v>41912</v>
      </c>
      <c r="C117" s="2">
        <v>17.5764</v>
      </c>
      <c r="D117" s="2">
        <f t="shared" si="25"/>
        <v>18.041919009048307</v>
      </c>
      <c r="E117" s="2">
        <v>1972.29</v>
      </c>
      <c r="F117" s="8">
        <f t="shared" si="26"/>
        <v>5.6894472133087549E-2</v>
      </c>
      <c r="G117">
        <v>215.00559999999999</v>
      </c>
      <c r="H117" s="1">
        <f t="shared" si="27"/>
        <v>-0.46551900904830745</v>
      </c>
      <c r="I117" s="1">
        <f t="shared" ca="1" si="45"/>
        <v>0.42306053251144182</v>
      </c>
      <c r="J117" s="1">
        <f t="shared" ca="1" si="28"/>
        <v>-3.9106239019666234</v>
      </c>
      <c r="K117" s="1">
        <f t="shared" ca="1" si="29"/>
        <v>4.7567449669895066</v>
      </c>
      <c r="L117" s="1">
        <f t="shared" ca="1" si="30"/>
        <v>-7.8212478039332467</v>
      </c>
      <c r="M117" s="1">
        <f t="shared" ca="1" si="30"/>
        <v>9.5134899339790131</v>
      </c>
      <c r="S117" s="6">
        <f t="shared" si="46"/>
        <v>5.7388000000000002E-2</v>
      </c>
      <c r="T117" s="6">
        <v>3.2500000000000001E-2</v>
      </c>
      <c r="U117" s="8">
        <f>_xll.BDH($U$4,"PX_LAST",B117)/100</f>
        <v>2.4888E-2</v>
      </c>
      <c r="X117" s="7">
        <f t="shared" si="31"/>
        <v>41912</v>
      </c>
      <c r="Y117" s="6">
        <f t="shared" si="32"/>
        <v>3.0538476501667269E-2</v>
      </c>
      <c r="Z117" s="6">
        <f t="shared" si="33"/>
        <v>3.2006472133087549E-2</v>
      </c>
      <c r="AA117" s="6">
        <f t="shared" si="34"/>
        <v>2.4888E-2</v>
      </c>
      <c r="AB117" s="8">
        <f t="shared" si="35"/>
        <v>0.10901317757530586</v>
      </c>
      <c r="AC117" s="8">
        <f t="shared" si="36"/>
        <v>5.5426476501667266E-2</v>
      </c>
      <c r="AD117" s="2">
        <f t="shared" si="37"/>
        <v>18.041919009048307</v>
      </c>
      <c r="AE117" s="17">
        <f t="shared" si="38"/>
        <v>5.5426476501667266E-2</v>
      </c>
      <c r="AF117" s="17"/>
      <c r="AG117" s="6">
        <f t="shared" si="47"/>
        <v>3.9494372196986649E-2</v>
      </c>
      <c r="AH117" s="6">
        <f t="shared" si="39"/>
        <v>1.7828178654134729E-2</v>
      </c>
      <c r="AI117" s="6">
        <f t="shared" si="40"/>
        <v>2.8661275425560687E-2</v>
      </c>
      <c r="BC117" s="7">
        <f t="shared" si="41"/>
        <v>41912</v>
      </c>
      <c r="BD117" s="6">
        <f t="shared" si="42"/>
        <v>5.6894472133087549E-2</v>
      </c>
      <c r="BE117" s="6">
        <f t="shared" si="43"/>
        <v>2.4888E-2</v>
      </c>
      <c r="BF117" s="6">
        <f t="shared" si="44"/>
        <v>3.2006472133087549E-2</v>
      </c>
    </row>
    <row r="118" spans="2:58" x14ac:dyDescent="0.25">
      <c r="B118" s="7">
        <v>41880</v>
      </c>
      <c r="C118" s="2">
        <v>17.853999999999999</v>
      </c>
      <c r="D118" s="2">
        <f t="shared" si="25"/>
        <v>17.880340219946032</v>
      </c>
      <c r="E118" s="2">
        <v>2003.37</v>
      </c>
      <c r="F118" s="8">
        <f t="shared" si="26"/>
        <v>5.6009857734961359E-2</v>
      </c>
      <c r="G118">
        <v>215.2491</v>
      </c>
      <c r="H118" s="1">
        <f t="shared" si="27"/>
        <v>-2.6340219946032306E-2</v>
      </c>
      <c r="I118" s="1">
        <f t="shared" ca="1" si="45"/>
        <v>0.42306053251144182</v>
      </c>
      <c r="J118" s="1">
        <f t="shared" ca="1" si="28"/>
        <v>-3.9106239019666234</v>
      </c>
      <c r="K118" s="1">
        <f t="shared" ca="1" si="29"/>
        <v>4.7567449669895066</v>
      </c>
      <c r="L118" s="1">
        <f t="shared" ca="1" si="30"/>
        <v>-7.8212478039332467</v>
      </c>
      <c r="M118" s="1">
        <f t="shared" ca="1" si="30"/>
        <v>9.5134899339790131</v>
      </c>
      <c r="S118" s="6">
        <f t="shared" si="46"/>
        <v>5.5931000000000002E-2</v>
      </c>
      <c r="T118" s="6">
        <v>3.2500000000000001E-2</v>
      </c>
      <c r="U118" s="8">
        <f>_xll.BDH($U$4,"PX_LAST",B118)/100</f>
        <v>2.3431E-2</v>
      </c>
      <c r="X118" s="7">
        <f t="shared" si="31"/>
        <v>41880</v>
      </c>
      <c r="Y118" s="6">
        <f t="shared" si="32"/>
        <v>3.2496347449713033E-2</v>
      </c>
      <c r="Z118" s="6">
        <f t="shared" si="33"/>
        <v>3.2578857734961358E-2</v>
      </c>
      <c r="AA118" s="6">
        <f t="shared" si="34"/>
        <v>2.3431E-2</v>
      </c>
      <c r="AB118" s="8">
        <f t="shared" si="35"/>
        <v>0.10744350768954312</v>
      </c>
      <c r="AC118" s="8">
        <f t="shared" si="36"/>
        <v>5.5927347449713033E-2</v>
      </c>
      <c r="AD118" s="2">
        <f t="shared" si="37"/>
        <v>17.880340219946032</v>
      </c>
      <c r="AE118" s="17">
        <f t="shared" si="38"/>
        <v>5.5927347449713033E-2</v>
      </c>
      <c r="AF118" s="17"/>
      <c r="AG118" s="6">
        <f t="shared" si="47"/>
        <v>3.9494372196986649E-2</v>
      </c>
      <c r="AH118" s="6">
        <f t="shared" si="39"/>
        <v>1.7828178654134729E-2</v>
      </c>
      <c r="AI118" s="6">
        <f t="shared" si="40"/>
        <v>2.8661275425560687E-2</v>
      </c>
      <c r="BC118" s="7">
        <f t="shared" si="41"/>
        <v>41880</v>
      </c>
      <c r="BD118" s="6">
        <f t="shared" si="42"/>
        <v>5.6009857734961359E-2</v>
      </c>
      <c r="BE118" s="6">
        <f t="shared" si="43"/>
        <v>2.3431E-2</v>
      </c>
      <c r="BF118" s="6">
        <f t="shared" si="44"/>
        <v>3.2578857734961358E-2</v>
      </c>
    </row>
    <row r="119" spans="2:58" x14ac:dyDescent="0.25">
      <c r="B119" s="7">
        <v>41851</v>
      </c>
      <c r="C119" s="2">
        <v>17.6524</v>
      </c>
      <c r="D119" s="2">
        <f t="shared" si="25"/>
        <v>17.440379253835005</v>
      </c>
      <c r="E119" s="2">
        <v>1930.67</v>
      </c>
      <c r="F119" s="8">
        <f t="shared" si="26"/>
        <v>5.6649520745054499E-2</v>
      </c>
      <c r="G119">
        <v>211.05179999999999</v>
      </c>
      <c r="H119" s="1">
        <f t="shared" si="27"/>
        <v>0.21202074616499544</v>
      </c>
      <c r="I119" s="1">
        <f t="shared" ca="1" si="45"/>
        <v>0.42306053251144182</v>
      </c>
      <c r="J119" s="1">
        <f t="shared" ca="1" si="28"/>
        <v>-3.9106239019666234</v>
      </c>
      <c r="K119" s="1">
        <f t="shared" ca="1" si="29"/>
        <v>4.7567449669895066</v>
      </c>
      <c r="L119" s="1">
        <f t="shared" ca="1" si="30"/>
        <v>-7.8212478039332467</v>
      </c>
      <c r="M119" s="1">
        <f t="shared" ca="1" si="30"/>
        <v>9.5134899339790131</v>
      </c>
      <c r="S119" s="6">
        <f t="shared" si="46"/>
        <v>5.8078000000000005E-2</v>
      </c>
      <c r="T119" s="6">
        <v>3.2500000000000001E-2</v>
      </c>
      <c r="U119" s="8">
        <f>_xll.BDH($U$4,"PX_LAST",B119)/100</f>
        <v>2.5578E-2</v>
      </c>
      <c r="X119" s="7">
        <f t="shared" si="31"/>
        <v>41851</v>
      </c>
      <c r="Y119" s="6">
        <f t="shared" si="32"/>
        <v>3.1760202652910068E-2</v>
      </c>
      <c r="Z119" s="6">
        <f t="shared" si="33"/>
        <v>3.1071520745054499E-2</v>
      </c>
      <c r="AA119" s="6">
        <f t="shared" si="34"/>
        <v>2.5578E-2</v>
      </c>
      <c r="AB119" s="8">
        <f t="shared" si="35"/>
        <v>0.10931531540864051</v>
      </c>
      <c r="AC119" s="8">
        <f t="shared" si="36"/>
        <v>5.7338202652910064E-2</v>
      </c>
      <c r="AD119" s="2">
        <f t="shared" si="37"/>
        <v>17.440379253835005</v>
      </c>
      <c r="AE119" s="17">
        <f t="shared" si="38"/>
        <v>5.7338202652910064E-2</v>
      </c>
      <c r="AF119" s="17"/>
      <c r="AG119" s="6">
        <f t="shared" si="47"/>
        <v>3.9494372196986649E-2</v>
      </c>
      <c r="AH119" s="6">
        <f t="shared" si="39"/>
        <v>1.7828178654134729E-2</v>
      </c>
      <c r="AI119" s="6">
        <f t="shared" si="40"/>
        <v>2.8661275425560687E-2</v>
      </c>
      <c r="BC119" s="7">
        <f t="shared" si="41"/>
        <v>41851</v>
      </c>
      <c r="BD119" s="6">
        <f t="shared" si="42"/>
        <v>5.6649520745054499E-2</v>
      </c>
      <c r="BE119" s="6">
        <f t="shared" si="43"/>
        <v>2.5578E-2</v>
      </c>
      <c r="BF119" s="6">
        <f t="shared" si="44"/>
        <v>3.1071520745054499E-2</v>
      </c>
    </row>
    <row r="120" spans="2:58" x14ac:dyDescent="0.25">
      <c r="B120" s="7">
        <v>41820</v>
      </c>
      <c r="C120" s="2">
        <v>17.922799999999999</v>
      </c>
      <c r="D120" s="2">
        <f t="shared" si="25"/>
        <v>18.185801407160437</v>
      </c>
      <c r="E120" s="2">
        <v>1960.23</v>
      </c>
      <c r="F120" s="8">
        <f t="shared" si="26"/>
        <v>5.5794853482714755E-2</v>
      </c>
      <c r="G120">
        <v>211.0985</v>
      </c>
      <c r="H120" s="1">
        <f t="shared" si="27"/>
        <v>-0.26300140716043785</v>
      </c>
      <c r="I120" s="1">
        <f t="shared" ca="1" si="45"/>
        <v>0.42306053251144182</v>
      </c>
      <c r="J120" s="1">
        <f t="shared" ca="1" si="28"/>
        <v>-3.9106239019666234</v>
      </c>
      <c r="K120" s="1">
        <f t="shared" ca="1" si="29"/>
        <v>4.7567449669895066</v>
      </c>
      <c r="L120" s="1">
        <f t="shared" ca="1" si="30"/>
        <v>-7.8212478039332467</v>
      </c>
      <c r="M120" s="1">
        <f t="shared" ca="1" si="30"/>
        <v>9.5134899339790131</v>
      </c>
      <c r="S120" s="6">
        <f t="shared" si="46"/>
        <v>5.7804000000000008E-2</v>
      </c>
      <c r="T120" s="6">
        <v>3.2500000000000001E-2</v>
      </c>
      <c r="U120" s="8">
        <f>_xll.BDH($U$4,"PX_LAST",B120)/100</f>
        <v>2.5304000000000004E-2</v>
      </c>
      <c r="X120" s="7">
        <f t="shared" si="31"/>
        <v>41820</v>
      </c>
      <c r="Y120" s="6">
        <f t="shared" si="32"/>
        <v>2.968395338248124E-2</v>
      </c>
      <c r="Z120" s="6">
        <f t="shared" si="33"/>
        <v>3.0490853482714752E-2</v>
      </c>
      <c r="AA120" s="6">
        <f t="shared" si="34"/>
        <v>2.5304000000000004E-2</v>
      </c>
      <c r="AB120" s="8">
        <f t="shared" si="35"/>
        <v>0.10769067915499712</v>
      </c>
      <c r="AC120" s="8">
        <f t="shared" si="36"/>
        <v>5.4987953382481247E-2</v>
      </c>
      <c r="AD120" s="2">
        <f t="shared" si="37"/>
        <v>18.185801407160437</v>
      </c>
      <c r="AE120" s="17">
        <f t="shared" si="38"/>
        <v>5.4987953382481247E-2</v>
      </c>
      <c r="AF120" s="17"/>
      <c r="AG120" s="6">
        <f t="shared" si="47"/>
        <v>3.9494372196986649E-2</v>
      </c>
      <c r="AH120" s="6">
        <f t="shared" si="39"/>
        <v>1.7828178654134729E-2</v>
      </c>
      <c r="AI120" s="6">
        <f t="shared" si="40"/>
        <v>2.8661275425560687E-2</v>
      </c>
      <c r="BC120" s="7">
        <f t="shared" si="41"/>
        <v>41820</v>
      </c>
      <c r="BD120" s="6">
        <f t="shared" si="42"/>
        <v>5.5794853482714755E-2</v>
      </c>
      <c r="BE120" s="6">
        <f t="shared" si="43"/>
        <v>2.5304000000000004E-2</v>
      </c>
      <c r="BF120" s="6">
        <f t="shared" si="44"/>
        <v>3.0490853482714752E-2</v>
      </c>
    </row>
    <row r="121" spans="2:58" x14ac:dyDescent="0.25">
      <c r="B121" s="7">
        <v>41789</v>
      </c>
      <c r="C121" s="2">
        <v>17.5899</v>
      </c>
      <c r="D121" s="2">
        <f t="shared" si="25"/>
        <v>17.362145091472392</v>
      </c>
      <c r="E121" s="2">
        <v>1923.57</v>
      </c>
      <c r="F121" s="8">
        <f t="shared" si="26"/>
        <v>5.6850806428689192E-2</v>
      </c>
      <c r="G121">
        <v>211.11869999999999</v>
      </c>
      <c r="H121" s="1">
        <f t="shared" si="27"/>
        <v>0.22775490852760782</v>
      </c>
      <c r="I121" s="1">
        <f t="shared" ca="1" si="45"/>
        <v>0.42306053251144182</v>
      </c>
      <c r="J121" s="1">
        <f t="shared" ca="1" si="28"/>
        <v>-3.9106239019666234</v>
      </c>
      <c r="K121" s="1">
        <f t="shared" ca="1" si="29"/>
        <v>4.7567449669895066</v>
      </c>
      <c r="L121" s="1">
        <f t="shared" ca="1" si="30"/>
        <v>-7.8212478039332467</v>
      </c>
      <c r="M121" s="1">
        <f t="shared" ca="1" si="30"/>
        <v>9.5134899339790131</v>
      </c>
      <c r="S121" s="6">
        <f t="shared" si="46"/>
        <v>5.7259000000000004E-2</v>
      </c>
      <c r="T121" s="6">
        <v>3.2500000000000001E-2</v>
      </c>
      <c r="U121" s="8">
        <f>_xll.BDH($U$4,"PX_LAST",B121)/100</f>
        <v>2.4759000000000003E-2</v>
      </c>
      <c r="X121" s="7">
        <f t="shared" si="31"/>
        <v>41789</v>
      </c>
      <c r="Y121" s="6">
        <f t="shared" si="32"/>
        <v>3.2837569705615521E-2</v>
      </c>
      <c r="Z121" s="6">
        <f t="shared" si="33"/>
        <v>3.2091806428689189E-2</v>
      </c>
      <c r="AA121" s="6">
        <f t="shared" si="34"/>
        <v>2.4759000000000003E-2</v>
      </c>
      <c r="AB121" s="8">
        <f t="shared" si="35"/>
        <v>0.10975358318127232</v>
      </c>
      <c r="AC121" s="8">
        <f t="shared" si="36"/>
        <v>5.7596569705615525E-2</v>
      </c>
      <c r="AD121" s="2">
        <f t="shared" si="37"/>
        <v>17.362145091472392</v>
      </c>
      <c r="AE121" s="17">
        <f t="shared" si="38"/>
        <v>5.7596569705615525E-2</v>
      </c>
      <c r="AF121" s="17"/>
      <c r="AG121" s="6">
        <f t="shared" si="47"/>
        <v>3.9494372196986649E-2</v>
      </c>
      <c r="AH121" s="6">
        <f t="shared" si="39"/>
        <v>1.7828178654134729E-2</v>
      </c>
      <c r="AI121" s="6">
        <f t="shared" si="40"/>
        <v>2.8661275425560687E-2</v>
      </c>
      <c r="BC121" s="7">
        <f t="shared" si="41"/>
        <v>41789</v>
      </c>
      <c r="BD121" s="6">
        <f t="shared" si="42"/>
        <v>5.6850806428689192E-2</v>
      </c>
      <c r="BE121" s="6">
        <f t="shared" si="43"/>
        <v>2.4759000000000003E-2</v>
      </c>
      <c r="BF121" s="6">
        <f t="shared" si="44"/>
        <v>3.2091806428689189E-2</v>
      </c>
    </row>
    <row r="122" spans="2:58" x14ac:dyDescent="0.25">
      <c r="B122" s="7">
        <v>41759</v>
      </c>
      <c r="C122" s="2">
        <v>17.404900000000001</v>
      </c>
      <c r="D122" s="2">
        <f t="shared" si="25"/>
        <v>17.226808677576358</v>
      </c>
      <c r="E122" s="2">
        <v>1883.95</v>
      </c>
      <c r="F122" s="8">
        <f t="shared" si="26"/>
        <v>5.7455084487701737E-2</v>
      </c>
      <c r="G122">
        <v>207.2415</v>
      </c>
      <c r="H122" s="1">
        <f t="shared" si="27"/>
        <v>0.17809132242364356</v>
      </c>
      <c r="I122" s="1">
        <f t="shared" ca="1" si="45"/>
        <v>0.42306053251144182</v>
      </c>
      <c r="J122" s="1">
        <f t="shared" ca="1" si="28"/>
        <v>-3.9106239019666234</v>
      </c>
      <c r="K122" s="1">
        <f t="shared" ca="1" si="29"/>
        <v>4.7567449669895066</v>
      </c>
      <c r="L122" s="1">
        <f t="shared" ca="1" si="30"/>
        <v>-7.8212478039332467</v>
      </c>
      <c r="M122" s="1">
        <f t="shared" ca="1" si="30"/>
        <v>9.5134899339790131</v>
      </c>
      <c r="S122" s="6">
        <f t="shared" si="46"/>
        <v>5.8958999999999998E-2</v>
      </c>
      <c r="T122" s="6">
        <v>3.2500000000000001E-2</v>
      </c>
      <c r="U122" s="8">
        <f>_xll.BDH($U$4,"PX_LAST",B122)/100</f>
        <v>2.6459E-2</v>
      </c>
      <c r="X122" s="7">
        <f t="shared" si="31"/>
        <v>41759</v>
      </c>
      <c r="Y122" s="6">
        <f t="shared" si="32"/>
        <v>3.1590057066598252E-2</v>
      </c>
      <c r="Z122" s="6">
        <f t="shared" si="33"/>
        <v>3.0996084487701737E-2</v>
      </c>
      <c r="AA122" s="6">
        <f t="shared" si="34"/>
        <v>2.6459E-2</v>
      </c>
      <c r="AB122" s="8">
        <f t="shared" si="35"/>
        <v>0.11000371559754771</v>
      </c>
      <c r="AC122" s="8">
        <f t="shared" si="36"/>
        <v>5.8049057066598256E-2</v>
      </c>
      <c r="AD122" s="2">
        <f t="shared" si="37"/>
        <v>17.226808677576358</v>
      </c>
      <c r="AE122" s="17">
        <f t="shared" si="38"/>
        <v>5.8049057066598256E-2</v>
      </c>
      <c r="AF122" s="17"/>
      <c r="AG122" s="6">
        <f t="shared" si="47"/>
        <v>3.9494372196986649E-2</v>
      </c>
      <c r="AH122" s="6">
        <f t="shared" si="39"/>
        <v>1.7828178654134729E-2</v>
      </c>
      <c r="AI122" s="6">
        <f t="shared" si="40"/>
        <v>2.8661275425560687E-2</v>
      </c>
      <c r="BC122" s="7">
        <f t="shared" si="41"/>
        <v>41759</v>
      </c>
      <c r="BD122" s="6">
        <f t="shared" si="42"/>
        <v>5.7455084487701737E-2</v>
      </c>
      <c r="BE122" s="6">
        <f t="shared" si="43"/>
        <v>2.6459E-2</v>
      </c>
      <c r="BF122" s="6">
        <f t="shared" si="44"/>
        <v>3.0996084487701737E-2</v>
      </c>
    </row>
    <row r="123" spans="2:58" x14ac:dyDescent="0.25">
      <c r="B123" s="7">
        <v>41729</v>
      </c>
      <c r="C123" s="2">
        <v>17.275600000000001</v>
      </c>
      <c r="D123" s="2">
        <f t="shared" si="25"/>
        <v>17.256648390817166</v>
      </c>
      <c r="E123" s="2">
        <v>1872.34</v>
      </c>
      <c r="F123" s="8">
        <f t="shared" si="26"/>
        <v>5.7885109634397643E-2</v>
      </c>
      <c r="G123">
        <v>207.42359999999999</v>
      </c>
      <c r="H123" s="1">
        <f t="shared" si="27"/>
        <v>1.8951609182835227E-2</v>
      </c>
      <c r="I123" s="1">
        <f t="shared" ca="1" si="45"/>
        <v>0.42306053251144182</v>
      </c>
      <c r="J123" s="1">
        <f t="shared" ca="1" si="28"/>
        <v>-3.9106239019666234</v>
      </c>
      <c r="K123" s="1">
        <f t="shared" ca="1" si="29"/>
        <v>4.7567449669895066</v>
      </c>
      <c r="L123" s="1">
        <f t="shared" ca="1" si="30"/>
        <v>-7.8212478039332467</v>
      </c>
      <c r="M123" s="1">
        <f t="shared" ca="1" si="30"/>
        <v>9.5134899339790131</v>
      </c>
      <c r="S123" s="6">
        <f t="shared" si="46"/>
        <v>5.9679999999999997E-2</v>
      </c>
      <c r="T123" s="6">
        <v>3.2500000000000001E-2</v>
      </c>
      <c r="U123" s="8">
        <f>_xll.BDH($U$4,"PX_LAST",B123)/100</f>
        <v>2.7179999999999999E-2</v>
      </c>
      <c r="X123" s="7">
        <f t="shared" si="31"/>
        <v>41729</v>
      </c>
      <c r="Y123" s="6">
        <f t="shared" si="32"/>
        <v>3.0768680262392847E-2</v>
      </c>
      <c r="Z123" s="6">
        <f t="shared" si="33"/>
        <v>3.0705109634397643E-2</v>
      </c>
      <c r="AA123" s="6">
        <f t="shared" si="34"/>
        <v>2.7179999999999999E-2</v>
      </c>
      <c r="AB123" s="8">
        <f t="shared" si="35"/>
        <v>0.11078308426888279</v>
      </c>
      <c r="AC123" s="8">
        <f t="shared" si="36"/>
        <v>5.7948680262392846E-2</v>
      </c>
      <c r="AD123" s="2">
        <f t="shared" si="37"/>
        <v>17.256648390817166</v>
      </c>
      <c r="AE123" s="17">
        <f t="shared" si="38"/>
        <v>5.7948680262392846E-2</v>
      </c>
      <c r="AF123" s="17"/>
      <c r="AG123" s="6">
        <f t="shared" si="47"/>
        <v>3.9494372196986649E-2</v>
      </c>
      <c r="AH123" s="6">
        <f t="shared" si="39"/>
        <v>1.7828178654134729E-2</v>
      </c>
      <c r="AI123" s="6">
        <f t="shared" si="40"/>
        <v>2.8661275425560687E-2</v>
      </c>
      <c r="BC123" s="7">
        <f t="shared" si="41"/>
        <v>41729</v>
      </c>
      <c r="BD123" s="6">
        <f t="shared" si="42"/>
        <v>5.7885109634397643E-2</v>
      </c>
      <c r="BE123" s="6">
        <f t="shared" si="43"/>
        <v>2.7179999999999999E-2</v>
      </c>
      <c r="BF123" s="6">
        <f t="shared" si="44"/>
        <v>3.0705109634397643E-2</v>
      </c>
    </row>
    <row r="124" spans="2:58" x14ac:dyDescent="0.25">
      <c r="B124" s="7">
        <v>41698</v>
      </c>
      <c r="C124" s="2">
        <v>17.402000000000001</v>
      </c>
      <c r="D124" s="2">
        <f t="shared" si="25"/>
        <v>17.439953428423284</v>
      </c>
      <c r="E124" s="2">
        <v>1859.45</v>
      </c>
      <c r="F124" s="8">
        <f t="shared" si="26"/>
        <v>5.7464659234570732E-2</v>
      </c>
      <c r="G124">
        <v>205.0943</v>
      </c>
      <c r="H124" s="1">
        <f t="shared" si="27"/>
        <v>-3.7953428423282531E-2</v>
      </c>
      <c r="I124" s="1">
        <f t="shared" ca="1" si="45"/>
        <v>0.42306053251144182</v>
      </c>
      <c r="J124" s="1">
        <f t="shared" ca="1" si="28"/>
        <v>-3.9106239019666234</v>
      </c>
      <c r="K124" s="1">
        <f t="shared" ca="1" si="29"/>
        <v>4.7567449669895066</v>
      </c>
      <c r="L124" s="1">
        <f t="shared" ca="1" si="30"/>
        <v>-7.8212478039332467</v>
      </c>
      <c r="M124" s="1">
        <f t="shared" ca="1" si="30"/>
        <v>9.5134899339790131</v>
      </c>
      <c r="S124" s="6">
        <f t="shared" si="46"/>
        <v>5.8976000000000001E-2</v>
      </c>
      <c r="T124" s="6">
        <v>3.2500000000000001E-2</v>
      </c>
      <c r="U124" s="8">
        <f>_xll.BDH($U$4,"PX_LAST",B124)/100</f>
        <v>2.6476000000000003E-2</v>
      </c>
      <c r="X124" s="7">
        <f t="shared" si="31"/>
        <v>41698</v>
      </c>
      <c r="Y124" s="6">
        <f t="shared" si="32"/>
        <v>3.0863602660304138E-2</v>
      </c>
      <c r="Z124" s="6">
        <f t="shared" si="33"/>
        <v>3.0988659234570729E-2</v>
      </c>
      <c r="AA124" s="6">
        <f t="shared" si="34"/>
        <v>2.6476000000000003E-2</v>
      </c>
      <c r="AB124" s="8">
        <f t="shared" si="35"/>
        <v>0.1102983677969292</v>
      </c>
      <c r="AC124" s="8">
        <f t="shared" si="36"/>
        <v>5.7339602660304141E-2</v>
      </c>
      <c r="AD124" s="2">
        <f t="shared" si="37"/>
        <v>17.439953428423284</v>
      </c>
      <c r="AE124" s="17">
        <f t="shared" si="38"/>
        <v>5.7339602660304141E-2</v>
      </c>
      <c r="AF124" s="17"/>
      <c r="AG124" s="6">
        <f t="shared" si="47"/>
        <v>3.9494372196986649E-2</v>
      </c>
      <c r="AH124" s="6">
        <f t="shared" si="39"/>
        <v>1.7828178654134729E-2</v>
      </c>
      <c r="AI124" s="6">
        <f t="shared" si="40"/>
        <v>2.8661275425560687E-2</v>
      </c>
      <c r="BC124" s="7">
        <f t="shared" si="41"/>
        <v>41698</v>
      </c>
      <c r="BD124" s="6">
        <f t="shared" si="42"/>
        <v>5.7464659234570732E-2</v>
      </c>
      <c r="BE124" s="6">
        <f t="shared" si="43"/>
        <v>2.6476000000000003E-2</v>
      </c>
      <c r="BF124" s="6">
        <f t="shared" si="44"/>
        <v>3.0988659234570729E-2</v>
      </c>
    </row>
    <row r="125" spans="2:58" x14ac:dyDescent="0.25">
      <c r="B125" s="7">
        <v>41670</v>
      </c>
      <c r="C125" s="2">
        <v>15.8985</v>
      </c>
      <c r="D125" s="2">
        <f t="shared" si="25"/>
        <v>15.753584771463016</v>
      </c>
      <c r="E125" s="2">
        <v>1782.59</v>
      </c>
      <c r="F125" s="8">
        <f t="shared" si="26"/>
        <v>6.2899015630405383E-2</v>
      </c>
      <c r="G125">
        <v>197.86699999999999</v>
      </c>
      <c r="H125" s="1">
        <f t="shared" si="27"/>
        <v>0.14491522853698413</v>
      </c>
      <c r="I125" s="1">
        <f t="shared" ca="1" si="45"/>
        <v>0.42306053251144182</v>
      </c>
      <c r="J125" s="1">
        <f t="shared" ca="1" si="28"/>
        <v>-3.9106239019666234</v>
      </c>
      <c r="K125" s="1">
        <f t="shared" ca="1" si="29"/>
        <v>4.7567449669895066</v>
      </c>
      <c r="L125" s="1">
        <f t="shared" ca="1" si="30"/>
        <v>-7.8212478039332467</v>
      </c>
      <c r="M125" s="1">
        <f t="shared" ca="1" si="30"/>
        <v>9.5134899339790131</v>
      </c>
      <c r="S125" s="6">
        <f t="shared" si="46"/>
        <v>5.8940000000000006E-2</v>
      </c>
      <c r="T125" s="6">
        <v>3.2500000000000001E-2</v>
      </c>
      <c r="U125" s="8">
        <f>_xll.BDH($U$4,"PX_LAST",B125)/100</f>
        <v>2.6440000000000002E-2</v>
      </c>
      <c r="X125" s="7">
        <f t="shared" si="31"/>
        <v>41670</v>
      </c>
      <c r="Y125" s="6">
        <f t="shared" si="32"/>
        <v>3.7037615698711293E-2</v>
      </c>
      <c r="Z125" s="6">
        <f t="shared" si="33"/>
        <v>3.6459015630405378E-2</v>
      </c>
      <c r="AA125" s="6">
        <f t="shared" si="34"/>
        <v>2.6440000000000002E-2</v>
      </c>
      <c r="AB125" s="8">
        <f t="shared" si="35"/>
        <v>0.11099972511906832</v>
      </c>
      <c r="AC125" s="8">
        <f t="shared" si="36"/>
        <v>6.3477615698711298E-2</v>
      </c>
      <c r="AD125" s="2">
        <f t="shared" si="37"/>
        <v>15.753584771463016</v>
      </c>
      <c r="AE125" s="17">
        <f t="shared" si="38"/>
        <v>6.3477615698711298E-2</v>
      </c>
      <c r="AF125" s="17"/>
      <c r="AG125" s="6">
        <f t="shared" si="47"/>
        <v>3.9494372196986649E-2</v>
      </c>
      <c r="AH125" s="6">
        <f t="shared" si="39"/>
        <v>1.7828178654134729E-2</v>
      </c>
      <c r="AI125" s="6">
        <f t="shared" si="40"/>
        <v>2.8661275425560687E-2</v>
      </c>
      <c r="BC125" s="7">
        <f t="shared" si="41"/>
        <v>41670</v>
      </c>
      <c r="BD125" s="6">
        <f t="shared" si="42"/>
        <v>6.2899015630405383E-2</v>
      </c>
      <c r="BE125" s="6">
        <f t="shared" si="43"/>
        <v>2.6440000000000002E-2</v>
      </c>
      <c r="BF125" s="6">
        <f t="shared" si="44"/>
        <v>3.6459015630405378E-2</v>
      </c>
    </row>
    <row r="126" spans="2:58" x14ac:dyDescent="0.25">
      <c r="B126" s="7">
        <v>41639</v>
      </c>
      <c r="C126" s="2">
        <v>16.485099999999999</v>
      </c>
      <c r="D126" s="2">
        <f t="shared" si="25"/>
        <v>17.415205872786281</v>
      </c>
      <c r="E126" s="2">
        <v>1848.36</v>
      </c>
      <c r="F126" s="8">
        <f t="shared" si="26"/>
        <v>6.0660839182049245E-2</v>
      </c>
      <c r="G126">
        <v>197.9289</v>
      </c>
      <c r="H126" s="1">
        <f t="shared" si="27"/>
        <v>-0.93010587278628165</v>
      </c>
      <c r="I126" s="1">
        <f t="shared" ca="1" si="45"/>
        <v>0.42306053251144182</v>
      </c>
      <c r="J126" s="1">
        <f t="shared" ca="1" si="28"/>
        <v>-3.9106239019666234</v>
      </c>
      <c r="K126" s="1">
        <f t="shared" ca="1" si="29"/>
        <v>4.7567449669895066</v>
      </c>
      <c r="L126" s="1">
        <f t="shared" ca="1" si="30"/>
        <v>-7.8212478039332467</v>
      </c>
      <c r="M126" s="1">
        <f t="shared" ca="1" si="30"/>
        <v>9.5134899339790131</v>
      </c>
      <c r="S126" s="6">
        <f t="shared" si="46"/>
        <v>6.2782000000000004E-2</v>
      </c>
      <c r="T126" s="6">
        <v>3.2500000000000001E-2</v>
      </c>
      <c r="U126" s="8">
        <f>_xll.BDH($U$4,"PX_LAST",B126)/100</f>
        <v>3.0282E-2</v>
      </c>
      <c r="X126" s="7">
        <f t="shared" si="31"/>
        <v>41639</v>
      </c>
      <c r="Y126" s="6">
        <f t="shared" si="32"/>
        <v>2.7139084040277772E-2</v>
      </c>
      <c r="Z126" s="6">
        <f t="shared" si="33"/>
        <v>3.0378839182049245E-2</v>
      </c>
      <c r="AA126" s="6">
        <f t="shared" si="34"/>
        <v>3.0282E-2</v>
      </c>
      <c r="AB126" s="8">
        <f t="shared" si="35"/>
        <v>0.107083522690385</v>
      </c>
      <c r="AC126" s="8">
        <f t="shared" si="36"/>
        <v>5.7421084040277771E-2</v>
      </c>
      <c r="AD126" s="2">
        <f t="shared" si="37"/>
        <v>17.415205872786281</v>
      </c>
      <c r="AE126" s="17">
        <f t="shared" si="38"/>
        <v>5.7421084040277771E-2</v>
      </c>
      <c r="AF126" s="17"/>
      <c r="AG126" s="6">
        <f t="shared" si="47"/>
        <v>3.9494372196986649E-2</v>
      </c>
      <c r="AH126" s="6">
        <f t="shared" si="39"/>
        <v>1.7828178654134729E-2</v>
      </c>
      <c r="AI126" s="6">
        <f t="shared" si="40"/>
        <v>2.8661275425560687E-2</v>
      </c>
      <c r="BC126" s="7">
        <f t="shared" si="41"/>
        <v>41639</v>
      </c>
      <c r="BD126" s="6">
        <f t="shared" si="42"/>
        <v>6.0660839182049245E-2</v>
      </c>
      <c r="BE126" s="6">
        <f t="shared" si="43"/>
        <v>3.0282E-2</v>
      </c>
      <c r="BF126" s="6">
        <f t="shared" si="44"/>
        <v>3.0378839182049245E-2</v>
      </c>
    </row>
    <row r="127" spans="2:58" x14ac:dyDescent="0.25">
      <c r="B127" s="7">
        <v>41607</v>
      </c>
      <c r="C127" s="2">
        <v>16.109200000000001</v>
      </c>
      <c r="D127" s="2">
        <f t="shared" si="25"/>
        <v>17.700339838252283</v>
      </c>
      <c r="E127" s="2">
        <v>1805.81</v>
      </c>
      <c r="F127" s="8">
        <f t="shared" si="26"/>
        <v>6.2076329054205043E-2</v>
      </c>
      <c r="G127">
        <v>197.947</v>
      </c>
      <c r="H127" s="1">
        <f t="shared" si="27"/>
        <v>-1.5911398382522819</v>
      </c>
      <c r="I127" s="1">
        <f t="shared" ca="1" si="45"/>
        <v>0.42306053251144182</v>
      </c>
      <c r="J127" s="1">
        <f t="shared" ca="1" si="28"/>
        <v>-3.9106239019666234</v>
      </c>
      <c r="K127" s="1">
        <f t="shared" ca="1" si="29"/>
        <v>4.7567449669895066</v>
      </c>
      <c r="L127" s="1">
        <f t="shared" ca="1" si="30"/>
        <v>-7.8212478039332467</v>
      </c>
      <c r="M127" s="1">
        <f t="shared" ca="1" si="30"/>
        <v>9.5134899339790131</v>
      </c>
      <c r="S127" s="6">
        <f t="shared" si="46"/>
        <v>5.9944999999999998E-2</v>
      </c>
      <c r="T127" s="6">
        <v>3.2500000000000001E-2</v>
      </c>
      <c r="U127" s="8">
        <f>_xll.BDH($U$4,"PX_LAST",B127)/100</f>
        <v>2.7445000000000001E-2</v>
      </c>
      <c r="X127" s="7">
        <f t="shared" si="31"/>
        <v>41607</v>
      </c>
      <c r="Y127" s="6">
        <f t="shared" si="32"/>
        <v>2.905109042188532E-2</v>
      </c>
      <c r="Z127" s="6">
        <f t="shared" si="33"/>
        <v>3.4631329054205046E-2</v>
      </c>
      <c r="AA127" s="6">
        <f t="shared" si="34"/>
        <v>2.7445000000000001E-2</v>
      </c>
      <c r="AB127" s="8">
        <f t="shared" si="35"/>
        <v>0.10961673708751198</v>
      </c>
      <c r="AC127" s="8">
        <f t="shared" si="36"/>
        <v>5.6496090421885317E-2</v>
      </c>
      <c r="AD127" s="2">
        <f t="shared" si="37"/>
        <v>17.700339838252283</v>
      </c>
      <c r="AE127" s="17">
        <f t="shared" si="38"/>
        <v>5.6496090421885317E-2</v>
      </c>
      <c r="AF127" s="17"/>
      <c r="AG127" s="6">
        <f t="shared" si="47"/>
        <v>3.9494372196986649E-2</v>
      </c>
      <c r="AH127" s="6">
        <f t="shared" si="39"/>
        <v>1.7828178654134729E-2</v>
      </c>
      <c r="AI127" s="6">
        <f t="shared" si="40"/>
        <v>2.8661275425560687E-2</v>
      </c>
      <c r="BC127" s="7">
        <f t="shared" si="41"/>
        <v>41607</v>
      </c>
      <c r="BD127" s="6">
        <f t="shared" si="42"/>
        <v>6.2076329054205043E-2</v>
      </c>
      <c r="BE127" s="6">
        <f t="shared" si="43"/>
        <v>2.7445000000000001E-2</v>
      </c>
      <c r="BF127" s="6">
        <f t="shared" si="44"/>
        <v>3.4631329054205046E-2</v>
      </c>
    </row>
    <row r="128" spans="2:58" x14ac:dyDescent="0.25">
      <c r="B128" s="7">
        <v>41578</v>
      </c>
      <c r="C128" s="2">
        <v>16.128299999999999</v>
      </c>
      <c r="D128" s="2">
        <f t="shared" si="25"/>
        <v>18.199764190606004</v>
      </c>
      <c r="E128" s="2">
        <v>1756.54</v>
      </c>
      <c r="F128" s="8">
        <f t="shared" si="26"/>
        <v>6.2002814927797724E-2</v>
      </c>
      <c r="G128">
        <v>193.51509999999999</v>
      </c>
      <c r="H128" s="1">
        <f t="shared" si="27"/>
        <v>-2.0714641906060045</v>
      </c>
      <c r="I128" s="1">
        <f t="shared" ca="1" si="45"/>
        <v>0.42306053251144182</v>
      </c>
      <c r="J128" s="1">
        <f t="shared" ca="1" si="28"/>
        <v>-3.9106239019666234</v>
      </c>
      <c r="K128" s="1">
        <f t="shared" ca="1" si="29"/>
        <v>4.7567449669895066</v>
      </c>
      <c r="L128" s="1">
        <f t="shared" ca="1" si="30"/>
        <v>-7.8212478039332467</v>
      </c>
      <c r="M128" s="1">
        <f t="shared" ca="1" si="30"/>
        <v>9.5134899339790131</v>
      </c>
      <c r="S128" s="6">
        <f t="shared" si="46"/>
        <v>5.8041999999999996E-2</v>
      </c>
      <c r="T128" s="6">
        <v>3.2500000000000001E-2</v>
      </c>
      <c r="U128" s="8">
        <f>_xll.BDH($U$4,"PX_LAST",B128)/100</f>
        <v>2.5541999999999999E-2</v>
      </c>
      <c r="X128" s="7">
        <f t="shared" si="31"/>
        <v>41578</v>
      </c>
      <c r="Y128" s="6">
        <f t="shared" si="32"/>
        <v>2.940376685318595E-2</v>
      </c>
      <c r="Z128" s="6">
        <f t="shared" si="33"/>
        <v>3.6460814927797722E-2</v>
      </c>
      <c r="AA128" s="6">
        <f t="shared" si="34"/>
        <v>2.5541999999999999E-2</v>
      </c>
      <c r="AB128" s="8">
        <f t="shared" si="35"/>
        <v>0.11016834230931262</v>
      </c>
      <c r="AC128" s="8">
        <f t="shared" si="36"/>
        <v>5.4945766853185946E-2</v>
      </c>
      <c r="AD128" s="2">
        <f t="shared" si="37"/>
        <v>18.199764190606004</v>
      </c>
      <c r="AE128" s="17">
        <f t="shared" si="38"/>
        <v>5.4945766853185946E-2</v>
      </c>
      <c r="AF128" s="17"/>
      <c r="AG128" s="6">
        <f t="shared" si="47"/>
        <v>3.9494372196986649E-2</v>
      </c>
      <c r="AH128" s="6">
        <f t="shared" si="39"/>
        <v>1.7828178654134729E-2</v>
      </c>
      <c r="AI128" s="6">
        <f t="shared" si="40"/>
        <v>2.8661275425560687E-2</v>
      </c>
      <c r="BC128" s="7">
        <f t="shared" si="41"/>
        <v>41578</v>
      </c>
      <c r="BD128" s="6">
        <f t="shared" si="42"/>
        <v>6.2002814927797724E-2</v>
      </c>
      <c r="BE128" s="6">
        <f t="shared" si="43"/>
        <v>2.5541999999999999E-2</v>
      </c>
      <c r="BF128" s="6">
        <f t="shared" si="44"/>
        <v>3.6460814927797722E-2</v>
      </c>
    </row>
    <row r="129" spans="2:58" x14ac:dyDescent="0.25">
      <c r="B129" s="7">
        <v>41547</v>
      </c>
      <c r="C129" s="2">
        <v>15.4396</v>
      </c>
      <c r="D129" s="2">
        <f t="shared" si="25"/>
        <v>17.415791497682068</v>
      </c>
      <c r="E129" s="2">
        <v>1681.55</v>
      </c>
      <c r="F129" s="8">
        <f t="shared" si="26"/>
        <v>6.4768517319101535E-2</v>
      </c>
      <c r="G129">
        <v>193.5187</v>
      </c>
      <c r="H129" s="1">
        <f t="shared" si="27"/>
        <v>-1.976191497682068</v>
      </c>
      <c r="I129" s="1">
        <f t="shared" ca="1" si="45"/>
        <v>0.42306053251144182</v>
      </c>
      <c r="J129" s="1">
        <f t="shared" ca="1" si="28"/>
        <v>-3.9106239019666234</v>
      </c>
      <c r="K129" s="1">
        <f t="shared" ca="1" si="29"/>
        <v>4.7567449669895066</v>
      </c>
      <c r="L129" s="1">
        <f t="shared" ca="1" si="30"/>
        <v>-7.8212478039332467</v>
      </c>
      <c r="M129" s="1">
        <f t="shared" ca="1" si="30"/>
        <v>9.5134899339790131</v>
      </c>
      <c r="S129" s="6">
        <f t="shared" si="46"/>
        <v>5.8599999999999999E-2</v>
      </c>
      <c r="T129" s="6">
        <v>3.2500000000000001E-2</v>
      </c>
      <c r="U129" s="8">
        <f>_xll.BDH($U$4,"PX_LAST",B129)/100</f>
        <v>2.6099999999999998E-2</v>
      </c>
      <c r="X129" s="7">
        <f t="shared" si="31"/>
        <v>41547</v>
      </c>
      <c r="Y129" s="6">
        <f t="shared" si="32"/>
        <v>3.1319153193990271E-2</v>
      </c>
      <c r="Z129" s="6">
        <f t="shared" si="33"/>
        <v>3.8668517319101536E-2</v>
      </c>
      <c r="AA129" s="6">
        <f t="shared" si="34"/>
        <v>2.6099999999999998E-2</v>
      </c>
      <c r="AB129" s="8">
        <f t="shared" si="35"/>
        <v>0.11508352412952336</v>
      </c>
      <c r="AC129" s="8">
        <f t="shared" si="36"/>
        <v>5.7419153193990269E-2</v>
      </c>
      <c r="AD129" s="2">
        <f t="shared" si="37"/>
        <v>17.415791497682068</v>
      </c>
      <c r="AE129" s="17">
        <f t="shared" si="38"/>
        <v>5.7419153193990269E-2</v>
      </c>
      <c r="AF129" s="17"/>
      <c r="AG129" s="6">
        <f t="shared" si="47"/>
        <v>3.9494372196986649E-2</v>
      </c>
      <c r="AH129" s="6">
        <f t="shared" si="39"/>
        <v>1.7828178654134729E-2</v>
      </c>
      <c r="AI129" s="6">
        <f t="shared" si="40"/>
        <v>2.8661275425560687E-2</v>
      </c>
      <c r="BC129" s="7">
        <f t="shared" si="41"/>
        <v>41547</v>
      </c>
      <c r="BD129" s="6">
        <f t="shared" si="42"/>
        <v>6.4768517319101535E-2</v>
      </c>
      <c r="BE129" s="6">
        <f t="shared" si="43"/>
        <v>2.6099999999999998E-2</v>
      </c>
      <c r="BF129" s="6">
        <f t="shared" si="44"/>
        <v>3.8668517319101536E-2</v>
      </c>
    </row>
    <row r="130" spans="2:58" x14ac:dyDescent="0.25">
      <c r="B130" s="7">
        <v>41516</v>
      </c>
      <c r="C130" s="2">
        <v>14.9962</v>
      </c>
      <c r="D130" s="2">
        <f t="shared" si="25"/>
        <v>16.865893636594162</v>
      </c>
      <c r="E130" s="2">
        <v>1632.97</v>
      </c>
      <c r="F130" s="8">
        <f t="shared" si="26"/>
        <v>6.6683559835158238E-2</v>
      </c>
      <c r="G130">
        <v>193.54050000000001</v>
      </c>
      <c r="H130" s="1">
        <f t="shared" si="27"/>
        <v>-1.8696936365941621</v>
      </c>
      <c r="I130" s="1">
        <f t="shared" ca="1" si="45"/>
        <v>0.42306053251144182</v>
      </c>
      <c r="J130" s="1">
        <f t="shared" ca="1" si="28"/>
        <v>-3.9106239019666234</v>
      </c>
      <c r="K130" s="1">
        <f t="shared" ca="1" si="29"/>
        <v>4.7567449669895066</v>
      </c>
      <c r="L130" s="1">
        <f t="shared" ca="1" si="30"/>
        <v>-7.8212478039332467</v>
      </c>
      <c r="M130" s="1">
        <f t="shared" ca="1" si="30"/>
        <v>9.5134899339790131</v>
      </c>
      <c r="S130" s="6">
        <f t="shared" si="46"/>
        <v>6.0339000000000004E-2</v>
      </c>
      <c r="T130" s="6">
        <v>3.2500000000000001E-2</v>
      </c>
      <c r="U130" s="8">
        <f>_xll.BDH($U$4,"PX_LAST",B130)/100</f>
        <v>2.7838999999999999E-2</v>
      </c>
      <c r="X130" s="7">
        <f t="shared" si="31"/>
        <v>41516</v>
      </c>
      <c r="Y130" s="6">
        <f t="shared" si="32"/>
        <v>3.14522549756798E-2</v>
      </c>
      <c r="Z130" s="6">
        <f t="shared" si="33"/>
        <v>3.8844559835158235E-2</v>
      </c>
      <c r="AA130" s="6">
        <f t="shared" si="34"/>
        <v>2.7838999999999999E-2</v>
      </c>
      <c r="AB130" s="8">
        <f t="shared" si="35"/>
        <v>0.11852054844853244</v>
      </c>
      <c r="AC130" s="8">
        <f t="shared" si="36"/>
        <v>5.9291254975679802E-2</v>
      </c>
      <c r="AD130" s="2">
        <f t="shared" si="37"/>
        <v>16.865893636594162</v>
      </c>
      <c r="AE130" s="17">
        <f t="shared" si="38"/>
        <v>5.9291254975679802E-2</v>
      </c>
      <c r="AF130" s="17"/>
      <c r="AG130" s="6">
        <f t="shared" si="47"/>
        <v>3.9494372196986649E-2</v>
      </c>
      <c r="AH130" s="6">
        <f t="shared" si="39"/>
        <v>1.7828178654134729E-2</v>
      </c>
      <c r="AI130" s="6">
        <f t="shared" si="40"/>
        <v>2.8661275425560687E-2</v>
      </c>
      <c r="BC130" s="7">
        <f t="shared" si="41"/>
        <v>41516</v>
      </c>
      <c r="BD130" s="6">
        <f t="shared" si="42"/>
        <v>6.6683559835158238E-2</v>
      </c>
      <c r="BE130" s="6">
        <f t="shared" si="43"/>
        <v>2.7838999999999999E-2</v>
      </c>
      <c r="BF130" s="6">
        <f t="shared" si="44"/>
        <v>3.8844559835158235E-2</v>
      </c>
    </row>
    <row r="131" spans="2:58" x14ac:dyDescent="0.25">
      <c r="B131" s="7">
        <v>41486</v>
      </c>
      <c r="C131" s="2">
        <v>16.3614</v>
      </c>
      <c r="D131" s="2">
        <f t="shared" si="25"/>
        <v>18.748726359378171</v>
      </c>
      <c r="E131" s="2">
        <v>1685.73</v>
      </c>
      <c r="F131" s="8">
        <f t="shared" si="26"/>
        <v>6.111946410453873E-2</v>
      </c>
      <c r="G131">
        <v>191.83680000000001</v>
      </c>
      <c r="H131" s="1">
        <f t="shared" si="27"/>
        <v>-2.3873263593781715</v>
      </c>
      <c r="I131" s="1">
        <f t="shared" ca="1" si="45"/>
        <v>0.42306053251144182</v>
      </c>
      <c r="J131" s="1">
        <f t="shared" ca="1" si="28"/>
        <v>-3.9106239019666234</v>
      </c>
      <c r="K131" s="1">
        <f t="shared" ca="1" si="29"/>
        <v>4.7567449669895066</v>
      </c>
      <c r="L131" s="1">
        <f t="shared" ca="1" si="30"/>
        <v>-7.8212478039332467</v>
      </c>
      <c r="M131" s="1">
        <f t="shared" ca="1" si="30"/>
        <v>9.5134899339790131</v>
      </c>
      <c r="S131" s="6">
        <f t="shared" si="46"/>
        <v>5.8262000000000001E-2</v>
      </c>
      <c r="T131" s="6">
        <v>3.2500000000000001E-2</v>
      </c>
      <c r="U131" s="8">
        <f>_xll.BDH($U$4,"PX_LAST",B131)/100</f>
        <v>2.5762E-2</v>
      </c>
      <c r="X131" s="7">
        <f t="shared" si="31"/>
        <v>41486</v>
      </c>
      <c r="Y131" s="6">
        <f t="shared" si="32"/>
        <v>2.7574956379428774E-2</v>
      </c>
      <c r="Z131" s="6">
        <f t="shared" si="33"/>
        <v>3.535746410453873E-2</v>
      </c>
      <c r="AA131" s="6">
        <f t="shared" si="34"/>
        <v>2.5762E-2</v>
      </c>
      <c r="AB131" s="8">
        <f t="shared" si="35"/>
        <v>0.11380043067395135</v>
      </c>
      <c r="AC131" s="8">
        <f t="shared" si="36"/>
        <v>5.3336956379428771E-2</v>
      </c>
      <c r="AD131" s="2">
        <f t="shared" si="37"/>
        <v>18.748726359378171</v>
      </c>
      <c r="AE131" s="17">
        <f t="shared" si="38"/>
        <v>5.3336956379428771E-2</v>
      </c>
      <c r="AF131" s="17"/>
      <c r="AG131" s="6">
        <f t="shared" si="47"/>
        <v>3.9494372196986649E-2</v>
      </c>
      <c r="AH131" s="6">
        <f t="shared" si="39"/>
        <v>1.7828178654134729E-2</v>
      </c>
      <c r="AI131" s="6">
        <f t="shared" si="40"/>
        <v>2.8661275425560687E-2</v>
      </c>
      <c r="BC131" s="7">
        <f t="shared" si="41"/>
        <v>41486</v>
      </c>
      <c r="BD131" s="6">
        <f t="shared" si="42"/>
        <v>6.111946410453873E-2</v>
      </c>
      <c r="BE131" s="6">
        <f t="shared" si="43"/>
        <v>2.5762E-2</v>
      </c>
      <c r="BF131" s="6">
        <f t="shared" si="44"/>
        <v>3.535746410453873E-2</v>
      </c>
    </row>
    <row r="132" spans="2:58" x14ac:dyDescent="0.25">
      <c r="B132" s="7">
        <v>41453</v>
      </c>
      <c r="C132" s="2">
        <v>15.5916</v>
      </c>
      <c r="D132" s="2">
        <f t="shared" si="25"/>
        <v>18.745031081789769</v>
      </c>
      <c r="E132" s="2">
        <v>1606.28</v>
      </c>
      <c r="F132" s="8">
        <f t="shared" si="26"/>
        <v>6.4137099463813851E-2</v>
      </c>
      <c r="G132">
        <v>191.84440000000001</v>
      </c>
      <c r="H132" s="1">
        <f t="shared" si="27"/>
        <v>-3.1534310817897691</v>
      </c>
      <c r="I132" s="1">
        <f t="shared" ca="1" si="45"/>
        <v>0.42306053251144182</v>
      </c>
      <c r="J132" s="1">
        <f t="shared" ca="1" si="28"/>
        <v>-3.9106239019666234</v>
      </c>
      <c r="K132" s="1">
        <f t="shared" ca="1" si="29"/>
        <v>4.7567449669895066</v>
      </c>
      <c r="L132" s="1">
        <f t="shared" ca="1" si="30"/>
        <v>-7.8212478039332467</v>
      </c>
      <c r="M132" s="1">
        <f t="shared" ca="1" si="30"/>
        <v>9.5134899339790131</v>
      </c>
      <c r="S132" s="6">
        <f t="shared" si="46"/>
        <v>5.7357000000000005E-2</v>
      </c>
      <c r="T132" s="6">
        <v>3.2500000000000001E-2</v>
      </c>
      <c r="U132" s="8">
        <f>_xll.BDH($U$4,"PX_LAST",B132)/100</f>
        <v>2.4857000000000001E-2</v>
      </c>
      <c r="X132" s="7">
        <f t="shared" si="31"/>
        <v>41453</v>
      </c>
      <c r="Y132" s="6">
        <f t="shared" si="32"/>
        <v>2.8490470891711129E-2</v>
      </c>
      <c r="Z132" s="6">
        <f t="shared" si="33"/>
        <v>3.9280099463813847E-2</v>
      </c>
      <c r="AA132" s="6">
        <f t="shared" si="34"/>
        <v>2.4857000000000001E-2</v>
      </c>
      <c r="AB132" s="8">
        <f t="shared" si="35"/>
        <v>0.11943397166122968</v>
      </c>
      <c r="AC132" s="8">
        <f t="shared" si="36"/>
        <v>5.334747089171113E-2</v>
      </c>
      <c r="AD132" s="2">
        <f t="shared" si="37"/>
        <v>18.745031081789769</v>
      </c>
      <c r="AE132" s="17">
        <f t="shared" si="38"/>
        <v>5.334747089171113E-2</v>
      </c>
      <c r="AF132" s="17"/>
      <c r="AG132" s="6">
        <f t="shared" si="47"/>
        <v>3.9494372196986649E-2</v>
      </c>
      <c r="AH132" s="6">
        <f t="shared" si="39"/>
        <v>1.7828178654134729E-2</v>
      </c>
      <c r="AI132" s="6">
        <f t="shared" si="40"/>
        <v>2.8661275425560687E-2</v>
      </c>
      <c r="BC132" s="7">
        <f t="shared" si="41"/>
        <v>41453</v>
      </c>
      <c r="BD132" s="6">
        <f t="shared" si="42"/>
        <v>6.4137099463813851E-2</v>
      </c>
      <c r="BE132" s="6">
        <f t="shared" si="43"/>
        <v>2.4857000000000001E-2</v>
      </c>
      <c r="BF132" s="6">
        <f t="shared" si="44"/>
        <v>3.9280099463813847E-2</v>
      </c>
    </row>
    <row r="133" spans="2:58" x14ac:dyDescent="0.25">
      <c r="B133" s="7">
        <v>41425</v>
      </c>
      <c r="C133" s="2">
        <v>15.827400000000001</v>
      </c>
      <c r="D133" s="2">
        <f t="shared" si="25"/>
        <v>21.044942526672699</v>
      </c>
      <c r="E133" s="2">
        <v>1630.74</v>
      </c>
      <c r="F133" s="8">
        <f t="shared" si="26"/>
        <v>6.3181571199312586E-2</v>
      </c>
      <c r="G133">
        <v>191.90170000000001</v>
      </c>
      <c r="H133" s="1">
        <f t="shared" si="27"/>
        <v>-5.2175425266726982</v>
      </c>
      <c r="I133" s="1">
        <f t="shared" ca="1" si="45"/>
        <v>0.42306053251144182</v>
      </c>
      <c r="J133" s="1">
        <f t="shared" ca="1" si="28"/>
        <v>-3.9106239019666234</v>
      </c>
      <c r="K133" s="1">
        <f t="shared" ca="1" si="29"/>
        <v>4.7567449669895066</v>
      </c>
      <c r="L133" s="1">
        <f t="shared" ca="1" si="30"/>
        <v>-7.8212478039332467</v>
      </c>
      <c r="M133" s="1">
        <f t="shared" ca="1" si="30"/>
        <v>9.5134899339790131</v>
      </c>
      <c r="S133" s="6">
        <f t="shared" si="46"/>
        <v>5.3782000000000003E-2</v>
      </c>
      <c r="T133" s="6">
        <v>3.2500000000000001E-2</v>
      </c>
      <c r="U133" s="8">
        <f>_xll.BDH($U$4,"PX_LAST",B133)/100</f>
        <v>2.1282000000000002E-2</v>
      </c>
      <c r="X133" s="7">
        <f t="shared" si="31"/>
        <v>41425</v>
      </c>
      <c r="Y133" s="6">
        <f t="shared" si="32"/>
        <v>2.6235354762674398E-2</v>
      </c>
      <c r="Z133" s="6">
        <f t="shared" si="33"/>
        <v>4.1899571199312584E-2</v>
      </c>
      <c r="AA133" s="6">
        <f t="shared" si="34"/>
        <v>2.1282000000000002E-2</v>
      </c>
      <c r="AB133" s="8">
        <f t="shared" si="35"/>
        <v>0.11767768007162392</v>
      </c>
      <c r="AC133" s="8">
        <f t="shared" si="36"/>
        <v>4.7517354762674401E-2</v>
      </c>
      <c r="AD133" s="2">
        <f t="shared" si="37"/>
        <v>21.044942526672699</v>
      </c>
      <c r="AE133" s="17">
        <f t="shared" si="38"/>
        <v>4.7517354762674401E-2</v>
      </c>
      <c r="AF133" s="17"/>
      <c r="AG133" s="6">
        <f t="shared" si="47"/>
        <v>3.9494372196986649E-2</v>
      </c>
      <c r="AH133" s="6">
        <f t="shared" si="39"/>
        <v>1.7828178654134729E-2</v>
      </c>
      <c r="AI133" s="6">
        <f t="shared" si="40"/>
        <v>2.8661275425560687E-2</v>
      </c>
      <c r="BC133" s="7">
        <f t="shared" si="41"/>
        <v>41425</v>
      </c>
      <c r="BD133" s="6">
        <f t="shared" si="42"/>
        <v>6.3181571199312586E-2</v>
      </c>
      <c r="BE133" s="6">
        <f t="shared" si="43"/>
        <v>2.1282000000000002E-2</v>
      </c>
      <c r="BF133" s="6">
        <f t="shared" si="44"/>
        <v>4.1899571199312584E-2</v>
      </c>
    </row>
    <row r="134" spans="2:58" x14ac:dyDescent="0.25">
      <c r="B134" s="7">
        <v>41394</v>
      </c>
      <c r="C134" s="2">
        <v>15.7302</v>
      </c>
      <c r="D134" s="2">
        <f t="shared" si="25"/>
        <v>20.533811966291513</v>
      </c>
      <c r="E134" s="2">
        <v>1597.57</v>
      </c>
      <c r="F134" s="8">
        <f t="shared" si="26"/>
        <v>6.3571982555847992E-2</v>
      </c>
      <c r="G134">
        <v>189.29480000000001</v>
      </c>
      <c r="H134" s="1">
        <f t="shared" si="27"/>
        <v>-4.8036119662915127</v>
      </c>
      <c r="I134" s="1">
        <f t="shared" ca="1" si="45"/>
        <v>0.42306053251144182</v>
      </c>
      <c r="J134" s="1">
        <f t="shared" ca="1" si="28"/>
        <v>-3.9106239019666234</v>
      </c>
      <c r="K134" s="1">
        <f t="shared" ca="1" si="29"/>
        <v>4.7567449669895066</v>
      </c>
      <c r="L134" s="1">
        <f t="shared" ca="1" si="30"/>
        <v>-7.8212478039332467</v>
      </c>
      <c r="M134" s="1">
        <f t="shared" ca="1" si="30"/>
        <v>9.5134899339790131</v>
      </c>
      <c r="S134" s="6">
        <f t="shared" si="46"/>
        <v>4.9216999999999997E-2</v>
      </c>
      <c r="T134" s="6">
        <v>3.2500000000000001E-2</v>
      </c>
      <c r="U134" s="8">
        <f>_xll.BDH($U$4,"PX_LAST",B134)/100</f>
        <v>1.6716999999999999E-2</v>
      </c>
      <c r="X134" s="7">
        <f t="shared" si="31"/>
        <v>41394</v>
      </c>
      <c r="Y134" s="6">
        <f t="shared" si="32"/>
        <v>3.1983163498214992E-2</v>
      </c>
      <c r="Z134" s="6">
        <f t="shared" si="33"/>
        <v>4.6854982555847996E-2</v>
      </c>
      <c r="AA134" s="6">
        <f t="shared" si="34"/>
        <v>1.6716999999999999E-2</v>
      </c>
      <c r="AB134" s="8">
        <f t="shared" si="35"/>
        <v>0.11848920548082401</v>
      </c>
      <c r="AC134" s="8">
        <f t="shared" si="36"/>
        <v>4.8700163498214988E-2</v>
      </c>
      <c r="AD134" s="2">
        <f t="shared" si="37"/>
        <v>20.533811966291513</v>
      </c>
      <c r="AE134" s="17">
        <f t="shared" si="38"/>
        <v>4.8700163498214988E-2</v>
      </c>
      <c r="AF134" s="17"/>
      <c r="AG134" s="6">
        <f t="shared" si="47"/>
        <v>3.9494372196986649E-2</v>
      </c>
      <c r="AH134" s="6">
        <f t="shared" si="39"/>
        <v>1.7828178654134729E-2</v>
      </c>
      <c r="AI134" s="6">
        <f t="shared" si="40"/>
        <v>2.8661275425560687E-2</v>
      </c>
      <c r="BC134" s="7">
        <f t="shared" si="41"/>
        <v>41394</v>
      </c>
      <c r="BD134" s="6">
        <f t="shared" si="42"/>
        <v>6.3571982555847992E-2</v>
      </c>
      <c r="BE134" s="6">
        <f t="shared" si="43"/>
        <v>1.6716999999999999E-2</v>
      </c>
      <c r="BF134" s="6">
        <f t="shared" si="44"/>
        <v>4.6854982555847996E-2</v>
      </c>
    </row>
    <row r="135" spans="2:58" x14ac:dyDescent="0.25">
      <c r="B135" s="7">
        <v>41362</v>
      </c>
      <c r="C135" s="2">
        <v>15.4497</v>
      </c>
      <c r="D135" s="2">
        <f t="shared" si="25"/>
        <v>20.486935436990819</v>
      </c>
      <c r="E135" s="2">
        <v>1569.19</v>
      </c>
      <c r="F135" s="8">
        <f t="shared" si="26"/>
        <v>6.4726175912800901E-2</v>
      </c>
      <c r="G135">
        <v>189.2911</v>
      </c>
      <c r="H135" s="1">
        <f t="shared" si="27"/>
        <v>-5.0372354369908194</v>
      </c>
      <c r="I135" s="1">
        <f t="shared" ca="1" si="45"/>
        <v>0.42306053251144182</v>
      </c>
      <c r="J135" s="1">
        <f t="shared" ca="1" si="28"/>
        <v>-3.9106239019666234</v>
      </c>
      <c r="K135" s="1">
        <f t="shared" ca="1" si="29"/>
        <v>4.7567449669895066</v>
      </c>
      <c r="L135" s="1">
        <f t="shared" ca="1" si="30"/>
        <v>-7.8212478039332467</v>
      </c>
      <c r="M135" s="1">
        <f t="shared" ca="1" si="30"/>
        <v>9.5134899339790131</v>
      </c>
      <c r="S135" s="6">
        <f t="shared" si="46"/>
        <v>5.0986000000000004E-2</v>
      </c>
      <c r="T135" s="6">
        <v>3.2500000000000001E-2</v>
      </c>
      <c r="U135" s="8">
        <f>_xll.BDH($U$4,"PX_LAST",B135)/100</f>
        <v>1.8485999999999999E-2</v>
      </c>
      <c r="X135" s="7">
        <f t="shared" si="31"/>
        <v>41362</v>
      </c>
      <c r="Y135" s="6">
        <f t="shared" si="32"/>
        <v>3.0325595227386672E-2</v>
      </c>
      <c r="Z135" s="6">
        <f t="shared" si="33"/>
        <v>4.6240175912800899E-2</v>
      </c>
      <c r="AA135" s="6">
        <f t="shared" si="34"/>
        <v>1.8485999999999999E-2</v>
      </c>
      <c r="AB135" s="8">
        <f t="shared" si="35"/>
        <v>0.12062981538245846</v>
      </c>
      <c r="AC135" s="8">
        <f t="shared" si="36"/>
        <v>4.8811595227386671E-2</v>
      </c>
      <c r="AD135" s="2">
        <f t="shared" si="37"/>
        <v>20.486935436990819</v>
      </c>
      <c r="AE135" s="17">
        <f t="shared" si="38"/>
        <v>4.8811595227386671E-2</v>
      </c>
      <c r="AF135" s="17"/>
      <c r="AG135" s="6">
        <f t="shared" si="47"/>
        <v>3.9494372196986649E-2</v>
      </c>
      <c r="AH135" s="6">
        <f t="shared" si="39"/>
        <v>1.7828178654134729E-2</v>
      </c>
      <c r="AI135" s="6">
        <f t="shared" si="40"/>
        <v>2.8661275425560687E-2</v>
      </c>
      <c r="BC135" s="7">
        <f t="shared" si="41"/>
        <v>41362</v>
      </c>
      <c r="BD135" s="6">
        <f t="shared" si="42"/>
        <v>6.4726175912800901E-2</v>
      </c>
      <c r="BE135" s="6">
        <f t="shared" si="43"/>
        <v>1.8485999999999999E-2</v>
      </c>
      <c r="BF135" s="6">
        <f t="shared" si="44"/>
        <v>4.6240175912800899E-2</v>
      </c>
    </row>
    <row r="136" spans="2:58" x14ac:dyDescent="0.25">
      <c r="B136" s="7">
        <v>41333</v>
      </c>
      <c r="C136" s="2">
        <v>14.9145</v>
      </c>
      <c r="D136" s="2">
        <f t="shared" ref="D136:D150" si="48">AD136</f>
        <v>20.022027563028438</v>
      </c>
      <c r="E136" s="2">
        <v>1514.68</v>
      </c>
      <c r="F136" s="8">
        <f t="shared" ref="F136:F151" si="49">1/C136</f>
        <v>6.7048845083643435E-2</v>
      </c>
      <c r="G136">
        <v>186.40270000000001</v>
      </c>
      <c r="H136" s="1">
        <f t="shared" ref="H136:H163" si="50">C136-D136</f>
        <v>-5.1075275630284374</v>
      </c>
      <c r="I136" s="1">
        <f t="shared" ca="1" si="45"/>
        <v>0.42306053251144182</v>
      </c>
      <c r="J136" s="1">
        <f t="shared" ref="J136:J150" ca="1" si="51">I136-_xlfn.STDEV.S($H$7:$H$150)</f>
        <v>-3.9106239019666234</v>
      </c>
      <c r="K136" s="1">
        <f t="shared" ref="K136:K150" ca="1" si="52">I136+_xlfn.STDEV.S($H$7:$H$150)</f>
        <v>4.7567449669895066</v>
      </c>
      <c r="L136" s="1">
        <f t="shared" ref="L136:M150" ca="1" si="53">J136*2</f>
        <v>-7.8212478039332467</v>
      </c>
      <c r="M136" s="1">
        <f t="shared" ca="1" si="53"/>
        <v>9.5134899339790131</v>
      </c>
      <c r="S136" s="6">
        <f t="shared" si="46"/>
        <v>5.1255999999999996E-2</v>
      </c>
      <c r="T136" s="6">
        <v>3.2500000000000001E-2</v>
      </c>
      <c r="U136" s="8">
        <f>_xll.BDH($U$4,"PX_LAST",B136)/100</f>
        <v>1.8755999999999998E-2</v>
      </c>
      <c r="X136" s="7">
        <f t="shared" ref="X136:X150" si="54">B136</f>
        <v>41333</v>
      </c>
      <c r="Y136" s="6">
        <f t="shared" ref="Y136:Y150" si="55">$AL$6+($AL$12*(AA136-AA137))+($AL$13*(AB136-AB137))</f>
        <v>3.1188991677393575E-2</v>
      </c>
      <c r="Z136" s="6">
        <f t="shared" ref="Z136:Z150" si="56">F136-U136</f>
        <v>4.829284508364344E-2</v>
      </c>
      <c r="AA136" s="6">
        <f t="shared" ref="AA136:AA150" si="57">U136</f>
        <v>1.8755999999999998E-2</v>
      </c>
      <c r="AB136" s="8">
        <f t="shared" ref="AB136:AB150" si="58">G136/E136</f>
        <v>0.12306407954155334</v>
      </c>
      <c r="AC136" s="8">
        <f t="shared" ref="AC136:AC150" si="59">Y136+AA136</f>
        <v>4.9944991677393573E-2</v>
      </c>
      <c r="AD136" s="2">
        <f t="shared" ref="AD136:AD150" si="60">1/AC136</f>
        <v>20.022027563028438</v>
      </c>
      <c r="AE136" s="17">
        <f t="shared" ref="AE136:AE150" si="61">Y136+AA136</f>
        <v>4.9944991677393573E-2</v>
      </c>
      <c r="AF136" s="17"/>
      <c r="AG136" s="6">
        <f t="shared" si="47"/>
        <v>3.9494372196986649E-2</v>
      </c>
      <c r="AH136" s="6">
        <f t="shared" ref="AH136:AH150" si="62">$AH$4+$AG$3</f>
        <v>1.7828178654134729E-2</v>
      </c>
      <c r="AI136" s="6">
        <f t="shared" ref="AI136:AI150" si="63">$AG$3</f>
        <v>2.8661275425560687E-2</v>
      </c>
      <c r="BC136" s="7">
        <f t="shared" ref="BC136:BC141" si="64">B136</f>
        <v>41333</v>
      </c>
      <c r="BD136" s="6">
        <f t="shared" ref="BD136:BD141" si="65">F136</f>
        <v>6.7048845083643435E-2</v>
      </c>
      <c r="BE136" s="6">
        <f t="shared" ref="BE136:BE141" si="66">AA136</f>
        <v>1.8755999999999998E-2</v>
      </c>
      <c r="BF136" s="6">
        <f t="shared" ref="BF136:BF141" si="67">BD136-BE136</f>
        <v>4.829284508364344E-2</v>
      </c>
    </row>
    <row r="137" spans="2:58" x14ac:dyDescent="0.25">
      <c r="B137" s="7">
        <v>41305</v>
      </c>
      <c r="C137" s="2">
        <v>14.991300000000001</v>
      </c>
      <c r="D137" s="2">
        <f t="shared" si="48"/>
        <v>21.940279385080942</v>
      </c>
      <c r="E137" s="2">
        <v>1498.11</v>
      </c>
      <c r="F137" s="8">
        <f t="shared" si="49"/>
        <v>6.6705355773015007E-2</v>
      </c>
      <c r="G137">
        <v>187.9118</v>
      </c>
      <c r="H137" s="1">
        <f t="shared" si="50"/>
        <v>-6.9489793850809409</v>
      </c>
      <c r="I137" s="1">
        <f t="shared" ref="I137:I150" ca="1" si="68">I136</f>
        <v>0.42306053251144182</v>
      </c>
      <c r="J137" s="1">
        <f t="shared" ca="1" si="51"/>
        <v>-3.9106239019666234</v>
      </c>
      <c r="K137" s="1">
        <f t="shared" ca="1" si="52"/>
        <v>4.7567449669895066</v>
      </c>
      <c r="L137" s="1">
        <f t="shared" ca="1" si="53"/>
        <v>-7.8212478039332467</v>
      </c>
      <c r="M137" s="1">
        <f t="shared" ca="1" si="53"/>
        <v>9.5134899339790131</v>
      </c>
      <c r="S137" s="6">
        <f t="shared" ref="S137:S150" si="69">T137+U137</f>
        <v>5.2349000000000007E-2</v>
      </c>
      <c r="T137" s="6">
        <v>3.2500000000000001E-2</v>
      </c>
      <c r="U137" s="8">
        <f>_xll.BDH($U$4,"PX_LAST",B137)/100</f>
        <v>1.9849000000000002E-2</v>
      </c>
      <c r="X137" s="7">
        <f t="shared" si="54"/>
        <v>41305</v>
      </c>
      <c r="Y137" s="6">
        <f t="shared" si="55"/>
        <v>2.5729271016912615E-2</v>
      </c>
      <c r="Z137" s="6">
        <f t="shared" si="56"/>
        <v>4.6856355773015002E-2</v>
      </c>
      <c r="AA137" s="6">
        <f t="shared" si="57"/>
        <v>1.9849000000000002E-2</v>
      </c>
      <c r="AB137" s="8">
        <f t="shared" si="58"/>
        <v>0.12543257838209479</v>
      </c>
      <c r="AC137" s="8">
        <f t="shared" si="59"/>
        <v>4.5578271016912614E-2</v>
      </c>
      <c r="AD137" s="2">
        <f t="shared" si="60"/>
        <v>21.940279385080942</v>
      </c>
      <c r="AE137" s="17">
        <f t="shared" si="61"/>
        <v>4.5578271016912614E-2</v>
      </c>
      <c r="AF137" s="17"/>
      <c r="AG137" s="6">
        <f t="shared" ref="AG137:AG150" si="70">$AG$4+$AG$3</f>
        <v>3.9494372196986649E-2</v>
      </c>
      <c r="AH137" s="6">
        <f t="shared" si="62"/>
        <v>1.7828178654134729E-2</v>
      </c>
      <c r="AI137" s="6">
        <f t="shared" si="63"/>
        <v>2.8661275425560687E-2</v>
      </c>
      <c r="BC137" s="7">
        <f t="shared" si="64"/>
        <v>41305</v>
      </c>
      <c r="BD137" s="6">
        <f t="shared" si="65"/>
        <v>6.6705355773015007E-2</v>
      </c>
      <c r="BE137" s="6">
        <f t="shared" si="66"/>
        <v>1.9849000000000002E-2</v>
      </c>
      <c r="BF137" s="6">
        <f t="shared" si="67"/>
        <v>4.6856355773015002E-2</v>
      </c>
    </row>
    <row r="138" spans="2:58" x14ac:dyDescent="0.25">
      <c r="B138" s="7">
        <v>41274</v>
      </c>
      <c r="C138" s="2">
        <v>14.2783</v>
      </c>
      <c r="D138" s="2">
        <f t="shared" si="48"/>
        <v>21.310137948775395</v>
      </c>
      <c r="E138" s="2">
        <v>1426.19</v>
      </c>
      <c r="F138" s="8">
        <f t="shared" si="49"/>
        <v>7.0036348865060966E-2</v>
      </c>
      <c r="G138">
        <v>188.273</v>
      </c>
      <c r="H138" s="1">
        <f t="shared" si="50"/>
        <v>-7.0318379487753955</v>
      </c>
      <c r="I138" s="1">
        <f t="shared" ca="1" si="68"/>
        <v>0.42306053251144182</v>
      </c>
      <c r="J138" s="1">
        <f t="shared" ca="1" si="51"/>
        <v>-3.9106239019666234</v>
      </c>
      <c r="K138" s="1">
        <f t="shared" ca="1" si="52"/>
        <v>4.7567449669895066</v>
      </c>
      <c r="L138" s="1">
        <f t="shared" ca="1" si="53"/>
        <v>-7.8212478039332467</v>
      </c>
      <c r="M138" s="1">
        <f t="shared" ca="1" si="53"/>
        <v>9.5134899339790131</v>
      </c>
      <c r="S138" s="6">
        <f t="shared" si="69"/>
        <v>5.0074E-2</v>
      </c>
      <c r="T138" s="6">
        <v>3.2500000000000001E-2</v>
      </c>
      <c r="U138" s="8">
        <f>_xll.BDH($U$4,"PX_LAST",B138)/100</f>
        <v>1.7573999999999999E-2</v>
      </c>
      <c r="X138" s="7">
        <f t="shared" si="54"/>
        <v>41274</v>
      </c>
      <c r="Y138" s="6">
        <f t="shared" si="55"/>
        <v>2.9352021896421648E-2</v>
      </c>
      <c r="Z138" s="6">
        <f t="shared" si="56"/>
        <v>5.2462348865060966E-2</v>
      </c>
      <c r="AA138" s="6">
        <f t="shared" si="57"/>
        <v>1.7573999999999999E-2</v>
      </c>
      <c r="AB138" s="8">
        <f t="shared" si="58"/>
        <v>0.13201116260806764</v>
      </c>
      <c r="AC138" s="8">
        <f t="shared" si="59"/>
        <v>4.6926021896421644E-2</v>
      </c>
      <c r="AD138" s="2">
        <f t="shared" si="60"/>
        <v>21.310137948775395</v>
      </c>
      <c r="AE138" s="17">
        <f t="shared" si="61"/>
        <v>4.6926021896421644E-2</v>
      </c>
      <c r="AF138" s="17"/>
      <c r="AG138" s="6">
        <f t="shared" si="70"/>
        <v>3.9494372196986649E-2</v>
      </c>
      <c r="AH138" s="6">
        <f t="shared" si="62"/>
        <v>1.7828178654134729E-2</v>
      </c>
      <c r="AI138" s="6">
        <f t="shared" si="63"/>
        <v>2.8661275425560687E-2</v>
      </c>
      <c r="BC138" s="7">
        <f t="shared" si="64"/>
        <v>41274</v>
      </c>
      <c r="BD138" s="6">
        <f t="shared" si="65"/>
        <v>7.0036348865060966E-2</v>
      </c>
      <c r="BE138" s="6">
        <f t="shared" si="66"/>
        <v>1.7573999999999999E-2</v>
      </c>
      <c r="BF138" s="6">
        <f t="shared" si="67"/>
        <v>5.2462348865060966E-2</v>
      </c>
    </row>
    <row r="139" spans="2:58" x14ac:dyDescent="0.25">
      <c r="B139" s="7">
        <v>41243</v>
      </c>
      <c r="C139" s="2">
        <v>14.1776</v>
      </c>
      <c r="D139" s="2">
        <f t="shared" si="48"/>
        <v>21.126189275396158</v>
      </c>
      <c r="E139" s="2">
        <v>1416.18</v>
      </c>
      <c r="F139" s="8">
        <f t="shared" si="49"/>
        <v>7.0533799796862653E-2</v>
      </c>
      <c r="G139">
        <v>188.2801</v>
      </c>
      <c r="H139" s="1">
        <f t="shared" si="50"/>
        <v>-6.9485892753961576</v>
      </c>
      <c r="I139" s="1">
        <f t="shared" ca="1" si="68"/>
        <v>0.42306053251144182</v>
      </c>
      <c r="J139" s="1">
        <f t="shared" ca="1" si="51"/>
        <v>-3.9106239019666234</v>
      </c>
      <c r="K139" s="1">
        <f t="shared" ca="1" si="52"/>
        <v>4.7567449669895066</v>
      </c>
      <c r="L139" s="1">
        <f t="shared" ca="1" si="53"/>
        <v>-7.8212478039332467</v>
      </c>
      <c r="M139" s="1">
        <f t="shared" ca="1" si="53"/>
        <v>9.5134899339790131</v>
      </c>
      <c r="S139" s="6">
        <f t="shared" si="69"/>
        <v>4.8656000000000005E-2</v>
      </c>
      <c r="T139" s="6">
        <v>3.2500000000000001E-2</v>
      </c>
      <c r="U139" s="8">
        <f>_xll.BDH($U$4,"PX_LAST",B139)/100</f>
        <v>1.6156E-2</v>
      </c>
      <c r="X139" s="7">
        <f t="shared" si="54"/>
        <v>41243</v>
      </c>
      <c r="Y139" s="6">
        <f t="shared" si="55"/>
        <v>3.117861330693527E-2</v>
      </c>
      <c r="Z139" s="6">
        <f t="shared" si="56"/>
        <v>5.437779979686265E-2</v>
      </c>
      <c r="AA139" s="6">
        <f t="shared" si="57"/>
        <v>1.6156E-2</v>
      </c>
      <c r="AB139" s="8">
        <f t="shared" si="58"/>
        <v>0.13294927198519962</v>
      </c>
      <c r="AC139" s="8">
        <f t="shared" si="59"/>
        <v>4.7334613306935266E-2</v>
      </c>
      <c r="AD139" s="2">
        <f t="shared" si="60"/>
        <v>21.126189275396158</v>
      </c>
      <c r="AE139" s="17">
        <f t="shared" si="61"/>
        <v>4.7334613306935266E-2</v>
      </c>
      <c r="AF139" s="17"/>
      <c r="AG139" s="6">
        <f t="shared" si="70"/>
        <v>3.9494372196986649E-2</v>
      </c>
      <c r="AH139" s="6">
        <f t="shared" si="62"/>
        <v>1.7828178654134729E-2</v>
      </c>
      <c r="AI139" s="6">
        <f t="shared" si="63"/>
        <v>2.8661275425560687E-2</v>
      </c>
      <c r="BC139" s="7">
        <f t="shared" si="64"/>
        <v>41243</v>
      </c>
      <c r="BD139" s="6">
        <f t="shared" si="65"/>
        <v>7.0533799796862653E-2</v>
      </c>
      <c r="BE139" s="6">
        <f t="shared" si="66"/>
        <v>1.6156E-2</v>
      </c>
      <c r="BF139" s="6">
        <f t="shared" si="67"/>
        <v>5.437779979686265E-2</v>
      </c>
    </row>
    <row r="140" spans="2:58" x14ac:dyDescent="0.25">
      <c r="B140" s="7">
        <v>41213</v>
      </c>
      <c r="C140" s="2">
        <v>14.2318</v>
      </c>
      <c r="D140" s="2">
        <f t="shared" si="48"/>
        <v>20.452462475056439</v>
      </c>
      <c r="E140" s="2">
        <v>1412.16</v>
      </c>
      <c r="F140" s="8">
        <f t="shared" si="49"/>
        <v>7.0265180792310186E-2</v>
      </c>
      <c r="G140">
        <v>190.10489999999999</v>
      </c>
      <c r="H140" s="1">
        <f t="shared" si="50"/>
        <v>-6.2206624750564394</v>
      </c>
      <c r="I140" s="1">
        <f t="shared" ca="1" si="68"/>
        <v>0.42306053251144182</v>
      </c>
      <c r="J140" s="1">
        <f t="shared" ca="1" si="51"/>
        <v>-3.9106239019666234</v>
      </c>
      <c r="K140" s="1">
        <f t="shared" ca="1" si="52"/>
        <v>4.7567449669895066</v>
      </c>
      <c r="L140" s="1">
        <f t="shared" ca="1" si="53"/>
        <v>-7.8212478039332467</v>
      </c>
      <c r="M140" s="1">
        <f t="shared" ca="1" si="53"/>
        <v>9.5134899339790131</v>
      </c>
      <c r="S140" s="6">
        <f t="shared" si="69"/>
        <v>4.9401E-2</v>
      </c>
      <c r="T140" s="6">
        <v>3.2500000000000001E-2</v>
      </c>
      <c r="U140" s="8">
        <f>_xll.BDH($U$4,"PX_LAST",B140)/100</f>
        <v>1.6900999999999999E-2</v>
      </c>
      <c r="X140" s="7">
        <f t="shared" si="54"/>
        <v>41213</v>
      </c>
      <c r="Y140" s="6">
        <f t="shared" si="55"/>
        <v>3.1992867974068515E-2</v>
      </c>
      <c r="Z140" s="6">
        <f t="shared" si="56"/>
        <v>5.3364180792310187E-2</v>
      </c>
      <c r="AA140" s="6">
        <f t="shared" si="57"/>
        <v>1.6900999999999999E-2</v>
      </c>
      <c r="AB140" s="8">
        <f t="shared" si="58"/>
        <v>0.13461994391570359</v>
      </c>
      <c r="AC140" s="8">
        <f t="shared" si="59"/>
        <v>4.8893867974068514E-2</v>
      </c>
      <c r="AD140" s="2">
        <f t="shared" si="60"/>
        <v>20.452462475056439</v>
      </c>
      <c r="AE140" s="17">
        <f t="shared" si="61"/>
        <v>4.8893867974068514E-2</v>
      </c>
      <c r="AF140" s="17"/>
      <c r="AG140" s="6">
        <f t="shared" si="70"/>
        <v>3.9494372196986649E-2</v>
      </c>
      <c r="AH140" s="6">
        <f t="shared" si="62"/>
        <v>1.7828178654134729E-2</v>
      </c>
      <c r="AI140" s="6">
        <f t="shared" si="63"/>
        <v>2.8661275425560687E-2</v>
      </c>
      <c r="BC140" s="7">
        <f t="shared" si="64"/>
        <v>41213</v>
      </c>
      <c r="BD140" s="6">
        <f t="shared" si="65"/>
        <v>7.0265180792310186E-2</v>
      </c>
      <c r="BE140" s="6">
        <f t="shared" si="66"/>
        <v>1.6900999999999999E-2</v>
      </c>
      <c r="BF140" s="6">
        <f t="shared" si="67"/>
        <v>5.3364180792310187E-2</v>
      </c>
    </row>
    <row r="141" spans="2:58" x14ac:dyDescent="0.25">
      <c r="B141" s="7">
        <v>41180</v>
      </c>
      <c r="C141" s="2">
        <v>14.521699999999999</v>
      </c>
      <c r="D141" s="2">
        <f t="shared" si="48"/>
        <v>22.140673256710333</v>
      </c>
      <c r="E141" s="2">
        <v>1440.67</v>
      </c>
      <c r="F141" s="8">
        <f t="shared" si="49"/>
        <v>6.8862461006631459E-2</v>
      </c>
      <c r="G141">
        <v>190.04740000000001</v>
      </c>
      <c r="H141" s="1">
        <f t="shared" si="50"/>
        <v>-7.6189732567103334</v>
      </c>
      <c r="I141" s="1">
        <f t="shared" ca="1" si="68"/>
        <v>0.42306053251144182</v>
      </c>
      <c r="J141" s="1">
        <f t="shared" ca="1" si="51"/>
        <v>-3.9106239019666234</v>
      </c>
      <c r="K141" s="1">
        <f t="shared" ca="1" si="52"/>
        <v>4.7567449669895066</v>
      </c>
      <c r="L141" s="1">
        <f t="shared" ca="1" si="53"/>
        <v>-7.8212478039332467</v>
      </c>
      <c r="M141" s="1">
        <f t="shared" ca="1" si="53"/>
        <v>9.5134899339790131</v>
      </c>
      <c r="S141" s="6">
        <f t="shared" si="69"/>
        <v>4.8835000000000003E-2</v>
      </c>
      <c r="T141" s="6">
        <v>3.2500000000000001E-2</v>
      </c>
      <c r="U141" s="8">
        <f>_xll.BDH($U$4,"PX_LAST",B141)/100</f>
        <v>1.6334999999999999E-2</v>
      </c>
      <c r="X141" s="7">
        <f t="shared" si="54"/>
        <v>41180</v>
      </c>
      <c r="Y141" s="6">
        <f t="shared" si="55"/>
        <v>2.8830744889755008E-2</v>
      </c>
      <c r="Z141" s="6">
        <f t="shared" si="56"/>
        <v>5.2527461006631457E-2</v>
      </c>
      <c r="AA141" s="6">
        <f t="shared" si="57"/>
        <v>1.6334999999999999E-2</v>
      </c>
      <c r="AB141" s="8">
        <f t="shared" si="58"/>
        <v>0.13191598353543837</v>
      </c>
      <c r="AC141" s="8">
        <f t="shared" si="59"/>
        <v>4.5165744889755007E-2</v>
      </c>
      <c r="AD141" s="2">
        <f t="shared" si="60"/>
        <v>22.140673256710333</v>
      </c>
      <c r="AE141" s="17">
        <f t="shared" si="61"/>
        <v>4.5165744889755007E-2</v>
      </c>
      <c r="AF141" s="17"/>
      <c r="AG141" s="6">
        <f t="shared" si="70"/>
        <v>3.9494372196986649E-2</v>
      </c>
      <c r="AH141" s="6">
        <f t="shared" si="62"/>
        <v>1.7828178654134729E-2</v>
      </c>
      <c r="AI141" s="6">
        <f t="shared" si="63"/>
        <v>2.8661275425560687E-2</v>
      </c>
      <c r="BC141" s="7">
        <f t="shared" si="64"/>
        <v>41180</v>
      </c>
      <c r="BD141" s="6">
        <f t="shared" si="65"/>
        <v>6.8862461006631459E-2</v>
      </c>
      <c r="BE141" s="6">
        <f t="shared" si="66"/>
        <v>1.6334999999999999E-2</v>
      </c>
      <c r="BF141" s="6">
        <f t="shared" si="67"/>
        <v>5.2527461006631457E-2</v>
      </c>
    </row>
    <row r="142" spans="2:58" x14ac:dyDescent="0.25">
      <c r="B142" s="7">
        <v>41152</v>
      </c>
      <c r="C142">
        <v>14.179600000000001</v>
      </c>
      <c r="D142" s="2">
        <f t="shared" si="48"/>
        <v>22.908582726996993</v>
      </c>
      <c r="E142" s="2">
        <v>1406.58</v>
      </c>
      <c r="F142" s="8">
        <f t="shared" si="49"/>
        <v>7.0523851166464493E-2</v>
      </c>
      <c r="G142">
        <v>190.01779999999999</v>
      </c>
      <c r="H142" s="1">
        <f t="shared" si="50"/>
        <v>-8.7289827269969926</v>
      </c>
      <c r="I142" s="1">
        <f t="shared" ca="1" si="68"/>
        <v>0.42306053251144182</v>
      </c>
      <c r="J142" s="1">
        <f t="shared" ca="1" si="51"/>
        <v>-3.9106239019666234</v>
      </c>
      <c r="K142" s="1">
        <f t="shared" ca="1" si="52"/>
        <v>4.7567449669895066</v>
      </c>
      <c r="L142" s="1">
        <f t="shared" ca="1" si="53"/>
        <v>-7.8212478039332467</v>
      </c>
      <c r="M142" s="1">
        <f t="shared" ca="1" si="53"/>
        <v>9.5134899339790131</v>
      </c>
      <c r="S142" s="6">
        <f t="shared" si="69"/>
        <v>4.7983999999999999E-2</v>
      </c>
      <c r="T142" s="6">
        <v>3.2500000000000001E-2</v>
      </c>
      <c r="U142" s="8">
        <f>_xll.BDH($U$4,"PX_LAST",B142)/100</f>
        <v>1.5484E-2</v>
      </c>
      <c r="X142" s="7">
        <f t="shared" si="54"/>
        <v>41152</v>
      </c>
      <c r="Y142" s="6">
        <f t="shared" si="55"/>
        <v>2.8167761958260901E-2</v>
      </c>
      <c r="Z142" s="6">
        <f t="shared" si="56"/>
        <v>5.5039851166464496E-2</v>
      </c>
      <c r="AA142" s="6">
        <f t="shared" si="57"/>
        <v>1.5484E-2</v>
      </c>
      <c r="AB142" s="8">
        <f t="shared" si="58"/>
        <v>0.1350920672837663</v>
      </c>
      <c r="AC142" s="8">
        <f t="shared" si="59"/>
        <v>4.3651761958260898E-2</v>
      </c>
      <c r="AD142" s="2">
        <f t="shared" si="60"/>
        <v>22.908582726996993</v>
      </c>
      <c r="AE142" s="17">
        <f t="shared" si="61"/>
        <v>4.3651761958260898E-2</v>
      </c>
      <c r="AF142" s="17"/>
      <c r="AG142" s="6">
        <f t="shared" si="70"/>
        <v>3.9494372196986649E-2</v>
      </c>
      <c r="AH142" s="6">
        <f t="shared" si="62"/>
        <v>1.7828178654134729E-2</v>
      </c>
      <c r="AI142" s="6">
        <f t="shared" si="63"/>
        <v>2.8661275425560687E-2</v>
      </c>
      <c r="BC142" s="7"/>
      <c r="BD142" s="6"/>
      <c r="BE142" s="6"/>
      <c r="BF142" s="6"/>
    </row>
    <row r="143" spans="2:58" x14ac:dyDescent="0.25">
      <c r="B143" s="7">
        <v>41121</v>
      </c>
      <c r="C143">
        <v>14.1274</v>
      </c>
      <c r="D143" s="2">
        <f t="shared" si="48"/>
        <v>21.348633974674307</v>
      </c>
      <c r="E143" s="2">
        <v>1379.32</v>
      </c>
      <c r="F143" s="8">
        <f t="shared" si="49"/>
        <v>7.078443308747541E-2</v>
      </c>
      <c r="G143">
        <v>192.71789999999999</v>
      </c>
      <c r="H143" s="1">
        <f t="shared" si="50"/>
        <v>-7.2212339746743073</v>
      </c>
      <c r="I143" s="1">
        <f t="shared" ca="1" si="68"/>
        <v>0.42306053251144182</v>
      </c>
      <c r="J143" s="1">
        <f t="shared" ca="1" si="51"/>
        <v>-3.9106239019666234</v>
      </c>
      <c r="K143" s="1">
        <f t="shared" ca="1" si="52"/>
        <v>4.7567449669895066</v>
      </c>
      <c r="L143" s="1">
        <f t="shared" ca="1" si="53"/>
        <v>-7.8212478039332467</v>
      </c>
      <c r="M143" s="1">
        <f t="shared" ca="1" si="53"/>
        <v>9.5134899339790131</v>
      </c>
      <c r="S143" s="6">
        <f t="shared" si="69"/>
        <v>4.7178999999999999E-2</v>
      </c>
      <c r="T143" s="6">
        <v>3.2500000000000001E-2</v>
      </c>
      <c r="U143" s="8">
        <f>_xll.BDH($U$4,"PX_LAST",B143)/100</f>
        <v>1.4678999999999999E-2</v>
      </c>
      <c r="X143" s="7">
        <f t="shared" si="54"/>
        <v>41121</v>
      </c>
      <c r="Y143" s="6">
        <f t="shared" si="55"/>
        <v>3.2162404522007873E-2</v>
      </c>
      <c r="Z143" s="6">
        <f t="shared" si="56"/>
        <v>5.6105433087475412E-2</v>
      </c>
      <c r="AA143" s="6">
        <f t="shared" si="57"/>
        <v>1.4678999999999999E-2</v>
      </c>
      <c r="AB143" s="8">
        <f t="shared" si="58"/>
        <v>0.13971949946350376</v>
      </c>
      <c r="AC143" s="8">
        <f t="shared" si="59"/>
        <v>4.6841404522007871E-2</v>
      </c>
      <c r="AD143" s="2">
        <f t="shared" si="60"/>
        <v>21.348633974674307</v>
      </c>
      <c r="AE143" s="17">
        <f t="shared" si="61"/>
        <v>4.6841404522007871E-2</v>
      </c>
      <c r="AF143" s="17"/>
      <c r="AG143" s="6">
        <f t="shared" si="70"/>
        <v>3.9494372196986649E-2</v>
      </c>
      <c r="AH143" s="6">
        <f t="shared" si="62"/>
        <v>1.7828178654134729E-2</v>
      </c>
      <c r="AI143" s="6">
        <f t="shared" si="63"/>
        <v>2.8661275425560687E-2</v>
      </c>
      <c r="BC143" s="7"/>
      <c r="BD143" s="6"/>
      <c r="BE143" s="6"/>
      <c r="BF143" s="6"/>
    </row>
    <row r="144" spans="2:58" x14ac:dyDescent="0.25">
      <c r="B144" s="7">
        <v>41089</v>
      </c>
      <c r="C144">
        <v>13.9498</v>
      </c>
      <c r="D144" s="2">
        <f t="shared" si="48"/>
        <v>22.70339292612746</v>
      </c>
      <c r="E144">
        <v>1362.16</v>
      </c>
      <c r="F144" s="8">
        <f t="shared" si="49"/>
        <v>7.1685615564380856E-2</v>
      </c>
      <c r="G144">
        <v>192.73949999999999</v>
      </c>
      <c r="H144" s="1">
        <f t="shared" si="50"/>
        <v>-8.7535929261274603</v>
      </c>
      <c r="I144" s="1">
        <f t="shared" ca="1" si="68"/>
        <v>0.42306053251144182</v>
      </c>
      <c r="J144" s="1">
        <f t="shared" ca="1" si="51"/>
        <v>-3.9106239019666234</v>
      </c>
      <c r="K144" s="1">
        <f t="shared" ca="1" si="52"/>
        <v>4.7567449669895066</v>
      </c>
      <c r="L144" s="1">
        <f t="shared" ca="1" si="53"/>
        <v>-7.8212478039332467</v>
      </c>
      <c r="M144" s="1">
        <f t="shared" ca="1" si="53"/>
        <v>9.5134899339790131</v>
      </c>
      <c r="S144" s="6">
        <f t="shared" si="69"/>
        <v>4.8949000000000006E-2</v>
      </c>
      <c r="T144" s="6">
        <v>3.2500000000000001E-2</v>
      </c>
      <c r="U144" s="8">
        <f>_xll.BDH($U$4,"PX_LAST",B144)/100</f>
        <v>1.6449000000000002E-2</v>
      </c>
      <c r="X144" s="7">
        <f t="shared" si="54"/>
        <v>41089</v>
      </c>
      <c r="Y144" s="6">
        <f t="shared" si="55"/>
        <v>2.7597279921851799E-2</v>
      </c>
      <c r="Z144" s="6">
        <f t="shared" si="56"/>
        <v>5.523661556438085E-2</v>
      </c>
      <c r="AA144" s="6">
        <f t="shared" si="57"/>
        <v>1.6449000000000002E-2</v>
      </c>
      <c r="AB144" s="8">
        <f t="shared" si="58"/>
        <v>0.14149549245316262</v>
      </c>
      <c r="AC144" s="8">
        <f t="shared" si="59"/>
        <v>4.4046279921851797E-2</v>
      </c>
      <c r="AD144" s="2">
        <f t="shared" si="60"/>
        <v>22.70339292612746</v>
      </c>
      <c r="AE144" s="17">
        <f t="shared" si="61"/>
        <v>4.4046279921851797E-2</v>
      </c>
      <c r="AF144" s="17"/>
      <c r="AG144" s="6">
        <f t="shared" si="70"/>
        <v>3.9494372196986649E-2</v>
      </c>
      <c r="AH144" s="6">
        <f t="shared" si="62"/>
        <v>1.7828178654134729E-2</v>
      </c>
      <c r="AI144" s="6">
        <f t="shared" si="63"/>
        <v>2.8661275425560687E-2</v>
      </c>
    </row>
    <row r="145" spans="2:35" x14ac:dyDescent="0.25">
      <c r="B145" s="7">
        <v>41060</v>
      </c>
      <c r="C145">
        <v>13.4193</v>
      </c>
      <c r="D145" s="2">
        <f t="shared" si="48"/>
        <v>17.507010026608864</v>
      </c>
      <c r="E145">
        <v>1310.33</v>
      </c>
      <c r="F145" s="8">
        <f t="shared" si="49"/>
        <v>7.45195352961779E-2</v>
      </c>
      <c r="G145">
        <v>192.81979999999999</v>
      </c>
      <c r="H145" s="1">
        <f t="shared" si="50"/>
        <v>-4.087710026608864</v>
      </c>
      <c r="I145" s="1">
        <f t="shared" ca="1" si="68"/>
        <v>0.42306053251144182</v>
      </c>
      <c r="J145" s="1">
        <f t="shared" ca="1" si="51"/>
        <v>-3.9106239019666234</v>
      </c>
      <c r="K145" s="1">
        <f t="shared" ca="1" si="52"/>
        <v>4.7567449669895066</v>
      </c>
      <c r="L145" s="1">
        <f t="shared" ca="1" si="53"/>
        <v>-7.8212478039332467</v>
      </c>
      <c r="M145" s="1">
        <f t="shared" ca="1" si="53"/>
        <v>9.5134899339790131</v>
      </c>
      <c r="S145" s="6">
        <f t="shared" si="69"/>
        <v>4.8078000000000003E-2</v>
      </c>
      <c r="T145" s="6">
        <v>3.2500000000000001E-2</v>
      </c>
      <c r="U145" s="8">
        <f>_xll.BDH($U$4,"PX_LAST",B145)/100</f>
        <v>1.5578000000000002E-2</v>
      </c>
      <c r="X145" s="7">
        <f t="shared" si="54"/>
        <v>41060</v>
      </c>
      <c r="Y145" s="6">
        <f t="shared" si="55"/>
        <v>4.1541976425449136E-2</v>
      </c>
      <c r="Z145" s="6">
        <f t="shared" si="56"/>
        <v>5.8941535296177898E-2</v>
      </c>
      <c r="AA145" s="6">
        <f t="shared" si="57"/>
        <v>1.5578000000000002E-2</v>
      </c>
      <c r="AB145" s="8">
        <f t="shared" si="58"/>
        <v>0.14715361779093816</v>
      </c>
      <c r="AC145" s="8">
        <f t="shared" si="59"/>
        <v>5.7119976425449137E-2</v>
      </c>
      <c r="AD145" s="2">
        <f t="shared" si="60"/>
        <v>17.507010026608864</v>
      </c>
      <c r="AE145" s="17">
        <f t="shared" si="61"/>
        <v>5.7119976425449137E-2</v>
      </c>
      <c r="AF145" s="17"/>
      <c r="AG145" s="6">
        <f t="shared" si="70"/>
        <v>3.9494372196986649E-2</v>
      </c>
      <c r="AH145" s="6">
        <f t="shared" si="62"/>
        <v>1.7828178654134729E-2</v>
      </c>
      <c r="AI145" s="6">
        <f t="shared" si="63"/>
        <v>2.8661275425560687E-2</v>
      </c>
    </row>
    <row r="146" spans="2:35" x14ac:dyDescent="0.25">
      <c r="B146" s="7">
        <v>41029</v>
      </c>
      <c r="C146">
        <v>14.6579</v>
      </c>
      <c r="D146" s="2">
        <f t="shared" si="48"/>
        <v>18.570387645069253</v>
      </c>
      <c r="E146">
        <v>1397.91</v>
      </c>
      <c r="F146" s="8">
        <f t="shared" si="49"/>
        <v>6.8222596688475162E-2</v>
      </c>
      <c r="G146">
        <v>186.5341</v>
      </c>
      <c r="H146" s="1">
        <f t="shared" si="50"/>
        <v>-3.9124876450692536</v>
      </c>
      <c r="I146" s="1">
        <f t="shared" ca="1" si="68"/>
        <v>0.42306053251144182</v>
      </c>
      <c r="J146" s="1">
        <f t="shared" ca="1" si="51"/>
        <v>-3.9106239019666234</v>
      </c>
      <c r="K146" s="1">
        <f t="shared" ca="1" si="52"/>
        <v>4.7567449669895066</v>
      </c>
      <c r="L146" s="1">
        <f t="shared" ca="1" si="53"/>
        <v>-7.8212478039332467</v>
      </c>
      <c r="M146" s="1">
        <f t="shared" ca="1" si="53"/>
        <v>9.5134899339790131</v>
      </c>
      <c r="S146" s="6">
        <f t="shared" si="69"/>
        <v>5.1637000000000002E-2</v>
      </c>
      <c r="T146" s="6">
        <v>3.2500000000000001E-2</v>
      </c>
      <c r="U146" s="8">
        <f>_xll.BDH($U$4,"PX_LAST",B146)/100</f>
        <v>1.9137000000000001E-2</v>
      </c>
      <c r="X146" s="7">
        <f t="shared" si="54"/>
        <v>41029</v>
      </c>
      <c r="Y146" s="6">
        <f t="shared" si="55"/>
        <v>3.4712172085835082E-2</v>
      </c>
      <c r="Z146" s="6">
        <f t="shared" si="56"/>
        <v>4.9085596688475161E-2</v>
      </c>
      <c r="AA146" s="6">
        <f t="shared" si="57"/>
        <v>1.9137000000000001E-2</v>
      </c>
      <c r="AB146" s="8">
        <f t="shared" si="58"/>
        <v>0.13343784649941698</v>
      </c>
      <c r="AC146" s="8">
        <f t="shared" si="59"/>
        <v>5.3849172085835083E-2</v>
      </c>
      <c r="AD146" s="2">
        <f t="shared" si="60"/>
        <v>18.570387645069253</v>
      </c>
      <c r="AE146" s="17">
        <f t="shared" si="61"/>
        <v>5.3849172085835083E-2</v>
      </c>
      <c r="AF146" s="17"/>
      <c r="AG146" s="6">
        <f t="shared" si="70"/>
        <v>3.9494372196986649E-2</v>
      </c>
      <c r="AH146" s="6">
        <f t="shared" si="62"/>
        <v>1.7828178654134729E-2</v>
      </c>
      <c r="AI146" s="6">
        <f t="shared" si="63"/>
        <v>2.8661275425560687E-2</v>
      </c>
    </row>
    <row r="147" spans="2:35" x14ac:dyDescent="0.25">
      <c r="B147" s="7">
        <v>40998</v>
      </c>
      <c r="C147">
        <v>14.772500000000001</v>
      </c>
      <c r="D147" s="2">
        <f t="shared" si="48"/>
        <v>20.485497163639302</v>
      </c>
      <c r="E147">
        <v>1408.47</v>
      </c>
      <c r="F147" s="8">
        <f t="shared" si="49"/>
        <v>6.7693349128448127E-2</v>
      </c>
      <c r="G147">
        <v>186.53479999999999</v>
      </c>
      <c r="H147" s="1">
        <f t="shared" si="50"/>
        <v>-5.7129971636393009</v>
      </c>
      <c r="I147" s="1">
        <f t="shared" ca="1" si="68"/>
        <v>0.42306053251144182</v>
      </c>
      <c r="J147" s="1">
        <f t="shared" ca="1" si="51"/>
        <v>-3.9106239019666234</v>
      </c>
      <c r="K147" s="1">
        <f t="shared" ca="1" si="52"/>
        <v>4.7567449669895066</v>
      </c>
      <c r="L147" s="1">
        <f t="shared" ca="1" si="53"/>
        <v>-7.8212478039332467</v>
      </c>
      <c r="M147" s="1">
        <f t="shared" ca="1" si="53"/>
        <v>9.5134899339790131</v>
      </c>
      <c r="S147" s="6">
        <f t="shared" si="69"/>
        <v>5.4587999999999998E-2</v>
      </c>
      <c r="T147" s="6">
        <v>3.2500000000000001E-2</v>
      </c>
      <c r="U147" s="8">
        <f>_xll.BDH($U$4,"PX_LAST",B147)/100</f>
        <v>2.2088E-2</v>
      </c>
      <c r="X147" s="7">
        <f t="shared" si="54"/>
        <v>40998</v>
      </c>
      <c r="Y147" s="6">
        <f t="shared" si="55"/>
        <v>2.6727022257548541E-2</v>
      </c>
      <c r="Z147" s="6">
        <f t="shared" si="56"/>
        <v>4.560534912844813E-2</v>
      </c>
      <c r="AA147" s="6">
        <f t="shared" si="57"/>
        <v>2.2088E-2</v>
      </c>
      <c r="AB147" s="8">
        <f t="shared" si="58"/>
        <v>0.13243789360085767</v>
      </c>
      <c r="AC147" s="8">
        <f t="shared" si="59"/>
        <v>4.8815022257548538E-2</v>
      </c>
      <c r="AD147" s="2">
        <f t="shared" si="60"/>
        <v>20.485497163639302</v>
      </c>
      <c r="AE147" s="17">
        <f t="shared" si="61"/>
        <v>4.8815022257548538E-2</v>
      </c>
      <c r="AF147" s="17"/>
      <c r="AG147" s="6">
        <f t="shared" si="70"/>
        <v>3.9494372196986649E-2</v>
      </c>
      <c r="AH147" s="6">
        <f t="shared" si="62"/>
        <v>1.7828178654134729E-2</v>
      </c>
      <c r="AI147" s="6">
        <f t="shared" si="63"/>
        <v>2.8661275425560687E-2</v>
      </c>
    </row>
    <row r="148" spans="2:35" x14ac:dyDescent="0.25">
      <c r="B148" s="7">
        <v>40968</v>
      </c>
      <c r="C148">
        <v>14.324999999999999</v>
      </c>
      <c r="D148" s="2">
        <f t="shared" si="48"/>
        <v>21.659444346424586</v>
      </c>
      <c r="E148">
        <v>1365.68</v>
      </c>
      <c r="F148" s="8">
        <f t="shared" si="49"/>
        <v>6.9808027923211169E-2</v>
      </c>
      <c r="G148">
        <v>186.75970000000001</v>
      </c>
      <c r="H148" s="1">
        <f t="shared" si="50"/>
        <v>-7.3344443464245863</v>
      </c>
      <c r="I148" s="1">
        <f t="shared" ca="1" si="68"/>
        <v>0.42306053251144182</v>
      </c>
      <c r="J148" s="1">
        <f t="shared" ca="1" si="51"/>
        <v>-3.9106239019666234</v>
      </c>
      <c r="K148" s="1">
        <f t="shared" ca="1" si="52"/>
        <v>4.7567449669895066</v>
      </c>
      <c r="L148" s="1">
        <f t="shared" ca="1" si="53"/>
        <v>-7.8212478039332467</v>
      </c>
      <c r="M148" s="1">
        <f t="shared" ca="1" si="53"/>
        <v>9.5134899339790131</v>
      </c>
      <c r="S148" s="6">
        <f t="shared" si="69"/>
        <v>5.2205000000000001E-2</v>
      </c>
      <c r="T148" s="6">
        <v>3.2500000000000001E-2</v>
      </c>
      <c r="U148" s="8">
        <f>_xll.BDH($U$4,"PX_LAST",B148)/100</f>
        <v>1.9705E-2</v>
      </c>
      <c r="X148" s="7">
        <f t="shared" si="54"/>
        <v>40968</v>
      </c>
      <c r="Y148" s="6">
        <f t="shared" si="55"/>
        <v>2.6464236108084831E-2</v>
      </c>
      <c r="Z148" s="6">
        <f t="shared" si="56"/>
        <v>5.0103027923211169E-2</v>
      </c>
      <c r="AA148" s="6">
        <f t="shared" si="57"/>
        <v>1.9705E-2</v>
      </c>
      <c r="AB148" s="8">
        <f t="shared" si="58"/>
        <v>0.13675216741842891</v>
      </c>
      <c r="AC148" s="8">
        <f t="shared" si="59"/>
        <v>4.6169236108084835E-2</v>
      </c>
      <c r="AD148" s="2">
        <f t="shared" si="60"/>
        <v>21.659444346424586</v>
      </c>
      <c r="AE148" s="17">
        <f t="shared" si="61"/>
        <v>4.6169236108084835E-2</v>
      </c>
      <c r="AF148" s="17"/>
      <c r="AG148" s="6">
        <f t="shared" si="70"/>
        <v>3.9494372196986649E-2</v>
      </c>
      <c r="AH148" s="6">
        <f t="shared" si="62"/>
        <v>1.7828178654134729E-2</v>
      </c>
      <c r="AI148" s="6">
        <f t="shared" si="63"/>
        <v>2.8661275425560687E-2</v>
      </c>
    </row>
    <row r="149" spans="2:35" x14ac:dyDescent="0.25">
      <c r="B149" s="7">
        <v>40939</v>
      </c>
      <c r="C149">
        <v>14.3902</v>
      </c>
      <c r="D149" s="2">
        <f t="shared" si="48"/>
        <v>21.295784987103474</v>
      </c>
      <c r="E149">
        <v>1312.41</v>
      </c>
      <c r="F149" s="8">
        <f t="shared" si="49"/>
        <v>6.9491737432419279E-2</v>
      </c>
      <c r="G149">
        <v>187.60249999999999</v>
      </c>
      <c r="H149" s="1">
        <f t="shared" si="50"/>
        <v>-6.9055849871034738</v>
      </c>
      <c r="I149" s="1">
        <f t="shared" ca="1" si="68"/>
        <v>0.42306053251144182</v>
      </c>
      <c r="J149" s="1">
        <f t="shared" ca="1" si="51"/>
        <v>-3.9106239019666234</v>
      </c>
      <c r="K149" s="1">
        <f t="shared" ca="1" si="52"/>
        <v>4.7567449669895066</v>
      </c>
      <c r="L149" s="1">
        <f t="shared" ca="1" si="53"/>
        <v>-7.8212478039332467</v>
      </c>
      <c r="M149" s="1">
        <f t="shared" ca="1" si="53"/>
        <v>9.5134899339790131</v>
      </c>
      <c r="S149" s="6">
        <f t="shared" si="69"/>
        <v>5.0471000000000002E-2</v>
      </c>
      <c r="T149" s="6">
        <v>3.2500000000000001E-2</v>
      </c>
      <c r="U149" s="8">
        <f>_xll.BDH($U$4,"PX_LAST",B149)/100</f>
        <v>1.7971000000000001E-2</v>
      </c>
      <c r="X149" s="7">
        <f t="shared" si="54"/>
        <v>40939</v>
      </c>
      <c r="Y149" s="6">
        <f t="shared" si="55"/>
        <v>2.8986649159474069E-2</v>
      </c>
      <c r="Z149" s="6">
        <f t="shared" si="56"/>
        <v>5.1520737432419278E-2</v>
      </c>
      <c r="AA149" s="6">
        <f t="shared" si="57"/>
        <v>1.7971000000000001E-2</v>
      </c>
      <c r="AB149" s="8">
        <f t="shared" si="58"/>
        <v>0.14294504004084088</v>
      </c>
      <c r="AC149" s="8">
        <f t="shared" si="59"/>
        <v>4.695764915947407E-2</v>
      </c>
      <c r="AD149" s="2">
        <f t="shared" si="60"/>
        <v>21.295784987103474</v>
      </c>
      <c r="AE149" s="17">
        <f t="shared" si="61"/>
        <v>4.695764915947407E-2</v>
      </c>
      <c r="AF149" s="17"/>
      <c r="AG149" s="6">
        <f t="shared" si="70"/>
        <v>3.9494372196986649E-2</v>
      </c>
      <c r="AH149" s="6">
        <f t="shared" si="62"/>
        <v>1.7828178654134729E-2</v>
      </c>
      <c r="AI149" s="6">
        <f t="shared" si="63"/>
        <v>2.8661275425560687E-2</v>
      </c>
    </row>
    <row r="150" spans="2:35" x14ac:dyDescent="0.25">
      <c r="B150" s="7">
        <v>40907</v>
      </c>
      <c r="C150">
        <v>13.7898</v>
      </c>
      <c r="D150" s="2">
        <f t="shared" si="48"/>
        <v>9.6168820598227942</v>
      </c>
      <c r="E150">
        <v>1257.6099999999999</v>
      </c>
      <c r="F150" s="8">
        <f t="shared" si="49"/>
        <v>7.2517367909614355E-2</v>
      </c>
      <c r="G150">
        <v>187.62909999999999</v>
      </c>
      <c r="H150" s="1">
        <f t="shared" si="50"/>
        <v>4.1729179401772054</v>
      </c>
      <c r="I150" s="1">
        <f t="shared" ca="1" si="68"/>
        <v>0.42306053251144182</v>
      </c>
      <c r="J150" s="1">
        <f t="shared" ca="1" si="51"/>
        <v>-3.9106239019666234</v>
      </c>
      <c r="K150" s="1">
        <f t="shared" ca="1" si="52"/>
        <v>4.7567449669895066</v>
      </c>
      <c r="L150" s="1">
        <f t="shared" ca="1" si="53"/>
        <v>-7.8212478039332467</v>
      </c>
      <c r="M150" s="1">
        <f t="shared" ca="1" si="53"/>
        <v>9.5134899339790131</v>
      </c>
      <c r="S150" s="6">
        <f t="shared" si="69"/>
        <v>5.1262000000000002E-2</v>
      </c>
      <c r="T150" s="6">
        <v>3.2500000000000001E-2</v>
      </c>
      <c r="U150" s="8">
        <f>_xll.BDH($U$4,"PX_LAST",B150)/100</f>
        <v>1.8762000000000001E-2</v>
      </c>
      <c r="X150" s="7">
        <f t="shared" si="54"/>
        <v>40907</v>
      </c>
      <c r="Y150" s="6">
        <f t="shared" si="55"/>
        <v>8.5221806162891267E-2</v>
      </c>
      <c r="Z150" s="6">
        <f t="shared" si="56"/>
        <v>5.3755367909614354E-2</v>
      </c>
      <c r="AA150" s="6">
        <f t="shared" si="57"/>
        <v>1.8762000000000001E-2</v>
      </c>
      <c r="AB150" s="8">
        <f t="shared" si="58"/>
        <v>0.14919498095594025</v>
      </c>
      <c r="AC150" s="8">
        <f t="shared" si="59"/>
        <v>0.10398380616289127</v>
      </c>
      <c r="AD150" s="2">
        <f t="shared" si="60"/>
        <v>9.6168820598227942</v>
      </c>
      <c r="AE150" s="17">
        <f t="shared" si="61"/>
        <v>0.10398380616289127</v>
      </c>
      <c r="AF150" s="17"/>
      <c r="AG150" s="6">
        <f t="shared" si="70"/>
        <v>3.9494372196986649E-2</v>
      </c>
      <c r="AH150" s="6">
        <f t="shared" si="62"/>
        <v>1.7828178654134729E-2</v>
      </c>
      <c r="AI150" s="6">
        <f t="shared" si="63"/>
        <v>2.8661275425560687E-2</v>
      </c>
    </row>
    <row r="151" spans="2:35" x14ac:dyDescent="0.25">
      <c r="B151" s="7">
        <v>40877</v>
      </c>
      <c r="C151">
        <v>13.670400000000001</v>
      </c>
      <c r="D151" s="2"/>
      <c r="E151">
        <v>1246.96</v>
      </c>
      <c r="F151" s="8">
        <f t="shared" si="49"/>
        <v>7.3150749063670403E-2</v>
      </c>
      <c r="G151">
        <v>187.6559</v>
      </c>
      <c r="H151" s="1">
        <f t="shared" si="50"/>
        <v>13.670400000000001</v>
      </c>
      <c r="S151" s="6"/>
      <c r="T151" s="6"/>
      <c r="U151" s="8"/>
      <c r="X151" s="7"/>
      <c r="Y151" s="6"/>
      <c r="Z151" s="6"/>
      <c r="AA151" s="6"/>
      <c r="AB151" s="8"/>
      <c r="AC151" s="8"/>
      <c r="AD151" s="2"/>
      <c r="AE151" s="17"/>
      <c r="AF151" s="17"/>
      <c r="AG151" s="6"/>
      <c r="AH151" s="6"/>
      <c r="AI151" s="6"/>
    </row>
    <row r="152" spans="2:35" x14ac:dyDescent="0.25">
      <c r="B152" s="7">
        <v>40847</v>
      </c>
      <c r="C152">
        <v>14.0245</v>
      </c>
      <c r="E152">
        <v>1253.3</v>
      </c>
      <c r="G152">
        <v>184.58099999999999</v>
      </c>
      <c r="H152" s="1">
        <f t="shared" si="50"/>
        <v>14.0245</v>
      </c>
      <c r="S152" s="6"/>
      <c r="T152" s="6"/>
      <c r="U152" s="8"/>
      <c r="X152" s="7"/>
      <c r="Y152" s="6"/>
      <c r="Z152" s="6"/>
      <c r="AA152" s="6"/>
      <c r="AB152" s="8"/>
      <c r="AC152" s="8"/>
      <c r="AD152" s="2"/>
      <c r="AE152" s="17"/>
      <c r="AF152" s="17"/>
      <c r="AG152" s="6"/>
      <c r="AH152" s="6"/>
      <c r="AI152" s="6"/>
    </row>
    <row r="153" spans="2:35" x14ac:dyDescent="0.25">
      <c r="B153" s="7">
        <v>40816</v>
      </c>
      <c r="C153">
        <v>12.6602</v>
      </c>
      <c r="E153">
        <v>1131.42</v>
      </c>
      <c r="G153">
        <v>184.60560000000001</v>
      </c>
      <c r="H153" s="1">
        <f t="shared" si="50"/>
        <v>12.6602</v>
      </c>
      <c r="S153" s="6"/>
      <c r="T153" s="6"/>
      <c r="U153" s="8"/>
      <c r="X153" s="7"/>
      <c r="Y153" s="6"/>
      <c r="Z153" s="6"/>
      <c r="AA153" s="6"/>
      <c r="AB153" s="8"/>
      <c r="AC153" s="8"/>
      <c r="AD153" s="2"/>
      <c r="AE153" s="17"/>
      <c r="AF153" s="17"/>
      <c r="AG153" s="6"/>
      <c r="AH153" s="6"/>
      <c r="AI153" s="6"/>
    </row>
    <row r="154" spans="2:35" x14ac:dyDescent="0.25">
      <c r="B154" s="7">
        <v>40786</v>
      </c>
      <c r="C154">
        <v>13.6386</v>
      </c>
      <c r="E154">
        <v>1218.8900000000001</v>
      </c>
      <c r="G154">
        <v>184.61429999999999</v>
      </c>
      <c r="H154" s="1">
        <f t="shared" si="50"/>
        <v>13.6386</v>
      </c>
      <c r="S154" s="6"/>
      <c r="T154" s="6"/>
      <c r="U154" s="8"/>
      <c r="X154" s="7"/>
      <c r="Y154" s="6"/>
      <c r="Z154" s="6"/>
      <c r="AA154" s="6"/>
      <c r="AB154" s="8"/>
      <c r="AC154" s="8"/>
      <c r="AD154" s="2"/>
      <c r="AE154" s="17"/>
      <c r="AF154" s="17"/>
      <c r="AG154" s="6"/>
      <c r="AH154" s="6"/>
      <c r="AI154" s="6"/>
    </row>
    <row r="155" spans="2:35" x14ac:dyDescent="0.25">
      <c r="B155" s="7">
        <v>40753</v>
      </c>
      <c r="C155">
        <v>14.62</v>
      </c>
      <c r="E155">
        <v>1292.28</v>
      </c>
      <c r="G155">
        <v>179.6825</v>
      </c>
      <c r="H155" s="1">
        <f t="shared" si="50"/>
        <v>14.62</v>
      </c>
    </row>
    <row r="156" spans="2:35" x14ac:dyDescent="0.25">
      <c r="B156" s="7">
        <v>40724</v>
      </c>
      <c r="C156">
        <v>14.9407</v>
      </c>
      <c r="E156">
        <v>1320.64</v>
      </c>
      <c r="G156">
        <v>179.76910000000001</v>
      </c>
      <c r="H156" s="1">
        <f t="shared" si="50"/>
        <v>14.9407</v>
      </c>
    </row>
    <row r="157" spans="2:35" x14ac:dyDescent="0.25">
      <c r="B157" s="7">
        <v>40694</v>
      </c>
      <c r="C157">
        <v>15.2203</v>
      </c>
      <c r="E157">
        <v>1345.2</v>
      </c>
      <c r="G157">
        <v>179.76669999999999</v>
      </c>
      <c r="H157" s="1">
        <f t="shared" si="50"/>
        <v>15.2203</v>
      </c>
    </row>
    <row r="158" spans="2:35" x14ac:dyDescent="0.25">
      <c r="B158" s="7">
        <v>40662</v>
      </c>
      <c r="C158">
        <v>16.263999999999999</v>
      </c>
      <c r="E158">
        <v>1363.61</v>
      </c>
      <c r="G158">
        <v>173.94049999999999</v>
      </c>
      <c r="H158" s="1">
        <f t="shared" si="50"/>
        <v>16.263999999999999</v>
      </c>
    </row>
    <row r="159" spans="2:35" x14ac:dyDescent="0.25">
      <c r="B159" s="7">
        <v>40633</v>
      </c>
      <c r="C159">
        <v>15.811</v>
      </c>
      <c r="E159">
        <v>1325.83</v>
      </c>
      <c r="G159">
        <v>173.93889999999999</v>
      </c>
      <c r="H159" s="1">
        <f t="shared" si="50"/>
        <v>15.811</v>
      </c>
    </row>
    <row r="160" spans="2:35" x14ac:dyDescent="0.25">
      <c r="B160" s="7">
        <v>40602</v>
      </c>
      <c r="C160">
        <v>15.6454</v>
      </c>
      <c r="E160">
        <v>1327.22</v>
      </c>
      <c r="G160">
        <v>173.8648</v>
      </c>
      <c r="H160" s="1">
        <f t="shared" si="50"/>
        <v>15.6454</v>
      </c>
    </row>
    <row r="161" spans="2:8" x14ac:dyDescent="0.25">
      <c r="B161" s="7">
        <v>40574</v>
      </c>
      <c r="C161">
        <v>16.222300000000001</v>
      </c>
      <c r="E161">
        <v>1286.1199999999999</v>
      </c>
      <c r="G161">
        <v>166.57830000000001</v>
      </c>
      <c r="H161" s="1">
        <f t="shared" si="50"/>
        <v>16.222300000000001</v>
      </c>
    </row>
    <row r="162" spans="2:8" x14ac:dyDescent="0.25">
      <c r="B162" s="7">
        <v>40543</v>
      </c>
      <c r="C162">
        <v>15.863</v>
      </c>
      <c r="E162">
        <v>1257.6400000000001</v>
      </c>
      <c r="G162">
        <v>166.59790000000001</v>
      </c>
      <c r="H162" s="1">
        <f t="shared" si="50"/>
        <v>15.863</v>
      </c>
    </row>
    <row r="163" spans="2:8" x14ac:dyDescent="0.25">
      <c r="B163" s="7">
        <v>40512</v>
      </c>
      <c r="C163">
        <v>14.8918</v>
      </c>
      <c r="E163">
        <v>1180.55</v>
      </c>
      <c r="G163">
        <v>166.596</v>
      </c>
      <c r="H163" s="1">
        <f t="shared" si="50"/>
        <v>14.8918</v>
      </c>
    </row>
    <row r="164" spans="2:8" x14ac:dyDescent="0.25">
      <c r="B164" s="7">
        <v>40480</v>
      </c>
      <c r="C164">
        <v>16.184100000000001</v>
      </c>
      <c r="E164">
        <v>1183.26</v>
      </c>
      <c r="G164">
        <v>160.9615</v>
      </c>
    </row>
    <row r="165" spans="2:8" x14ac:dyDescent="0.25">
      <c r="B165" s="7">
        <v>40451</v>
      </c>
      <c r="C165">
        <v>15.606199999999999</v>
      </c>
      <c r="E165">
        <v>1141.2</v>
      </c>
      <c r="G165">
        <v>161.00550000000001</v>
      </c>
    </row>
    <row r="166" spans="2:8" x14ac:dyDescent="0.25">
      <c r="B166" s="7">
        <v>40421</v>
      </c>
      <c r="C166">
        <v>14.3499</v>
      </c>
      <c r="E166">
        <v>1049.33</v>
      </c>
      <c r="G166">
        <v>160.99109999999999</v>
      </c>
    </row>
    <row r="167" spans="2:8" x14ac:dyDescent="0.25">
      <c r="B167" s="7">
        <v>40389</v>
      </c>
      <c r="C167">
        <v>16.6279</v>
      </c>
      <c r="E167">
        <v>1101.5999999999999</v>
      </c>
      <c r="G167">
        <v>154.56030000000001</v>
      </c>
    </row>
    <row r="168" spans="2:8" x14ac:dyDescent="0.25">
      <c r="B168" s="7">
        <v>40359</v>
      </c>
      <c r="C168">
        <v>15.5572</v>
      </c>
      <c r="E168">
        <v>1030.71</v>
      </c>
      <c r="G168">
        <v>154.55189999999999</v>
      </c>
    </row>
    <row r="169" spans="2:8" x14ac:dyDescent="0.25">
      <c r="B169" s="7">
        <v>40329</v>
      </c>
      <c r="C169">
        <v>16.445599999999999</v>
      </c>
      <c r="E169">
        <v>1089.4100000000001</v>
      </c>
      <c r="G169">
        <v>154.5487</v>
      </c>
    </row>
    <row r="170" spans="2:8" x14ac:dyDescent="0.25">
      <c r="B170" s="7">
        <v>40298</v>
      </c>
      <c r="C170">
        <v>18.230399999999999</v>
      </c>
      <c r="E170">
        <v>1186.69</v>
      </c>
      <c r="G170">
        <v>141.1747</v>
      </c>
    </row>
    <row r="171" spans="2:8" x14ac:dyDescent="0.25">
      <c r="B171" s="7">
        <v>40268</v>
      </c>
      <c r="C171">
        <v>17.957100000000001</v>
      </c>
      <c r="E171">
        <v>1169.43</v>
      </c>
      <c r="G171">
        <v>141.17339999999999</v>
      </c>
    </row>
    <row r="172" spans="2:8" x14ac:dyDescent="0.25">
      <c r="B172" s="7">
        <v>40235</v>
      </c>
      <c r="C172">
        <v>16.9589</v>
      </c>
      <c r="E172">
        <v>1104.49</v>
      </c>
      <c r="G172">
        <v>140.74</v>
      </c>
    </row>
    <row r="173" spans="2:8" x14ac:dyDescent="0.25">
      <c r="B173" s="7">
        <v>40207</v>
      </c>
      <c r="C173">
        <v>20.009799999999998</v>
      </c>
      <c r="E173">
        <v>1073.8699999999999</v>
      </c>
      <c r="G173">
        <v>135.9504</v>
      </c>
    </row>
    <row r="174" spans="2:8" x14ac:dyDescent="0.25">
      <c r="B174" s="7">
        <v>40178</v>
      </c>
      <c r="C174">
        <v>20.7469</v>
      </c>
      <c r="E174">
        <v>1115.0999999999999</v>
      </c>
      <c r="G174">
        <v>135.9545</v>
      </c>
    </row>
    <row r="175" spans="2:8" x14ac:dyDescent="0.25">
      <c r="B175" s="7">
        <v>40147</v>
      </c>
      <c r="C175">
        <v>20.356999999999999</v>
      </c>
      <c r="E175">
        <v>1095.6300000000001</v>
      </c>
      <c r="G175">
        <v>136.24250000000001</v>
      </c>
    </row>
    <row r="176" spans="2:8" x14ac:dyDescent="0.25">
      <c r="B176" s="7">
        <v>40116</v>
      </c>
      <c r="C176">
        <v>18.051300000000001</v>
      </c>
      <c r="E176">
        <v>1036.2</v>
      </c>
      <c r="G176">
        <v>148.4205</v>
      </c>
    </row>
    <row r="177" spans="2:7" x14ac:dyDescent="0.25">
      <c r="B177" s="7">
        <v>40086</v>
      </c>
      <c r="C177">
        <v>18.4131</v>
      </c>
      <c r="E177">
        <v>1057.08</v>
      </c>
      <c r="G177">
        <v>148.4169</v>
      </c>
    </row>
    <row r="178" spans="2:7" x14ac:dyDescent="0.25">
      <c r="B178" s="7">
        <v>40056</v>
      </c>
      <c r="C178">
        <v>17.796500000000002</v>
      </c>
      <c r="E178">
        <v>1020.63</v>
      </c>
      <c r="G178">
        <v>148.4342</v>
      </c>
    </row>
    <row r="179" spans="2:7" x14ac:dyDescent="0.25">
      <c r="B179" s="7">
        <v>40025</v>
      </c>
      <c r="C179">
        <v>15.432399999999999</v>
      </c>
      <c r="E179">
        <v>987.48</v>
      </c>
      <c r="G179">
        <v>156.92160000000001</v>
      </c>
    </row>
    <row r="180" spans="2:7" x14ac:dyDescent="0.25">
      <c r="B180" s="7">
        <v>39994</v>
      </c>
      <c r="C180">
        <v>14.281599999999999</v>
      </c>
      <c r="E180">
        <v>919.32</v>
      </c>
      <c r="G180">
        <v>156.93029999999999</v>
      </c>
    </row>
    <row r="181" spans="2:7" x14ac:dyDescent="0.25">
      <c r="B181" s="7">
        <v>39962</v>
      </c>
      <c r="C181">
        <v>14.2765</v>
      </c>
      <c r="E181">
        <v>919.14</v>
      </c>
      <c r="G181">
        <v>157.0179</v>
      </c>
    </row>
    <row r="182" spans="2:7" x14ac:dyDescent="0.25">
      <c r="B182" s="7">
        <v>39933</v>
      </c>
      <c r="C182">
        <v>12.827299999999999</v>
      </c>
      <c r="E182">
        <v>872.81</v>
      </c>
      <c r="G182">
        <v>171.6832</v>
      </c>
    </row>
    <row r="183" spans="2:7" x14ac:dyDescent="0.25">
      <c r="B183" s="7">
        <v>39903</v>
      </c>
      <c r="C183">
        <v>11.7255</v>
      </c>
      <c r="E183">
        <v>797.87</v>
      </c>
      <c r="G183">
        <v>172.3484</v>
      </c>
    </row>
  </sheetData>
  <mergeCells count="2">
    <mergeCell ref="AK5:AL5"/>
    <mergeCell ref="AK10:A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9741-B7A4-49F6-93E3-C6B64E9EB418}">
  <dimension ref="C1:AN269"/>
  <sheetViews>
    <sheetView zoomScale="80" zoomScaleNormal="80" workbookViewId="0">
      <selection activeCell="BM31" sqref="BM31"/>
    </sheetView>
  </sheetViews>
  <sheetFormatPr defaultColWidth="8.7109375" defaultRowHeight="15" x14ac:dyDescent="0.25"/>
  <cols>
    <col min="3" max="4" width="11.5703125" bestFit="1" customWidth="1"/>
    <col min="9" max="9" width="11.5703125" bestFit="1" customWidth="1"/>
    <col min="10" max="10" width="14.7109375" bestFit="1" customWidth="1"/>
    <col min="13" max="13" width="11.5703125" style="7" bestFit="1" customWidth="1"/>
    <col min="14" max="14" width="14.5703125" bestFit="1" customWidth="1"/>
    <col min="17" max="17" width="10.28515625" bestFit="1" customWidth="1"/>
    <col min="18" max="18" width="9.42578125" bestFit="1" customWidth="1"/>
    <col min="20" max="20" width="10.7109375" bestFit="1" customWidth="1"/>
    <col min="26" max="26" width="11.5703125" bestFit="1" customWidth="1"/>
    <col min="30" max="30" width="11.5703125" bestFit="1" customWidth="1"/>
    <col min="31" max="32" width="8.85546875" bestFit="1" customWidth="1"/>
    <col min="33" max="33" width="9.5703125" bestFit="1" customWidth="1"/>
    <col min="34" max="34" width="11.5703125" bestFit="1" customWidth="1"/>
    <col min="38" max="38" width="11.5703125" style="7" bestFit="1" customWidth="1"/>
    <col min="39" max="39" width="20" bestFit="1" customWidth="1"/>
    <col min="40" max="40" width="8.7109375" style="20"/>
  </cols>
  <sheetData>
    <row r="1" spans="3:40" x14ac:dyDescent="0.25">
      <c r="C1" s="7">
        <v>37986</v>
      </c>
      <c r="AE1" s="12" t="s">
        <v>39</v>
      </c>
      <c r="AF1" s="12" t="s">
        <v>40</v>
      </c>
      <c r="AG1" s="12" t="s">
        <v>41</v>
      </c>
    </row>
    <row r="2" spans="3:40" x14ac:dyDescent="0.25">
      <c r="C2" s="7">
        <f ca="1">EOMONTH(TODAY(),0)</f>
        <v>45260</v>
      </c>
      <c r="AE2" s="2">
        <v>19.54</v>
      </c>
      <c r="AF2" s="2">
        <v>199.7</v>
      </c>
      <c r="AG2" s="2">
        <f>AE2*AF2</f>
        <v>3902.1379999999995</v>
      </c>
    </row>
    <row r="3" spans="3:40" x14ac:dyDescent="0.25">
      <c r="AE3" s="2">
        <v>18</v>
      </c>
      <c r="AF3" s="2">
        <f>AF2*0.95</f>
        <v>189.71499999999997</v>
      </c>
      <c r="AG3" s="2">
        <f>AE3*AF3</f>
        <v>3414.8699999999994</v>
      </c>
      <c r="AH3" s="8">
        <f>AG3/AG2-1</f>
        <v>-0.12487205731832141</v>
      </c>
    </row>
    <row r="6" spans="3:40" x14ac:dyDescent="0.25">
      <c r="N6" s="21">
        <f>MAX(N10:N218)</f>
        <v>0.51692200318074177</v>
      </c>
      <c r="O6" s="2">
        <f>MAX(O10:O218)</f>
        <v>1.4633204633204633</v>
      </c>
    </row>
    <row r="7" spans="3:40" x14ac:dyDescent="0.25">
      <c r="E7" t="s">
        <v>0</v>
      </c>
      <c r="J7" t="s">
        <v>42</v>
      </c>
      <c r="N7" s="21">
        <f>MIN(N10:N218)</f>
        <v>-0.25446904402831361</v>
      </c>
      <c r="O7" s="2">
        <f>MIN(O10:O218)</f>
        <v>-0.48971962616822429</v>
      </c>
      <c r="AA7" t="s">
        <v>43</v>
      </c>
      <c r="AE7" t="s">
        <v>44</v>
      </c>
      <c r="AI7" t="s">
        <v>45</v>
      </c>
    </row>
    <row r="8" spans="3:40" x14ac:dyDescent="0.25">
      <c r="E8" t="s">
        <v>46</v>
      </c>
      <c r="J8" t="s">
        <v>12</v>
      </c>
      <c r="AA8" t="s">
        <v>12</v>
      </c>
      <c r="AE8" t="s">
        <v>12</v>
      </c>
      <c r="AI8" t="s">
        <v>12</v>
      </c>
    </row>
    <row r="9" spans="3:40" x14ac:dyDescent="0.25">
      <c r="D9" s="12" t="s">
        <v>15</v>
      </c>
      <c r="E9" s="12" t="s">
        <v>47</v>
      </c>
      <c r="F9" s="12" t="s">
        <v>48</v>
      </c>
      <c r="I9" s="12" t="s">
        <v>15</v>
      </c>
      <c r="J9" s="12" t="s">
        <v>49</v>
      </c>
      <c r="M9" s="22" t="s">
        <v>15</v>
      </c>
      <c r="N9" s="12" t="s">
        <v>50</v>
      </c>
      <c r="O9" s="12" t="s">
        <v>51</v>
      </c>
      <c r="Z9" s="12" t="s">
        <v>15</v>
      </c>
      <c r="AA9" s="12" t="s">
        <v>52</v>
      </c>
      <c r="AB9" s="12" t="s">
        <v>53</v>
      </c>
      <c r="AD9" s="12" t="s">
        <v>15</v>
      </c>
      <c r="AE9" s="12" t="s">
        <v>54</v>
      </c>
      <c r="AF9" s="12" t="s">
        <v>55</v>
      </c>
      <c r="AG9" s="12"/>
      <c r="AH9" s="12" t="s">
        <v>15</v>
      </c>
      <c r="AI9" s="12" t="s">
        <v>56</v>
      </c>
      <c r="AJ9" s="12"/>
      <c r="AK9" s="12"/>
      <c r="AL9" s="22" t="s">
        <v>15</v>
      </c>
      <c r="AM9" s="12" t="s">
        <v>57</v>
      </c>
      <c r="AN9" s="23"/>
    </row>
    <row r="10" spans="3:40" x14ac:dyDescent="0.25">
      <c r="D10" s="7">
        <f ca="1">_xll.BDH(E7,E8,$C$1,$C$2,"PER=M","cols=2;rows=240")</f>
        <v>37986</v>
      </c>
      <c r="E10">
        <v>50.343600000000002</v>
      </c>
      <c r="I10" s="7">
        <f ca="1">_xll.BDH(J7,J8,$C$1,$C$2,"PER=M","cols=2;rows=239")</f>
        <v>37986</v>
      </c>
      <c r="J10" s="20">
        <v>71.3</v>
      </c>
      <c r="M10" s="7">
        <v>38352</v>
      </c>
      <c r="N10" s="24">
        <f>F22</f>
        <v>0.2636462231544825</v>
      </c>
      <c r="O10" s="24"/>
      <c r="Z10" s="7">
        <f ca="1">_xll.BDH(AA7,AA8,$C$1,$C$2,"PER=M","cols=2;rows=240")</f>
        <v>37986</v>
      </c>
      <c r="AA10" s="20">
        <v>32.520000000000003</v>
      </c>
      <c r="AD10" s="7">
        <f ca="1">_xll.BDH(AE7,AE8,$C$1,$C$2,"PER=M","cols=2;rows=240")</f>
        <v>37986</v>
      </c>
      <c r="AE10" s="2">
        <v>4.2454999999999998</v>
      </c>
      <c r="AH10" s="7">
        <f ca="1">_xll.BDH(AI7,AI8,$C$1,$C$2,"PER=M","cols=2;rows=239")</f>
        <v>37986</v>
      </c>
      <c r="AI10" s="2">
        <v>60.1</v>
      </c>
      <c r="AM10" s="24"/>
    </row>
    <row r="11" spans="3:40" x14ac:dyDescent="0.25">
      <c r="D11" s="7">
        <v>38016</v>
      </c>
      <c r="E11">
        <v>50.243099999999998</v>
      </c>
      <c r="I11" s="7">
        <v>38017</v>
      </c>
      <c r="J11" s="20">
        <v>70.599999999999994</v>
      </c>
      <c r="M11" s="7">
        <v>38383</v>
      </c>
      <c r="N11" s="24">
        <f t="shared" ref="N11:N74" si="0">F23</f>
        <v>0.25813295756034171</v>
      </c>
      <c r="O11" s="24"/>
      <c r="Z11" s="7">
        <v>38016</v>
      </c>
      <c r="AA11" s="20">
        <v>33.049999999999997</v>
      </c>
      <c r="AD11" s="7">
        <v>38016</v>
      </c>
      <c r="AE11" s="2">
        <v>4.1318999999999999</v>
      </c>
      <c r="AH11" s="7">
        <v>38017</v>
      </c>
      <c r="AI11" s="2">
        <v>60.8</v>
      </c>
      <c r="AM11" s="24"/>
    </row>
    <row r="12" spans="3:40" x14ac:dyDescent="0.25">
      <c r="D12" s="7">
        <v>38044</v>
      </c>
      <c r="E12">
        <v>54.817700000000002</v>
      </c>
      <c r="I12" s="7">
        <v>38046</v>
      </c>
      <c r="J12" s="20">
        <v>66.5</v>
      </c>
      <c r="M12" s="7">
        <v>38411</v>
      </c>
      <c r="N12" s="24">
        <f t="shared" si="0"/>
        <v>0.21676027998256031</v>
      </c>
      <c r="O12" s="24"/>
      <c r="Z12" s="7">
        <v>38044</v>
      </c>
      <c r="AA12" s="20">
        <v>36.159999999999997</v>
      </c>
      <c r="AD12" s="7">
        <v>38044</v>
      </c>
      <c r="AE12" s="2">
        <v>3.9710999999999999</v>
      </c>
      <c r="AH12" s="7">
        <v>38046</v>
      </c>
      <c r="AI12" s="2">
        <v>59.9</v>
      </c>
      <c r="AM12" s="24"/>
    </row>
    <row r="13" spans="3:40" x14ac:dyDescent="0.25">
      <c r="D13" s="7">
        <v>38077</v>
      </c>
      <c r="E13">
        <v>55.295099999999998</v>
      </c>
      <c r="I13" s="7">
        <v>38077</v>
      </c>
      <c r="J13" s="20">
        <v>64.599999999999994</v>
      </c>
      <c r="M13" s="7">
        <v>38442</v>
      </c>
      <c r="N13" s="24">
        <f t="shared" si="0"/>
        <v>0.15575882853996115</v>
      </c>
      <c r="O13" s="24"/>
      <c r="Z13" s="7">
        <v>38077</v>
      </c>
      <c r="AA13" s="20">
        <v>35.76</v>
      </c>
      <c r="AD13" s="7">
        <v>38077</v>
      </c>
      <c r="AE13" s="2">
        <v>3.8348</v>
      </c>
      <c r="AH13" s="7">
        <v>38077</v>
      </c>
      <c r="AI13" s="2">
        <v>60.6</v>
      </c>
      <c r="AM13" s="24"/>
    </row>
    <row r="14" spans="3:40" x14ac:dyDescent="0.25">
      <c r="D14" s="7">
        <v>38107</v>
      </c>
      <c r="E14">
        <v>55.270299999999999</v>
      </c>
      <c r="I14" s="7">
        <v>38107</v>
      </c>
      <c r="J14" s="20">
        <v>67.099999999999994</v>
      </c>
      <c r="M14" s="7">
        <v>38472</v>
      </c>
      <c r="N14" s="24">
        <f t="shared" si="0"/>
        <v>0.1517958107699795</v>
      </c>
      <c r="O14" s="24"/>
      <c r="Z14" s="7">
        <v>38107</v>
      </c>
      <c r="AA14" s="20">
        <v>37.380000000000003</v>
      </c>
      <c r="AD14" s="7">
        <v>38107</v>
      </c>
      <c r="AE14" s="2">
        <v>4.5053000000000001</v>
      </c>
      <c r="AH14" s="7">
        <v>38107</v>
      </c>
      <c r="AI14" s="2">
        <v>60.6</v>
      </c>
      <c r="AM14" s="24"/>
    </row>
    <row r="15" spans="3:40" x14ac:dyDescent="0.25">
      <c r="D15" s="7">
        <v>38138</v>
      </c>
      <c r="E15">
        <v>59.319299999999998</v>
      </c>
      <c r="I15" s="7">
        <v>38138</v>
      </c>
      <c r="J15" s="20">
        <v>64.5</v>
      </c>
      <c r="M15" s="7">
        <v>38503</v>
      </c>
      <c r="N15" s="24">
        <f t="shared" si="0"/>
        <v>0.14588843765856985</v>
      </c>
      <c r="O15" s="24"/>
      <c r="Z15" s="7">
        <v>38138</v>
      </c>
      <c r="AA15" s="20">
        <v>39.880000000000003</v>
      </c>
      <c r="AD15" s="7">
        <v>38138</v>
      </c>
      <c r="AE15" s="2">
        <v>4.6467999999999998</v>
      </c>
      <c r="AH15" s="7">
        <v>38138</v>
      </c>
      <c r="AI15" s="2">
        <v>61.4</v>
      </c>
      <c r="AM15" s="24"/>
    </row>
    <row r="16" spans="3:40" x14ac:dyDescent="0.25">
      <c r="D16" s="7">
        <v>38168</v>
      </c>
      <c r="E16">
        <v>59.340200000000003</v>
      </c>
      <c r="I16" s="7">
        <v>38168</v>
      </c>
      <c r="J16" s="20">
        <v>60.9</v>
      </c>
      <c r="M16" s="7">
        <v>38533</v>
      </c>
      <c r="N16" s="24">
        <f t="shared" si="0"/>
        <v>0.14942484184414595</v>
      </c>
      <c r="O16" s="24"/>
      <c r="Z16" s="7">
        <v>38168</v>
      </c>
      <c r="AA16" s="20">
        <v>37.049999999999997</v>
      </c>
      <c r="AD16" s="7">
        <v>38168</v>
      </c>
      <c r="AE16" s="2">
        <v>4.5805999999999996</v>
      </c>
      <c r="AH16" s="7">
        <v>38168</v>
      </c>
      <c r="AI16" s="2">
        <v>60.5</v>
      </c>
      <c r="AM16" s="24"/>
    </row>
    <row r="17" spans="4:39" x14ac:dyDescent="0.25">
      <c r="D17" s="7">
        <v>38198</v>
      </c>
      <c r="E17">
        <v>59.340400000000002</v>
      </c>
      <c r="I17" s="7">
        <v>38199</v>
      </c>
      <c r="J17" s="20">
        <v>62.8</v>
      </c>
      <c r="M17" s="7">
        <v>38564</v>
      </c>
      <c r="N17" s="24">
        <f t="shared" si="0"/>
        <v>0.14933839340483046</v>
      </c>
      <c r="O17" s="24"/>
      <c r="Z17" s="7">
        <v>38198</v>
      </c>
      <c r="AA17" s="20">
        <v>43.8</v>
      </c>
      <c r="AD17" s="7">
        <v>38198</v>
      </c>
      <c r="AE17" s="2">
        <v>4.4747000000000003</v>
      </c>
      <c r="AH17" s="7">
        <v>38199</v>
      </c>
      <c r="AI17" s="2">
        <v>59.9</v>
      </c>
      <c r="AM17" s="24"/>
    </row>
    <row r="18" spans="4:39" x14ac:dyDescent="0.25">
      <c r="D18" s="7">
        <v>38230</v>
      </c>
      <c r="E18">
        <v>61.958500000000001</v>
      </c>
      <c r="I18" s="7">
        <v>38230</v>
      </c>
      <c r="J18" s="20">
        <v>62.1</v>
      </c>
      <c r="M18" s="7">
        <v>38595</v>
      </c>
      <c r="N18" s="24">
        <f t="shared" si="0"/>
        <v>0.14475818491409553</v>
      </c>
      <c r="O18" s="24"/>
      <c r="Z18" s="7">
        <v>38230</v>
      </c>
      <c r="AA18" s="20">
        <v>42.12</v>
      </c>
      <c r="AD18" s="7">
        <v>38230</v>
      </c>
      <c r="AE18" s="2">
        <v>4.1166999999999998</v>
      </c>
      <c r="AH18" s="7">
        <v>38230</v>
      </c>
      <c r="AI18" s="2">
        <v>58.5</v>
      </c>
      <c r="AM18" s="24"/>
    </row>
    <row r="19" spans="4:39" x14ac:dyDescent="0.25">
      <c r="D19" s="7">
        <v>38260</v>
      </c>
      <c r="E19">
        <v>62.061900000000001</v>
      </c>
      <c r="I19" s="7">
        <v>38260</v>
      </c>
      <c r="J19" s="20">
        <v>57.7</v>
      </c>
      <c r="M19" s="7">
        <v>38625</v>
      </c>
      <c r="N19" s="24">
        <f t="shared" si="0"/>
        <v>0.13953166113186999</v>
      </c>
      <c r="O19" s="24">
        <f>K22</f>
        <v>-7.0126227208976211E-2</v>
      </c>
      <c r="Z19" s="7">
        <v>38260</v>
      </c>
      <c r="AA19" s="20">
        <v>49.64</v>
      </c>
      <c r="AD19" s="7">
        <v>38260</v>
      </c>
      <c r="AE19" s="2">
        <v>4.1193999999999997</v>
      </c>
      <c r="AH19" s="7">
        <v>38260</v>
      </c>
      <c r="AI19" s="2">
        <v>57.4</v>
      </c>
      <c r="AM19" s="24"/>
    </row>
    <row r="20" spans="4:39" x14ac:dyDescent="0.25">
      <c r="D20" s="7">
        <v>38289</v>
      </c>
      <c r="E20">
        <v>62.066200000000002</v>
      </c>
      <c r="I20" s="7">
        <v>38291</v>
      </c>
      <c r="J20" s="20">
        <v>58.4</v>
      </c>
      <c r="M20" s="7">
        <v>38656</v>
      </c>
      <c r="N20" s="24">
        <f t="shared" si="0"/>
        <v>0.13943015683254334</v>
      </c>
      <c r="O20" s="24">
        <f t="shared" ref="O20:O83" si="1">K23</f>
        <v>-0.17988668555240783</v>
      </c>
      <c r="Z20" s="7">
        <v>38289</v>
      </c>
      <c r="AA20" s="20">
        <v>51.76</v>
      </c>
      <c r="AD20" s="7">
        <v>38289</v>
      </c>
      <c r="AE20" s="2">
        <v>4.0235000000000003</v>
      </c>
      <c r="AH20" s="7">
        <v>38291</v>
      </c>
      <c r="AI20" s="2">
        <v>56.3</v>
      </c>
      <c r="AM20" s="24"/>
    </row>
    <row r="21" spans="4:39" x14ac:dyDescent="0.25">
      <c r="D21" s="7">
        <v>38321</v>
      </c>
      <c r="E21">
        <v>63.6676</v>
      </c>
      <c r="I21" s="7">
        <v>38321</v>
      </c>
      <c r="J21" s="20">
        <v>60.1</v>
      </c>
      <c r="M21" s="7">
        <v>38686</v>
      </c>
      <c r="N21" s="24">
        <f t="shared" si="0"/>
        <v>0.16383843587633273</v>
      </c>
      <c r="O21" s="24">
        <f t="shared" si="1"/>
        <v>-0.15939849624060154</v>
      </c>
      <c r="Z21" s="7">
        <v>38321</v>
      </c>
      <c r="AA21" s="20">
        <v>49.13</v>
      </c>
      <c r="AD21" s="7">
        <v>38321</v>
      </c>
      <c r="AE21" s="2">
        <v>4.3491999999999997</v>
      </c>
      <c r="AH21" s="7">
        <v>38321</v>
      </c>
      <c r="AI21" s="2">
        <v>56.2</v>
      </c>
      <c r="AM21" s="24"/>
    </row>
    <row r="22" spans="4:39" x14ac:dyDescent="0.25">
      <c r="D22" s="7">
        <v>38352</v>
      </c>
      <c r="E22">
        <v>63.616500000000002</v>
      </c>
      <c r="F22" s="24">
        <f t="shared" ref="F22:F85" si="2">E22/E10-1</f>
        <v>0.2636462231544825</v>
      </c>
      <c r="I22" s="7">
        <v>38352</v>
      </c>
      <c r="J22" s="20">
        <v>66.3</v>
      </c>
      <c r="K22">
        <f t="shared" ref="K22:K85" si="3">J22/J10-1</f>
        <v>-7.0126227208976211E-2</v>
      </c>
      <c r="M22" s="7">
        <v>38717</v>
      </c>
      <c r="N22" s="24">
        <f t="shared" si="0"/>
        <v>0.16261504483899625</v>
      </c>
      <c r="O22" s="24">
        <f t="shared" si="1"/>
        <v>-0.10681114551083581</v>
      </c>
      <c r="Z22" s="7">
        <v>38352</v>
      </c>
      <c r="AA22" s="20">
        <v>43.45</v>
      </c>
      <c r="AB22" s="24">
        <f t="shared" ref="AB22:AB85" si="4">AA22/AA10-1</f>
        <v>0.33610086100861003</v>
      </c>
      <c r="AD22" s="7">
        <v>38352</v>
      </c>
      <c r="AE22" s="2">
        <v>4.2182000000000004</v>
      </c>
      <c r="AF22" s="8">
        <f t="shared" ref="AF22:AF85" si="5">AE22/AE10-1</f>
        <v>-6.430338004946301E-3</v>
      </c>
      <c r="AG22" s="8"/>
      <c r="AH22" s="25">
        <v>38352</v>
      </c>
      <c r="AI22" s="2">
        <v>57.2</v>
      </c>
      <c r="AJ22" s="8"/>
      <c r="AK22" s="8"/>
      <c r="AM22" s="24"/>
    </row>
    <row r="23" spans="4:39" x14ac:dyDescent="0.25">
      <c r="D23" s="7">
        <v>38383</v>
      </c>
      <c r="E23">
        <v>63.212499999999999</v>
      </c>
      <c r="F23" s="24">
        <f t="shared" si="2"/>
        <v>0.25813295756034171</v>
      </c>
      <c r="I23" s="7">
        <v>38383</v>
      </c>
      <c r="J23" s="20">
        <v>57.9</v>
      </c>
      <c r="K23">
        <f t="shared" si="3"/>
        <v>-0.17988668555240783</v>
      </c>
      <c r="M23" s="7">
        <v>38748</v>
      </c>
      <c r="N23" s="24">
        <f t="shared" si="0"/>
        <v>0.17005813723551522</v>
      </c>
      <c r="O23" s="24">
        <f t="shared" si="1"/>
        <v>-0.20417287630402381</v>
      </c>
      <c r="Z23" s="7">
        <v>38383</v>
      </c>
      <c r="AA23" s="20">
        <v>48.2</v>
      </c>
      <c r="AB23" s="24">
        <f t="shared" si="4"/>
        <v>0.45839636913767046</v>
      </c>
      <c r="AD23" s="7">
        <v>38383</v>
      </c>
      <c r="AE23" s="2">
        <v>4.1280000000000001</v>
      </c>
      <c r="AF23" s="8">
        <f t="shared" si="5"/>
        <v>-9.4387569883103151E-4</v>
      </c>
      <c r="AG23" s="8"/>
      <c r="AH23" s="25">
        <v>38383</v>
      </c>
      <c r="AI23" s="2">
        <v>56.8</v>
      </c>
      <c r="AJ23" s="8"/>
      <c r="AK23" s="8"/>
      <c r="AM23" s="24"/>
    </row>
    <row r="24" spans="4:39" x14ac:dyDescent="0.25">
      <c r="D24" s="7">
        <v>38411</v>
      </c>
      <c r="E24">
        <v>66.7</v>
      </c>
      <c r="F24" s="24">
        <f t="shared" si="2"/>
        <v>0.21676027998256031</v>
      </c>
      <c r="I24" s="7">
        <v>38411</v>
      </c>
      <c r="J24" s="20">
        <v>55.9</v>
      </c>
      <c r="K24">
        <f t="shared" si="3"/>
        <v>-0.15939849624060154</v>
      </c>
      <c r="M24" s="7">
        <v>38776</v>
      </c>
      <c r="N24" s="24">
        <f t="shared" si="0"/>
        <v>0.19394002998500759</v>
      </c>
      <c r="O24" s="24">
        <f t="shared" si="1"/>
        <v>-0.19689922480620159</v>
      </c>
      <c r="Z24" s="7">
        <v>38411</v>
      </c>
      <c r="AA24" s="20">
        <v>51.75</v>
      </c>
      <c r="AB24" s="24">
        <f t="shared" si="4"/>
        <v>0.43113938053097356</v>
      </c>
      <c r="AD24" s="7">
        <v>38411</v>
      </c>
      <c r="AE24" s="2">
        <v>4.3765999999999998</v>
      </c>
      <c r="AF24" s="8">
        <f t="shared" si="5"/>
        <v>0.10211276472513919</v>
      </c>
      <c r="AG24" s="8"/>
      <c r="AH24" s="25">
        <v>38411</v>
      </c>
      <c r="AI24" s="2">
        <v>55.5</v>
      </c>
      <c r="AJ24" s="8"/>
      <c r="AK24" s="8"/>
      <c r="AM24" s="24"/>
    </row>
    <row r="25" spans="4:39" x14ac:dyDescent="0.25">
      <c r="D25" s="7">
        <v>38442</v>
      </c>
      <c r="E25">
        <v>63.907800000000002</v>
      </c>
      <c r="F25" s="24">
        <f t="shared" si="2"/>
        <v>0.15575882853996115</v>
      </c>
      <c r="I25" s="7">
        <v>38442</v>
      </c>
      <c r="J25" s="20">
        <v>57.7</v>
      </c>
      <c r="K25">
        <f t="shared" si="3"/>
        <v>-0.10681114551083581</v>
      </c>
      <c r="M25" s="7">
        <v>38807</v>
      </c>
      <c r="N25" s="24">
        <f t="shared" si="0"/>
        <v>0.20559462225268255</v>
      </c>
      <c r="O25" s="24">
        <f t="shared" si="1"/>
        <v>-8.5385878489326661E-2</v>
      </c>
      <c r="Z25" s="7">
        <v>38442</v>
      </c>
      <c r="AA25" s="20">
        <v>55.4</v>
      </c>
      <c r="AB25" s="24">
        <f t="shared" si="4"/>
        <v>0.54921700223713654</v>
      </c>
      <c r="AD25" s="7">
        <v>38442</v>
      </c>
      <c r="AE25" s="2">
        <v>4.4814999999999996</v>
      </c>
      <c r="AF25" s="8">
        <f t="shared" si="5"/>
        <v>0.16863982476269945</v>
      </c>
      <c r="AG25" s="8"/>
      <c r="AH25" s="25">
        <v>38442</v>
      </c>
      <c r="AI25" s="2">
        <v>55.2</v>
      </c>
      <c r="AJ25" s="8"/>
      <c r="AK25" s="8"/>
      <c r="AM25" s="24"/>
    </row>
    <row r="26" spans="4:39" x14ac:dyDescent="0.25">
      <c r="D26" s="7">
        <v>38471</v>
      </c>
      <c r="E26">
        <v>63.6601</v>
      </c>
      <c r="F26" s="24">
        <f t="shared" si="2"/>
        <v>0.1517958107699795</v>
      </c>
      <c r="I26" s="7">
        <v>38472</v>
      </c>
      <c r="J26" s="20">
        <v>53.4</v>
      </c>
      <c r="K26">
        <f t="shared" si="3"/>
        <v>-0.20417287630402381</v>
      </c>
      <c r="M26" s="7">
        <v>38837</v>
      </c>
      <c r="N26" s="24">
        <f t="shared" si="0"/>
        <v>0.21040808921129561</v>
      </c>
      <c r="O26" s="24">
        <f t="shared" si="1"/>
        <v>-8.9171974522292863E-2</v>
      </c>
      <c r="Z26" s="7">
        <v>38471</v>
      </c>
      <c r="AA26" s="20">
        <v>49.72</v>
      </c>
      <c r="AB26" s="24">
        <f t="shared" si="4"/>
        <v>0.33012306046013906</v>
      </c>
      <c r="AD26" s="7">
        <v>38471</v>
      </c>
      <c r="AE26" s="2">
        <v>4.1976000000000004</v>
      </c>
      <c r="AF26" s="8">
        <f t="shared" si="5"/>
        <v>-6.8297338689987219E-2</v>
      </c>
      <c r="AG26" s="8"/>
      <c r="AH26" s="25">
        <v>38472</v>
      </c>
      <c r="AI26" s="2">
        <v>52.2</v>
      </c>
      <c r="AJ26" s="8"/>
      <c r="AK26" s="8"/>
      <c r="AM26" s="24"/>
    </row>
    <row r="27" spans="4:39" x14ac:dyDescent="0.25">
      <c r="D27" s="7">
        <v>38503</v>
      </c>
      <c r="E27">
        <v>67.973299999999995</v>
      </c>
      <c r="F27" s="24">
        <f t="shared" si="2"/>
        <v>0.14588843765856985</v>
      </c>
      <c r="I27" s="7">
        <v>38503</v>
      </c>
      <c r="J27" s="20">
        <v>51.8</v>
      </c>
      <c r="K27">
        <f t="shared" si="3"/>
        <v>-0.19689922480620159</v>
      </c>
      <c r="M27" s="7">
        <v>38868</v>
      </c>
      <c r="N27" s="24">
        <f t="shared" si="0"/>
        <v>0.21538015662032017</v>
      </c>
      <c r="O27" s="24">
        <f t="shared" si="1"/>
        <v>-6.9243156199678024E-2</v>
      </c>
      <c r="Z27" s="7">
        <v>38503</v>
      </c>
      <c r="AA27" s="20">
        <v>51.97</v>
      </c>
      <c r="AB27" s="24">
        <f t="shared" si="4"/>
        <v>0.30315947843530577</v>
      </c>
      <c r="AD27" s="7">
        <v>38503</v>
      </c>
      <c r="AE27" s="2">
        <v>3.9809999999999999</v>
      </c>
      <c r="AF27" s="8">
        <f t="shared" si="5"/>
        <v>-0.14328139795127826</v>
      </c>
      <c r="AG27" s="8"/>
      <c r="AH27" s="25">
        <v>38503</v>
      </c>
      <c r="AI27" s="2">
        <v>50.8</v>
      </c>
      <c r="AJ27" s="8"/>
      <c r="AK27" s="8"/>
      <c r="AM27" s="24"/>
    </row>
    <row r="28" spans="4:39" x14ac:dyDescent="0.25">
      <c r="D28" s="7">
        <v>38533</v>
      </c>
      <c r="E28">
        <v>68.207099999999997</v>
      </c>
      <c r="F28" s="24">
        <f t="shared" si="2"/>
        <v>0.14942484184414595</v>
      </c>
      <c r="I28" s="7">
        <v>38533</v>
      </c>
      <c r="J28" s="20">
        <v>55.7</v>
      </c>
      <c r="K28">
        <f t="shared" si="3"/>
        <v>-8.5385878489326661E-2</v>
      </c>
      <c r="M28" s="7">
        <v>38898</v>
      </c>
      <c r="N28" s="24">
        <f t="shared" si="0"/>
        <v>0.16999256675624674</v>
      </c>
      <c r="O28" s="24">
        <f t="shared" si="1"/>
        <v>5.5459272097053702E-2</v>
      </c>
      <c r="Z28" s="7">
        <v>38533</v>
      </c>
      <c r="AA28" s="20">
        <v>56.5</v>
      </c>
      <c r="AB28" s="24">
        <f t="shared" si="4"/>
        <v>0.52496626180836725</v>
      </c>
      <c r="AD28" s="7">
        <v>38533</v>
      </c>
      <c r="AE28" s="2">
        <v>3.9129999999999998</v>
      </c>
      <c r="AF28" s="8">
        <f t="shared" si="5"/>
        <v>-0.14574509889534115</v>
      </c>
      <c r="AG28" s="8"/>
      <c r="AH28" s="25">
        <v>38533</v>
      </c>
      <c r="AI28" s="2">
        <v>52.4</v>
      </c>
      <c r="AJ28" s="8"/>
      <c r="AK28" s="8"/>
      <c r="AM28" s="24"/>
    </row>
    <row r="29" spans="4:39" x14ac:dyDescent="0.25">
      <c r="D29" s="7">
        <v>38562</v>
      </c>
      <c r="E29">
        <v>68.202200000000005</v>
      </c>
      <c r="F29" s="24">
        <f t="shared" si="2"/>
        <v>0.14933839340483046</v>
      </c>
      <c r="I29" s="7">
        <v>38564</v>
      </c>
      <c r="J29" s="20">
        <v>57.2</v>
      </c>
      <c r="K29">
        <f t="shared" si="3"/>
        <v>-8.9171974522292863E-2</v>
      </c>
      <c r="M29" s="7">
        <v>38929</v>
      </c>
      <c r="N29" s="24">
        <f t="shared" si="0"/>
        <v>0.17009568606291281</v>
      </c>
      <c r="O29" s="24">
        <f t="shared" si="1"/>
        <v>5.1369863013698724E-2</v>
      </c>
      <c r="Z29" s="7">
        <v>38562</v>
      </c>
      <c r="AA29" s="20">
        <v>60.57</v>
      </c>
      <c r="AB29" s="24">
        <f t="shared" si="4"/>
        <v>0.3828767123287673</v>
      </c>
      <c r="AD29" s="7">
        <v>38562</v>
      </c>
      <c r="AE29" s="2">
        <v>4.2759999999999998</v>
      </c>
      <c r="AF29" s="8">
        <f t="shared" si="5"/>
        <v>-4.4405211522560273E-2</v>
      </c>
      <c r="AG29" s="8"/>
      <c r="AH29" s="25">
        <v>38564</v>
      </c>
      <c r="AI29" s="2">
        <v>52.8</v>
      </c>
      <c r="AJ29" s="8"/>
      <c r="AK29" s="8"/>
      <c r="AM29" s="24"/>
    </row>
    <row r="30" spans="4:39" x14ac:dyDescent="0.25">
      <c r="D30" s="7">
        <v>38595</v>
      </c>
      <c r="E30">
        <v>70.927499999999995</v>
      </c>
      <c r="F30" s="24">
        <f t="shared" si="2"/>
        <v>0.14475818491409553</v>
      </c>
      <c r="I30" s="7">
        <v>38595</v>
      </c>
      <c r="J30" s="20">
        <v>57.8</v>
      </c>
      <c r="K30">
        <f t="shared" si="3"/>
        <v>-6.9243156199678024E-2</v>
      </c>
      <c r="M30" s="7">
        <v>38960</v>
      </c>
      <c r="N30" s="24">
        <f t="shared" si="0"/>
        <v>0.16454548658841772</v>
      </c>
      <c r="O30" s="24">
        <f t="shared" si="1"/>
        <v>1.830282861896837E-2</v>
      </c>
      <c r="Z30" s="7">
        <v>38595</v>
      </c>
      <c r="AA30" s="20">
        <v>68.94</v>
      </c>
      <c r="AB30" s="24">
        <f t="shared" si="4"/>
        <v>0.63675213675213671</v>
      </c>
      <c r="AD30" s="7">
        <v>38595</v>
      </c>
      <c r="AE30" s="2">
        <v>4.0137</v>
      </c>
      <c r="AF30" s="8">
        <f t="shared" si="5"/>
        <v>-2.5020040323560089E-2</v>
      </c>
      <c r="AG30" s="8"/>
      <c r="AH30" s="25">
        <v>38595</v>
      </c>
      <c r="AI30" s="2">
        <v>52.4</v>
      </c>
      <c r="AJ30" s="8"/>
      <c r="AK30" s="8"/>
      <c r="AM30" s="24"/>
    </row>
    <row r="31" spans="4:39" x14ac:dyDescent="0.25">
      <c r="D31" s="7">
        <v>38625</v>
      </c>
      <c r="E31">
        <v>70.721500000000006</v>
      </c>
      <c r="F31" s="24">
        <f t="shared" si="2"/>
        <v>0.13953166113186999</v>
      </c>
      <c r="I31" s="7">
        <v>38625</v>
      </c>
      <c r="J31" s="20">
        <v>60.9</v>
      </c>
      <c r="K31">
        <f t="shared" si="3"/>
        <v>5.5459272097053702E-2</v>
      </c>
      <c r="M31" s="7">
        <v>38990</v>
      </c>
      <c r="N31" s="24">
        <f t="shared" si="0"/>
        <v>0.16793054445960554</v>
      </c>
      <c r="O31" s="24">
        <f t="shared" si="1"/>
        <v>-9.3514328808446345E-2</v>
      </c>
      <c r="Z31" s="7">
        <v>38625</v>
      </c>
      <c r="AA31" s="20">
        <v>66.239999999999995</v>
      </c>
      <c r="AB31" s="24">
        <f t="shared" si="4"/>
        <v>0.33440773569701832</v>
      </c>
      <c r="AD31" s="7">
        <v>38625</v>
      </c>
      <c r="AE31" s="2">
        <v>4.3239999999999998</v>
      </c>
      <c r="AF31" s="8">
        <f t="shared" si="5"/>
        <v>4.9667427295237099E-2</v>
      </c>
      <c r="AG31" s="8"/>
      <c r="AH31" s="25">
        <v>38625</v>
      </c>
      <c r="AI31" s="2">
        <v>56.8</v>
      </c>
      <c r="AJ31" s="8"/>
      <c r="AK31" s="8"/>
      <c r="AM31" s="24"/>
    </row>
    <row r="32" spans="4:39" x14ac:dyDescent="0.25">
      <c r="D32" s="7">
        <v>38656</v>
      </c>
      <c r="E32">
        <v>70.720100000000002</v>
      </c>
      <c r="F32" s="24">
        <f t="shared" si="2"/>
        <v>0.13943015683254334</v>
      </c>
      <c r="I32" s="7">
        <v>38656</v>
      </c>
      <c r="J32" s="20">
        <v>61.4</v>
      </c>
      <c r="K32">
        <f t="shared" si="3"/>
        <v>5.1369863013698724E-2</v>
      </c>
      <c r="M32" s="7">
        <v>39021</v>
      </c>
      <c r="N32" s="24">
        <f t="shared" si="0"/>
        <v>0.16772317912446399</v>
      </c>
      <c r="O32" s="24">
        <f t="shared" si="1"/>
        <v>1.7271157167530138E-2</v>
      </c>
      <c r="Z32" s="7">
        <v>38656</v>
      </c>
      <c r="AA32" s="20">
        <v>59.76</v>
      </c>
      <c r="AB32" s="24">
        <f t="shared" si="4"/>
        <v>0.15455950540958274</v>
      </c>
      <c r="AD32" s="7">
        <v>38656</v>
      </c>
      <c r="AE32" s="2">
        <v>4.5506000000000002</v>
      </c>
      <c r="AF32" s="8">
        <f t="shared" si="5"/>
        <v>0.13100534360631277</v>
      </c>
      <c r="AG32" s="8"/>
      <c r="AH32" s="25">
        <v>38656</v>
      </c>
      <c r="AI32" s="2">
        <v>57.2</v>
      </c>
      <c r="AJ32" s="8"/>
      <c r="AK32" s="8"/>
      <c r="AM32" s="24"/>
    </row>
    <row r="33" spans="4:40" x14ac:dyDescent="0.25">
      <c r="D33" s="7">
        <v>38686</v>
      </c>
      <c r="E33">
        <v>74.098799999999997</v>
      </c>
      <c r="F33" s="24">
        <f t="shared" si="2"/>
        <v>0.16383843587633273</v>
      </c>
      <c r="I33" s="7">
        <v>38686</v>
      </c>
      <c r="J33" s="20">
        <v>61.2</v>
      </c>
      <c r="K33">
        <f t="shared" si="3"/>
        <v>1.830282861896837E-2</v>
      </c>
      <c r="M33" s="7">
        <v>39051</v>
      </c>
      <c r="N33" s="24">
        <f t="shared" si="0"/>
        <v>0.16049652625953459</v>
      </c>
      <c r="O33" s="24">
        <f t="shared" si="1"/>
        <v>9.1234347048300579E-2</v>
      </c>
      <c r="Z33" s="7">
        <v>38686</v>
      </c>
      <c r="AA33" s="20">
        <v>57.32</v>
      </c>
      <c r="AB33" s="24">
        <f t="shared" si="4"/>
        <v>0.16670059027071038</v>
      </c>
      <c r="AD33" s="7">
        <v>38686</v>
      </c>
      <c r="AE33" s="2">
        <v>4.484</v>
      </c>
      <c r="AF33" s="8">
        <f t="shared" si="5"/>
        <v>3.0994205830957577E-2</v>
      </c>
      <c r="AG33" s="8"/>
      <c r="AH33" s="25">
        <v>38686</v>
      </c>
      <c r="AI33" s="2">
        <v>56.7</v>
      </c>
      <c r="AJ33" s="8"/>
      <c r="AK33" s="8"/>
      <c r="AM33" s="24"/>
    </row>
    <row r="34" spans="4:40" x14ac:dyDescent="0.25">
      <c r="D34" s="7">
        <v>38716</v>
      </c>
      <c r="E34">
        <v>73.961500000000001</v>
      </c>
      <c r="F34" s="24">
        <f t="shared" si="2"/>
        <v>0.16261504483899625</v>
      </c>
      <c r="I34" s="7">
        <v>38717</v>
      </c>
      <c r="J34" s="20">
        <v>60.1</v>
      </c>
      <c r="K34">
        <f t="shared" si="3"/>
        <v>-9.3514328808446345E-2</v>
      </c>
      <c r="M34" s="7">
        <v>39082</v>
      </c>
      <c r="N34" s="24">
        <f t="shared" si="0"/>
        <v>0.15949919890753983</v>
      </c>
      <c r="O34" s="24">
        <f t="shared" si="1"/>
        <v>-1.2131715771230511E-2</v>
      </c>
      <c r="Z34" s="7">
        <v>38716</v>
      </c>
      <c r="AA34" s="20">
        <v>61.04</v>
      </c>
      <c r="AB34" s="24">
        <f t="shared" si="4"/>
        <v>0.40483314154200212</v>
      </c>
      <c r="AD34" s="7">
        <v>38716</v>
      </c>
      <c r="AE34" s="2">
        <v>4.3910999999999998</v>
      </c>
      <c r="AF34" s="8">
        <f t="shared" si="5"/>
        <v>4.0989047461002182E-2</v>
      </c>
      <c r="AG34" s="8"/>
      <c r="AH34" s="25">
        <v>38717</v>
      </c>
      <c r="AI34" s="2">
        <v>55.1</v>
      </c>
      <c r="AJ34" s="8"/>
      <c r="AK34" s="8"/>
      <c r="AM34" s="24"/>
    </row>
    <row r="35" spans="4:40" x14ac:dyDescent="0.25">
      <c r="D35" s="7">
        <v>38748</v>
      </c>
      <c r="E35">
        <v>73.962299999999999</v>
      </c>
      <c r="F35" s="24">
        <f t="shared" si="2"/>
        <v>0.17005813723551522</v>
      </c>
      <c r="I35" s="7">
        <v>38748</v>
      </c>
      <c r="J35" s="20">
        <v>58.9</v>
      </c>
      <c r="K35">
        <f t="shared" si="3"/>
        <v>1.7271157167530138E-2</v>
      </c>
      <c r="M35" s="7">
        <v>39113</v>
      </c>
      <c r="N35" s="24">
        <f t="shared" si="0"/>
        <v>0.15941094314265514</v>
      </c>
      <c r="O35" s="24">
        <f t="shared" si="1"/>
        <v>4.3071161048689133E-2</v>
      </c>
      <c r="Z35" s="7">
        <v>38748</v>
      </c>
      <c r="AA35" s="20">
        <v>67.92</v>
      </c>
      <c r="AB35" s="24">
        <f t="shared" si="4"/>
        <v>0.40912863070539407</v>
      </c>
      <c r="AD35" s="7">
        <v>38748</v>
      </c>
      <c r="AE35" s="2">
        <v>4.5152000000000001</v>
      </c>
      <c r="AF35" s="8">
        <f t="shared" si="5"/>
        <v>9.3798449612403134E-2</v>
      </c>
      <c r="AG35" s="8"/>
      <c r="AH35" s="25">
        <v>38748</v>
      </c>
      <c r="AI35" s="2">
        <v>55</v>
      </c>
      <c r="AJ35" s="8"/>
      <c r="AK35" s="8"/>
      <c r="AM35" s="24"/>
    </row>
    <row r="36" spans="4:40" x14ac:dyDescent="0.25">
      <c r="D36" s="7">
        <v>38776</v>
      </c>
      <c r="E36">
        <v>79.635800000000003</v>
      </c>
      <c r="F36" s="24">
        <f t="shared" si="2"/>
        <v>0.19394002998500759</v>
      </c>
      <c r="I36" s="7">
        <v>38776</v>
      </c>
      <c r="J36" s="20">
        <v>61</v>
      </c>
      <c r="K36">
        <f t="shared" si="3"/>
        <v>9.1234347048300579E-2</v>
      </c>
      <c r="M36" s="7">
        <v>39141</v>
      </c>
      <c r="N36" s="24">
        <f t="shared" si="0"/>
        <v>0.11805494513773951</v>
      </c>
      <c r="O36" s="24">
        <f t="shared" si="1"/>
        <v>5.9845559845559837E-2</v>
      </c>
      <c r="Z36" s="7">
        <v>38776</v>
      </c>
      <c r="AA36" s="20">
        <v>61.41</v>
      </c>
      <c r="AB36" s="24">
        <f t="shared" si="4"/>
        <v>0.18666666666666654</v>
      </c>
      <c r="AD36" s="7">
        <v>38776</v>
      </c>
      <c r="AE36" s="2">
        <v>4.5510000000000002</v>
      </c>
      <c r="AF36" s="8">
        <f t="shared" si="5"/>
        <v>3.9848284056116734E-2</v>
      </c>
      <c r="AG36" s="8"/>
      <c r="AH36" s="25">
        <v>38776</v>
      </c>
      <c r="AI36" s="2">
        <v>55.8</v>
      </c>
      <c r="AJ36" s="8"/>
      <c r="AK36" s="8"/>
      <c r="AM36" s="21">
        <f>MAX(AM40:AM249)</f>
        <v>3.9179850373766687</v>
      </c>
      <c r="AN36" s="20">
        <f>MAX(AN40:AN230)</f>
        <v>63.8</v>
      </c>
    </row>
    <row r="37" spans="4:40" x14ac:dyDescent="0.25">
      <c r="D37" s="7">
        <v>38807</v>
      </c>
      <c r="E37">
        <v>77.046899999999994</v>
      </c>
      <c r="F37" s="24">
        <f t="shared" si="2"/>
        <v>0.20559462225268255</v>
      </c>
      <c r="I37" s="7">
        <v>38807</v>
      </c>
      <c r="J37" s="20">
        <v>57</v>
      </c>
      <c r="K37">
        <f t="shared" si="3"/>
        <v>-1.2131715771230511E-2</v>
      </c>
      <c r="M37" s="7">
        <v>39172</v>
      </c>
      <c r="N37" s="24">
        <f t="shared" si="0"/>
        <v>0.15218133370713183</v>
      </c>
      <c r="O37" s="24">
        <f t="shared" si="1"/>
        <v>-1.2567324955116699E-2</v>
      </c>
      <c r="Z37" s="7">
        <v>38807</v>
      </c>
      <c r="AA37" s="20">
        <v>66.63</v>
      </c>
      <c r="AB37" s="24">
        <f t="shared" si="4"/>
        <v>0.20270758122743682</v>
      </c>
      <c r="AD37" s="7">
        <v>38807</v>
      </c>
      <c r="AE37" s="2">
        <v>4.8472</v>
      </c>
      <c r="AF37" s="8">
        <f t="shared" si="5"/>
        <v>8.1602142139908684E-2</v>
      </c>
      <c r="AG37" s="8"/>
      <c r="AH37" s="25">
        <v>38807</v>
      </c>
      <c r="AI37" s="2">
        <v>54.3</v>
      </c>
      <c r="AJ37" s="8"/>
      <c r="AK37" s="8"/>
      <c r="AM37" s="21">
        <f>MIN(AM40:AM249)</f>
        <v>-1.4496744381285342</v>
      </c>
      <c r="AN37" s="20">
        <f>MIN(AN40:AN230)</f>
        <v>34.5</v>
      </c>
    </row>
    <row r="38" spans="4:40" x14ac:dyDescent="0.25">
      <c r="D38" s="7">
        <v>38835</v>
      </c>
      <c r="E38">
        <v>77.054699999999997</v>
      </c>
      <c r="F38" s="24">
        <f t="shared" si="2"/>
        <v>0.21040808921129561</v>
      </c>
      <c r="I38" s="7">
        <v>38837</v>
      </c>
      <c r="J38" s="20">
        <v>55.7</v>
      </c>
      <c r="K38">
        <f t="shared" si="3"/>
        <v>4.3071161048689133E-2</v>
      </c>
      <c r="M38" s="7">
        <v>39202</v>
      </c>
      <c r="N38" s="24">
        <f t="shared" si="0"/>
        <v>0.15231517350661306</v>
      </c>
      <c r="O38" s="24">
        <f t="shared" si="1"/>
        <v>-2.447552447552459E-2</v>
      </c>
      <c r="Z38" s="7">
        <v>38835</v>
      </c>
      <c r="AA38" s="20">
        <v>71.88</v>
      </c>
      <c r="AB38" s="24">
        <f t="shared" si="4"/>
        <v>0.44569589702333068</v>
      </c>
      <c r="AD38" s="7">
        <v>38835</v>
      </c>
      <c r="AE38" s="2">
        <v>5.0505000000000004</v>
      </c>
      <c r="AF38" s="8">
        <f t="shared" si="5"/>
        <v>0.20318753573470549</v>
      </c>
      <c r="AG38" s="8"/>
      <c r="AH38" s="25">
        <v>38837</v>
      </c>
      <c r="AI38" s="2">
        <v>55.2</v>
      </c>
      <c r="AJ38" s="8"/>
      <c r="AK38" s="8"/>
      <c r="AM38" s="24"/>
    </row>
    <row r="39" spans="4:40" x14ac:dyDescent="0.25">
      <c r="D39" s="7">
        <v>38868</v>
      </c>
      <c r="E39">
        <v>82.613399999999999</v>
      </c>
      <c r="F39" s="24">
        <f t="shared" si="2"/>
        <v>0.21538015662032017</v>
      </c>
      <c r="I39" s="7">
        <v>38868</v>
      </c>
      <c r="J39" s="20">
        <v>54.9</v>
      </c>
      <c r="K39">
        <f t="shared" si="3"/>
        <v>5.9845559845559837E-2</v>
      </c>
      <c r="M39" s="7">
        <v>39233</v>
      </c>
      <c r="N39" s="24">
        <f t="shared" si="0"/>
        <v>0.10184183195462237</v>
      </c>
      <c r="O39" s="24">
        <f t="shared" si="1"/>
        <v>-4.3252595155709339E-2</v>
      </c>
      <c r="Z39" s="7">
        <v>38868</v>
      </c>
      <c r="AA39" s="20">
        <v>71.290000000000006</v>
      </c>
      <c r="AB39" s="24">
        <f t="shared" si="4"/>
        <v>0.37175293438522239</v>
      </c>
      <c r="AD39" s="7">
        <v>38868</v>
      </c>
      <c r="AE39" s="2">
        <v>5.1185999999999998</v>
      </c>
      <c r="AF39" s="8">
        <f t="shared" si="5"/>
        <v>0.28575734740015069</v>
      </c>
      <c r="AG39" s="8"/>
      <c r="AH39" s="25">
        <v>38868</v>
      </c>
      <c r="AI39" s="2">
        <v>53.7</v>
      </c>
      <c r="AJ39" s="8"/>
      <c r="AK39" s="8"/>
      <c r="AL39" s="22" t="s">
        <v>15</v>
      </c>
      <c r="AM39" s="12" t="s">
        <v>58</v>
      </c>
      <c r="AN39" s="23" t="s">
        <v>59</v>
      </c>
    </row>
    <row r="40" spans="4:40" x14ac:dyDescent="0.25">
      <c r="D40" s="7">
        <v>38898</v>
      </c>
      <c r="E40">
        <v>79.8018</v>
      </c>
      <c r="F40" s="24">
        <f t="shared" si="2"/>
        <v>0.16999256675624674</v>
      </c>
      <c r="I40" s="7">
        <v>38898</v>
      </c>
      <c r="J40" s="20">
        <v>55</v>
      </c>
      <c r="K40">
        <f t="shared" si="3"/>
        <v>-1.2567324955116699E-2</v>
      </c>
      <c r="M40" s="7">
        <v>39263</v>
      </c>
      <c r="N40" s="24">
        <f t="shared" si="0"/>
        <v>0.14042916325195676</v>
      </c>
      <c r="O40" s="24">
        <f t="shared" si="1"/>
        <v>-0.10016420361247946</v>
      </c>
      <c r="Z40" s="7">
        <v>38898</v>
      </c>
      <c r="AA40" s="20">
        <v>73.930000000000007</v>
      </c>
      <c r="AB40" s="24">
        <f t="shared" si="4"/>
        <v>0.30849557522123905</v>
      </c>
      <c r="AD40" s="7">
        <v>38898</v>
      </c>
      <c r="AE40" s="2">
        <v>5.1364000000000001</v>
      </c>
      <c r="AF40" s="8">
        <f t="shared" si="5"/>
        <v>0.31265014055711737</v>
      </c>
      <c r="AG40" s="8"/>
      <c r="AH40" s="25">
        <v>38898</v>
      </c>
      <c r="AI40" s="2">
        <v>52</v>
      </c>
      <c r="AJ40" s="8"/>
      <c r="AK40" s="8"/>
      <c r="AL40" s="7">
        <v>38898</v>
      </c>
      <c r="AM40" s="24">
        <f>AB22+AF22</f>
        <v>0.32967052300366373</v>
      </c>
      <c r="AN40" s="20">
        <f>AI40</f>
        <v>52</v>
      </c>
    </row>
    <row r="41" spans="4:40" x14ac:dyDescent="0.25">
      <c r="D41" s="7">
        <v>38929</v>
      </c>
      <c r="E41">
        <v>79.803100000000001</v>
      </c>
      <c r="F41" s="24">
        <f t="shared" si="2"/>
        <v>0.17009568606291281</v>
      </c>
      <c r="I41" s="7">
        <v>38929</v>
      </c>
      <c r="J41" s="20">
        <v>55.8</v>
      </c>
      <c r="K41">
        <f t="shared" si="3"/>
        <v>-2.447552447552459E-2</v>
      </c>
      <c r="M41" s="7">
        <v>39294</v>
      </c>
      <c r="N41" s="24">
        <f t="shared" si="0"/>
        <v>0.14065994930021519</v>
      </c>
      <c r="O41" s="24">
        <f t="shared" si="1"/>
        <v>-0.11889250814332242</v>
      </c>
      <c r="Z41" s="7">
        <v>38929</v>
      </c>
      <c r="AA41" s="20">
        <v>74.400000000000006</v>
      </c>
      <c r="AB41" s="24">
        <f t="shared" si="4"/>
        <v>0.22833085685983168</v>
      </c>
      <c r="AD41" s="7">
        <v>38929</v>
      </c>
      <c r="AE41" s="2">
        <v>4.9794</v>
      </c>
      <c r="AF41" s="8">
        <f t="shared" si="5"/>
        <v>0.16449953227315262</v>
      </c>
      <c r="AG41" s="8"/>
      <c r="AH41" s="25">
        <v>38929</v>
      </c>
      <c r="AI41" s="2">
        <v>53</v>
      </c>
      <c r="AJ41" s="8"/>
      <c r="AK41" s="8"/>
      <c r="AL41" s="7">
        <v>38929</v>
      </c>
      <c r="AM41" s="24">
        <f t="shared" ref="AM41:AM104" si="6">AB23+AF23</f>
        <v>0.45745249343883942</v>
      </c>
      <c r="AN41" s="20">
        <f t="shared" ref="AN41:AN104" si="7">AI41</f>
        <v>53</v>
      </c>
    </row>
    <row r="42" spans="4:40" x14ac:dyDescent="0.25">
      <c r="D42" s="7">
        <v>38960</v>
      </c>
      <c r="E42">
        <v>82.598299999999995</v>
      </c>
      <c r="F42" s="24">
        <f t="shared" si="2"/>
        <v>0.16454548658841772</v>
      </c>
      <c r="I42" s="7">
        <v>38960</v>
      </c>
      <c r="J42" s="20">
        <v>55.3</v>
      </c>
      <c r="K42">
        <f t="shared" si="3"/>
        <v>-4.3252595155709339E-2</v>
      </c>
      <c r="M42" s="7">
        <v>39325</v>
      </c>
      <c r="N42" s="24">
        <f t="shared" si="0"/>
        <v>0.13485749706713102</v>
      </c>
      <c r="O42" s="24">
        <f t="shared" si="1"/>
        <v>-0.16993464052287588</v>
      </c>
      <c r="Z42" s="7">
        <v>38960</v>
      </c>
      <c r="AA42" s="20">
        <v>70.260000000000005</v>
      </c>
      <c r="AB42" s="24">
        <f t="shared" si="4"/>
        <v>1.9147084421236027E-2</v>
      </c>
      <c r="AD42" s="7">
        <v>38960</v>
      </c>
      <c r="AE42" s="2">
        <v>4.7257999999999996</v>
      </c>
      <c r="AF42" s="8">
        <f t="shared" si="5"/>
        <v>0.17741734559134947</v>
      </c>
      <c r="AG42" s="8"/>
      <c r="AH42" s="25">
        <v>38960</v>
      </c>
      <c r="AI42" s="2">
        <v>53.7</v>
      </c>
      <c r="AJ42" s="8"/>
      <c r="AK42" s="8"/>
      <c r="AL42" s="7">
        <v>38960</v>
      </c>
      <c r="AM42" s="24">
        <f t="shared" si="6"/>
        <v>0.53325214525611275</v>
      </c>
      <c r="AN42" s="20">
        <f t="shared" si="7"/>
        <v>53.7</v>
      </c>
    </row>
    <row r="43" spans="4:40" x14ac:dyDescent="0.25">
      <c r="D43" s="7">
        <v>38989</v>
      </c>
      <c r="E43">
        <v>82.597800000000007</v>
      </c>
      <c r="F43" s="24">
        <f t="shared" si="2"/>
        <v>0.16793054445960554</v>
      </c>
      <c r="I43" s="7">
        <v>38990</v>
      </c>
      <c r="J43" s="20">
        <v>54.8</v>
      </c>
      <c r="K43">
        <f t="shared" si="3"/>
        <v>-0.10016420361247946</v>
      </c>
      <c r="M43" s="7">
        <v>39355</v>
      </c>
      <c r="N43" s="24">
        <f t="shared" si="0"/>
        <v>0.13485710273154972</v>
      </c>
      <c r="O43" s="24">
        <f t="shared" si="1"/>
        <v>-0.14475873544093187</v>
      </c>
      <c r="Z43" s="7">
        <v>38989</v>
      </c>
      <c r="AA43" s="20">
        <v>62.91</v>
      </c>
      <c r="AB43" s="24">
        <f t="shared" si="4"/>
        <v>-5.0271739130434812E-2</v>
      </c>
      <c r="AD43" s="7">
        <v>38989</v>
      </c>
      <c r="AE43" s="2">
        <v>4.6276000000000002</v>
      </c>
      <c r="AF43" s="8">
        <f t="shared" si="5"/>
        <v>7.0212765957446965E-2</v>
      </c>
      <c r="AG43" s="8"/>
      <c r="AH43" s="25">
        <v>38990</v>
      </c>
      <c r="AI43" s="2">
        <v>52.2</v>
      </c>
      <c r="AJ43" s="8"/>
      <c r="AK43" s="8"/>
      <c r="AL43" s="7">
        <v>38989</v>
      </c>
      <c r="AM43" s="24">
        <f t="shared" si="6"/>
        <v>0.717856826999836</v>
      </c>
      <c r="AN43" s="20">
        <f t="shared" si="7"/>
        <v>52.2</v>
      </c>
    </row>
    <row r="44" spans="4:40" x14ac:dyDescent="0.25">
      <c r="D44" s="7">
        <v>39021</v>
      </c>
      <c r="E44">
        <v>82.581500000000005</v>
      </c>
      <c r="F44" s="24">
        <f t="shared" si="2"/>
        <v>0.16772317912446399</v>
      </c>
      <c r="I44" s="7">
        <v>39021</v>
      </c>
      <c r="J44" s="20">
        <v>54.1</v>
      </c>
      <c r="K44">
        <f t="shared" si="3"/>
        <v>-0.11889250814332242</v>
      </c>
      <c r="M44" s="7">
        <v>39386</v>
      </c>
      <c r="N44" s="24">
        <f t="shared" si="0"/>
        <v>0.13454466194002279</v>
      </c>
      <c r="O44" s="24">
        <f t="shared" si="1"/>
        <v>-5.7724957555178258E-2</v>
      </c>
      <c r="Z44" s="7">
        <v>39021</v>
      </c>
      <c r="AA44" s="20">
        <v>58.73</v>
      </c>
      <c r="AB44" s="24">
        <f t="shared" si="4"/>
        <v>-1.7235609103078975E-2</v>
      </c>
      <c r="AD44" s="7">
        <v>39021</v>
      </c>
      <c r="AE44" s="2">
        <v>4.5980999999999996</v>
      </c>
      <c r="AF44" s="8">
        <f t="shared" si="5"/>
        <v>1.0438183975739257E-2</v>
      </c>
      <c r="AG44" s="8"/>
      <c r="AH44" s="25">
        <v>39021</v>
      </c>
      <c r="AI44" s="2">
        <v>51.4</v>
      </c>
      <c r="AJ44" s="8"/>
      <c r="AK44" s="8"/>
      <c r="AL44" s="7">
        <v>39021</v>
      </c>
      <c r="AM44" s="24">
        <f t="shared" si="6"/>
        <v>0.26182572177015184</v>
      </c>
      <c r="AN44" s="20">
        <f t="shared" si="7"/>
        <v>51.4</v>
      </c>
    </row>
    <row r="45" spans="4:40" x14ac:dyDescent="0.25">
      <c r="D45" s="7">
        <v>39051</v>
      </c>
      <c r="E45">
        <v>85.991399999999999</v>
      </c>
      <c r="F45" s="24">
        <f t="shared" si="2"/>
        <v>0.16049652625953459</v>
      </c>
      <c r="I45" s="7">
        <v>39051</v>
      </c>
      <c r="J45" s="20">
        <v>50.8</v>
      </c>
      <c r="K45">
        <f t="shared" si="3"/>
        <v>-0.16993464052287588</v>
      </c>
      <c r="M45" s="7">
        <v>39416</v>
      </c>
      <c r="N45" s="24">
        <f t="shared" si="0"/>
        <v>8.7290124361273369E-2</v>
      </c>
      <c r="O45" s="24">
        <f t="shared" si="1"/>
        <v>-3.1147540983606503E-2</v>
      </c>
      <c r="Z45" s="7">
        <v>39051</v>
      </c>
      <c r="AA45" s="20">
        <v>63.13</v>
      </c>
      <c r="AB45" s="24">
        <f t="shared" si="4"/>
        <v>0.10136078157711093</v>
      </c>
      <c r="AD45" s="7">
        <v>39051</v>
      </c>
      <c r="AE45" s="2">
        <v>4.4581</v>
      </c>
      <c r="AF45" s="8">
        <f t="shared" si="5"/>
        <v>-5.7760927743086832E-3</v>
      </c>
      <c r="AG45" s="8"/>
      <c r="AH45" s="25">
        <v>39051</v>
      </c>
      <c r="AI45" s="2">
        <v>50.3</v>
      </c>
      <c r="AJ45" s="8"/>
      <c r="AK45" s="8"/>
      <c r="AL45" s="7">
        <v>39051</v>
      </c>
      <c r="AM45" s="24">
        <f t="shared" si="6"/>
        <v>0.15987808048402752</v>
      </c>
      <c r="AN45" s="20">
        <f t="shared" si="7"/>
        <v>50.3</v>
      </c>
    </row>
    <row r="46" spans="4:40" x14ac:dyDescent="0.25">
      <c r="D46" s="7">
        <v>39080</v>
      </c>
      <c r="E46">
        <v>85.758300000000006</v>
      </c>
      <c r="F46" s="24">
        <f t="shared" si="2"/>
        <v>0.15949919890753983</v>
      </c>
      <c r="I46" s="7">
        <v>39082</v>
      </c>
      <c r="J46" s="20">
        <v>51.4</v>
      </c>
      <c r="K46">
        <f t="shared" si="3"/>
        <v>-0.14475873544093187</v>
      </c>
      <c r="M46" s="7">
        <v>39447</v>
      </c>
      <c r="N46" s="24">
        <f t="shared" si="0"/>
        <v>9.3306420486413355E-2</v>
      </c>
      <c r="O46" s="24">
        <f t="shared" si="1"/>
        <v>-1.7543859649122862E-2</v>
      </c>
      <c r="Z46" s="7">
        <v>39080</v>
      </c>
      <c r="AA46" s="20">
        <v>61.05</v>
      </c>
      <c r="AB46" s="24">
        <f t="shared" si="4"/>
        <v>1.638269986894425E-4</v>
      </c>
      <c r="AD46" s="7">
        <v>39080</v>
      </c>
      <c r="AE46" s="2">
        <v>4.7022000000000004</v>
      </c>
      <c r="AF46" s="8">
        <f t="shared" si="5"/>
        <v>7.0847851335656298E-2</v>
      </c>
      <c r="AG46" s="8"/>
      <c r="AH46" s="25">
        <v>39082</v>
      </c>
      <c r="AI46" s="2">
        <v>51.4</v>
      </c>
      <c r="AJ46" s="8"/>
      <c r="AK46" s="8"/>
      <c r="AL46" s="7">
        <v>39080</v>
      </c>
      <c r="AM46" s="24">
        <f t="shared" si="6"/>
        <v>0.3792211629130261</v>
      </c>
      <c r="AN46" s="20">
        <f t="shared" si="7"/>
        <v>51.4</v>
      </c>
    </row>
    <row r="47" spans="4:40" x14ac:dyDescent="0.25">
      <c r="D47" s="7">
        <v>39113</v>
      </c>
      <c r="E47">
        <v>85.752700000000004</v>
      </c>
      <c r="F47" s="24">
        <f t="shared" si="2"/>
        <v>0.15941094314265514</v>
      </c>
      <c r="I47" s="7">
        <v>39113</v>
      </c>
      <c r="J47" s="20">
        <v>55.5</v>
      </c>
      <c r="K47">
        <f t="shared" si="3"/>
        <v>-5.7724957555178258E-2</v>
      </c>
      <c r="M47" s="7">
        <v>39478</v>
      </c>
      <c r="N47" s="24">
        <f t="shared" si="0"/>
        <v>9.40879995615298E-2</v>
      </c>
      <c r="O47" s="24">
        <f t="shared" si="1"/>
        <v>2.5134649910233398E-2</v>
      </c>
      <c r="Z47" s="7">
        <v>39113</v>
      </c>
      <c r="AA47" s="20">
        <v>58.14</v>
      </c>
      <c r="AB47" s="24">
        <f t="shared" si="4"/>
        <v>-0.14399293286219084</v>
      </c>
      <c r="AD47" s="7">
        <v>39113</v>
      </c>
      <c r="AE47" s="2">
        <v>4.8079999999999998</v>
      </c>
      <c r="AF47" s="8">
        <f t="shared" si="5"/>
        <v>6.484762579730674E-2</v>
      </c>
      <c r="AG47" s="8"/>
      <c r="AH47" s="25">
        <v>39113</v>
      </c>
      <c r="AI47" s="2">
        <v>50.4</v>
      </c>
      <c r="AJ47" s="8"/>
      <c r="AK47" s="8"/>
      <c r="AL47" s="7">
        <v>39113</v>
      </c>
      <c r="AM47" s="24">
        <f t="shared" si="6"/>
        <v>0.33847150080620703</v>
      </c>
      <c r="AN47" s="20">
        <f t="shared" si="7"/>
        <v>50.4</v>
      </c>
    </row>
    <row r="48" spans="4:40" x14ac:dyDescent="0.25">
      <c r="D48" s="7">
        <v>39141</v>
      </c>
      <c r="E48">
        <v>89.037199999999999</v>
      </c>
      <c r="F48" s="24">
        <f t="shared" si="2"/>
        <v>0.11805494513773951</v>
      </c>
      <c r="I48" s="7">
        <v>39141</v>
      </c>
      <c r="J48" s="20">
        <v>59.1</v>
      </c>
      <c r="K48">
        <f t="shared" si="3"/>
        <v>-3.1147540983606503E-2</v>
      </c>
      <c r="M48" s="7">
        <v>39507</v>
      </c>
      <c r="N48" s="24">
        <f t="shared" si="0"/>
        <v>-1.2661000121297672E-2</v>
      </c>
      <c r="O48" s="24">
        <f t="shared" si="1"/>
        <v>3.8251366120218622E-2</v>
      </c>
      <c r="Z48" s="7">
        <v>39141</v>
      </c>
      <c r="AA48" s="20">
        <v>61.79</v>
      </c>
      <c r="AB48" s="24">
        <f t="shared" si="4"/>
        <v>6.1879172773164903E-3</v>
      </c>
      <c r="AD48" s="7">
        <v>39141</v>
      </c>
      <c r="AE48" s="2">
        <v>4.5656999999999996</v>
      </c>
      <c r="AF48" s="8">
        <f t="shared" si="5"/>
        <v>3.2300593276202161E-3</v>
      </c>
      <c r="AG48" s="8"/>
      <c r="AH48" s="25">
        <v>39141</v>
      </c>
      <c r="AI48" s="2">
        <v>54.1</v>
      </c>
      <c r="AJ48" s="8"/>
      <c r="AK48" s="8"/>
      <c r="AL48" s="7">
        <v>39141</v>
      </c>
      <c r="AM48" s="24">
        <f t="shared" si="6"/>
        <v>0.61173209642857662</v>
      </c>
      <c r="AN48" s="20">
        <f t="shared" si="7"/>
        <v>54.1</v>
      </c>
    </row>
    <row r="49" spans="4:40" x14ac:dyDescent="0.25">
      <c r="D49" s="7">
        <v>39171</v>
      </c>
      <c r="E49">
        <v>88.772000000000006</v>
      </c>
      <c r="F49" s="24">
        <f t="shared" si="2"/>
        <v>0.15218133370713183</v>
      </c>
      <c r="I49" s="7">
        <v>39172</v>
      </c>
      <c r="J49" s="20">
        <v>56</v>
      </c>
      <c r="K49">
        <f t="shared" si="3"/>
        <v>-1.7543859649122862E-2</v>
      </c>
      <c r="M49" s="7">
        <v>39538</v>
      </c>
      <c r="N49" s="24">
        <f t="shared" si="0"/>
        <v>-9.7710989951786953E-3</v>
      </c>
      <c r="O49" s="24">
        <f t="shared" si="1"/>
        <v>6.1818181818181772E-2</v>
      </c>
      <c r="Z49" s="7">
        <v>39171</v>
      </c>
      <c r="AA49" s="20">
        <v>65.87</v>
      </c>
      <c r="AB49" s="24">
        <f t="shared" si="4"/>
        <v>-1.1406273450397575E-2</v>
      </c>
      <c r="AD49" s="7">
        <v>39171</v>
      </c>
      <c r="AE49" s="2">
        <v>4.6443000000000003</v>
      </c>
      <c r="AF49" s="8">
        <f t="shared" si="5"/>
        <v>-4.1859217692688522E-2</v>
      </c>
      <c r="AG49" s="8"/>
      <c r="AH49" s="25">
        <v>39172</v>
      </c>
      <c r="AI49" s="2">
        <v>52.8</v>
      </c>
      <c r="AJ49" s="8"/>
      <c r="AK49" s="8"/>
      <c r="AL49" s="7">
        <v>39171</v>
      </c>
      <c r="AM49" s="24">
        <f t="shared" si="6"/>
        <v>0.38407516299225541</v>
      </c>
      <c r="AN49" s="20">
        <f t="shared" si="7"/>
        <v>52.8</v>
      </c>
    </row>
    <row r="50" spans="4:40" x14ac:dyDescent="0.25">
      <c r="D50" s="7">
        <v>39202</v>
      </c>
      <c r="E50">
        <v>88.791300000000007</v>
      </c>
      <c r="F50" s="24">
        <f t="shared" si="2"/>
        <v>0.15231517350661306</v>
      </c>
      <c r="I50" s="7">
        <v>39202</v>
      </c>
      <c r="J50" s="20">
        <v>57.1</v>
      </c>
      <c r="K50">
        <f t="shared" si="3"/>
        <v>2.5134649910233398E-2</v>
      </c>
      <c r="M50" s="7">
        <v>39568</v>
      </c>
      <c r="N50" s="24">
        <f t="shared" si="0"/>
        <v>-9.9108809083774396E-3</v>
      </c>
      <c r="O50" s="24">
        <f t="shared" si="1"/>
        <v>3.0465949820788651E-2</v>
      </c>
      <c r="Z50" s="7">
        <v>39202</v>
      </c>
      <c r="AA50" s="20">
        <v>65.709999999999994</v>
      </c>
      <c r="AB50" s="24">
        <f t="shared" si="4"/>
        <v>-8.5837506956037868E-2</v>
      </c>
      <c r="AD50" s="7">
        <v>39202</v>
      </c>
      <c r="AE50" s="2">
        <v>4.6222000000000003</v>
      </c>
      <c r="AF50" s="8">
        <f t="shared" si="5"/>
        <v>-8.4803484803484874E-2</v>
      </c>
      <c r="AG50" s="8"/>
      <c r="AH50" s="25">
        <v>39202</v>
      </c>
      <c r="AI50" s="2">
        <v>52.7</v>
      </c>
      <c r="AJ50" s="8"/>
      <c r="AK50" s="8"/>
      <c r="AL50" s="7">
        <v>39202</v>
      </c>
      <c r="AM50" s="24">
        <f t="shared" si="6"/>
        <v>0.28556484901589552</v>
      </c>
      <c r="AN50" s="20">
        <f t="shared" si="7"/>
        <v>52.7</v>
      </c>
    </row>
    <row r="51" spans="4:40" x14ac:dyDescent="0.25">
      <c r="D51" s="7">
        <v>39233</v>
      </c>
      <c r="E51">
        <v>91.026899999999998</v>
      </c>
      <c r="F51" s="24">
        <f t="shared" si="2"/>
        <v>0.10184183195462237</v>
      </c>
      <c r="I51" s="7">
        <v>39233</v>
      </c>
      <c r="J51" s="20">
        <v>57</v>
      </c>
      <c r="K51">
        <f t="shared" si="3"/>
        <v>3.8251366120218622E-2</v>
      </c>
      <c r="M51" s="7">
        <v>39599</v>
      </c>
      <c r="N51" s="24">
        <f t="shared" si="0"/>
        <v>-5.7067745908077727E-2</v>
      </c>
      <c r="O51" s="24">
        <f t="shared" si="1"/>
        <v>1.4466546112115841E-2</v>
      </c>
      <c r="Z51" s="7">
        <v>39233</v>
      </c>
      <c r="AA51" s="20">
        <v>64.010000000000005</v>
      </c>
      <c r="AB51" s="24">
        <f t="shared" si="4"/>
        <v>-0.10211810913171548</v>
      </c>
      <c r="AD51" s="7">
        <v>39233</v>
      </c>
      <c r="AE51" s="2">
        <v>4.8879000000000001</v>
      </c>
      <c r="AF51" s="8">
        <f t="shared" si="5"/>
        <v>-4.5070917829093782E-2</v>
      </c>
      <c r="AG51" s="8"/>
      <c r="AH51" s="25">
        <v>39233</v>
      </c>
      <c r="AI51" s="2">
        <v>53.1</v>
      </c>
      <c r="AJ51" s="8"/>
      <c r="AK51" s="8"/>
      <c r="AL51" s="7">
        <v>39233</v>
      </c>
      <c r="AM51" s="24">
        <f t="shared" si="6"/>
        <v>0.19769479610166796</v>
      </c>
      <c r="AN51" s="20">
        <f t="shared" si="7"/>
        <v>53.1</v>
      </c>
    </row>
    <row r="52" spans="4:40" x14ac:dyDescent="0.25">
      <c r="D52" s="7">
        <v>39262</v>
      </c>
      <c r="E52">
        <v>91.008300000000006</v>
      </c>
      <c r="F52" s="24">
        <f t="shared" si="2"/>
        <v>0.14042916325195676</v>
      </c>
      <c r="I52" s="7">
        <v>39263</v>
      </c>
      <c r="J52" s="20">
        <v>58.4</v>
      </c>
      <c r="K52">
        <f t="shared" si="3"/>
        <v>6.1818181818181772E-2</v>
      </c>
      <c r="M52" s="7">
        <v>39629</v>
      </c>
      <c r="N52" s="24">
        <f t="shared" si="0"/>
        <v>-5.6534404004909389E-2</v>
      </c>
      <c r="O52" s="24">
        <f t="shared" si="1"/>
        <v>8.3941605839416011E-2</v>
      </c>
      <c r="Z52" s="7">
        <v>39262</v>
      </c>
      <c r="AA52" s="20">
        <v>70.680000000000007</v>
      </c>
      <c r="AB52" s="24">
        <f t="shared" si="4"/>
        <v>-4.3960503178682497E-2</v>
      </c>
      <c r="AD52" s="7">
        <v>39262</v>
      </c>
      <c r="AE52" s="2">
        <v>5.0244</v>
      </c>
      <c r="AF52" s="8">
        <f t="shared" si="5"/>
        <v>-2.1805155361731998E-2</v>
      </c>
      <c r="AG52" s="8"/>
      <c r="AH52" s="25">
        <v>39263</v>
      </c>
      <c r="AI52" s="2">
        <v>54</v>
      </c>
      <c r="AJ52" s="8"/>
      <c r="AK52" s="8"/>
      <c r="AL52" s="7">
        <v>39262</v>
      </c>
      <c r="AM52" s="24">
        <f t="shared" si="6"/>
        <v>0.4458221890030043</v>
      </c>
      <c r="AN52" s="20">
        <f t="shared" si="7"/>
        <v>54</v>
      </c>
    </row>
    <row r="53" spans="4:40" x14ac:dyDescent="0.25">
      <c r="D53" s="7">
        <v>39294</v>
      </c>
      <c r="E53">
        <v>91.028199999999998</v>
      </c>
      <c r="F53" s="24">
        <f t="shared" si="2"/>
        <v>0.14065994930021519</v>
      </c>
      <c r="I53" s="7">
        <v>39294</v>
      </c>
      <c r="J53" s="20">
        <v>57.5</v>
      </c>
      <c r="K53">
        <f t="shared" si="3"/>
        <v>3.0465949820788651E-2</v>
      </c>
      <c r="M53" s="7">
        <v>39660</v>
      </c>
      <c r="N53" s="24">
        <f t="shared" si="0"/>
        <v>-5.6681336113424186E-2</v>
      </c>
      <c r="O53" s="24">
        <f t="shared" si="1"/>
        <v>3.1423290203327126E-2</v>
      </c>
      <c r="Z53" s="7">
        <v>39294</v>
      </c>
      <c r="AA53" s="20">
        <v>78.209999999999994</v>
      </c>
      <c r="AB53" s="24">
        <f t="shared" si="4"/>
        <v>5.1209677419354671E-2</v>
      </c>
      <c r="AD53" s="7">
        <v>39294</v>
      </c>
      <c r="AE53" s="2">
        <v>4.7388000000000003</v>
      </c>
      <c r="AF53" s="8">
        <f t="shared" si="5"/>
        <v>-4.831907458729956E-2</v>
      </c>
      <c r="AG53" s="8"/>
      <c r="AH53" s="25">
        <v>39294</v>
      </c>
      <c r="AI53" s="2">
        <v>51.8</v>
      </c>
      <c r="AJ53" s="8"/>
      <c r="AK53" s="8"/>
      <c r="AL53" s="7">
        <v>39294</v>
      </c>
      <c r="AM53" s="24">
        <f t="shared" si="6"/>
        <v>0.5029270803177972</v>
      </c>
      <c r="AN53" s="20">
        <f t="shared" si="7"/>
        <v>51.8</v>
      </c>
    </row>
    <row r="54" spans="4:40" x14ac:dyDescent="0.25">
      <c r="D54" s="7">
        <v>39325</v>
      </c>
      <c r="E54">
        <v>93.737300000000005</v>
      </c>
      <c r="F54" s="24">
        <f t="shared" si="2"/>
        <v>0.13485749706713102</v>
      </c>
      <c r="I54" s="7">
        <v>39325</v>
      </c>
      <c r="J54" s="20">
        <v>56.1</v>
      </c>
      <c r="K54">
        <f t="shared" si="3"/>
        <v>1.4466546112115841E-2</v>
      </c>
      <c r="M54" s="7">
        <v>39691</v>
      </c>
      <c r="N54" s="24">
        <f t="shared" si="0"/>
        <v>-0.14475454274872435</v>
      </c>
      <c r="O54" s="24">
        <f t="shared" si="1"/>
        <v>4.5275590551181244E-2</v>
      </c>
      <c r="Z54" s="7">
        <v>39325</v>
      </c>
      <c r="AA54" s="20">
        <v>74.040000000000006</v>
      </c>
      <c r="AB54" s="24">
        <f t="shared" si="4"/>
        <v>5.3800170794193081E-2</v>
      </c>
      <c r="AD54" s="7">
        <v>39325</v>
      </c>
      <c r="AE54" s="2">
        <v>4.5292000000000003</v>
      </c>
      <c r="AF54" s="8">
        <f t="shared" si="5"/>
        <v>-4.1601421981463327E-2</v>
      </c>
      <c r="AG54" s="8"/>
      <c r="AH54" s="25">
        <v>39325</v>
      </c>
      <c r="AI54" s="2">
        <v>52.2</v>
      </c>
      <c r="AJ54" s="8"/>
      <c r="AK54" s="8"/>
      <c r="AL54" s="7">
        <v>39325</v>
      </c>
      <c r="AM54" s="24">
        <f t="shared" si="6"/>
        <v>0.22651495072278327</v>
      </c>
      <c r="AN54" s="20">
        <f t="shared" si="7"/>
        <v>52.2</v>
      </c>
    </row>
    <row r="55" spans="4:40" x14ac:dyDescent="0.25">
      <c r="D55" s="7">
        <v>39353</v>
      </c>
      <c r="E55">
        <v>93.736699999999999</v>
      </c>
      <c r="F55" s="24">
        <f t="shared" si="2"/>
        <v>0.13485710273154972</v>
      </c>
      <c r="I55" s="7">
        <v>39355</v>
      </c>
      <c r="J55" s="20">
        <v>59.4</v>
      </c>
      <c r="K55">
        <f t="shared" si="3"/>
        <v>8.3941605839416011E-2</v>
      </c>
      <c r="M55" s="7">
        <v>39721</v>
      </c>
      <c r="N55" s="24">
        <f t="shared" si="0"/>
        <v>-0.14481521111795059</v>
      </c>
      <c r="O55" s="24">
        <f t="shared" si="1"/>
        <v>-2.9182879377431914E-2</v>
      </c>
      <c r="Z55" s="7">
        <v>39353</v>
      </c>
      <c r="AA55" s="20">
        <v>81.66</v>
      </c>
      <c r="AB55" s="24">
        <f t="shared" si="4"/>
        <v>0.29804482594182158</v>
      </c>
      <c r="AD55" s="7">
        <v>39353</v>
      </c>
      <c r="AE55" s="2">
        <v>4.5865</v>
      </c>
      <c r="AF55" s="8">
        <f t="shared" si="5"/>
        <v>-8.8814936468147865E-3</v>
      </c>
      <c r="AG55" s="8"/>
      <c r="AH55" s="25">
        <v>39355</v>
      </c>
      <c r="AI55" s="2">
        <v>53.8</v>
      </c>
      <c r="AJ55" s="8"/>
      <c r="AK55" s="8"/>
      <c r="AL55" s="7">
        <v>39353</v>
      </c>
      <c r="AM55" s="24">
        <f t="shared" si="6"/>
        <v>0.2843097233673455</v>
      </c>
      <c r="AN55" s="20">
        <f t="shared" si="7"/>
        <v>53.8</v>
      </c>
    </row>
    <row r="56" spans="4:40" x14ac:dyDescent="0.25">
      <c r="D56" s="7">
        <v>39386</v>
      </c>
      <c r="E56">
        <v>93.692400000000006</v>
      </c>
      <c r="F56" s="24">
        <f t="shared" si="2"/>
        <v>0.13454466194002279</v>
      </c>
      <c r="I56" s="7">
        <v>39386</v>
      </c>
      <c r="J56" s="20">
        <v>55.8</v>
      </c>
      <c r="K56">
        <f t="shared" si="3"/>
        <v>3.1423290203327126E-2</v>
      </c>
      <c r="M56" s="7">
        <v>39752</v>
      </c>
      <c r="N56" s="24">
        <f t="shared" si="0"/>
        <v>-0.14454534199145286</v>
      </c>
      <c r="O56" s="24">
        <f t="shared" si="1"/>
        <v>-0.10810810810810811</v>
      </c>
      <c r="Z56" s="7">
        <v>39386</v>
      </c>
      <c r="AA56" s="20">
        <v>94.53</v>
      </c>
      <c r="AB56" s="24">
        <f t="shared" si="4"/>
        <v>0.60956921505193273</v>
      </c>
      <c r="AD56" s="7">
        <v>39386</v>
      </c>
      <c r="AE56" s="2">
        <v>4.4707999999999997</v>
      </c>
      <c r="AF56" s="8">
        <f t="shared" si="5"/>
        <v>-2.7685348296035306E-2</v>
      </c>
      <c r="AG56" s="8"/>
      <c r="AH56" s="25">
        <v>39386</v>
      </c>
      <c r="AI56" s="2">
        <v>52.8</v>
      </c>
      <c r="AJ56" s="8"/>
      <c r="AK56" s="8"/>
      <c r="AL56" s="7">
        <v>39386</v>
      </c>
      <c r="AM56" s="24">
        <f t="shared" si="6"/>
        <v>0.64888343275803617</v>
      </c>
      <c r="AN56" s="20">
        <f t="shared" si="7"/>
        <v>52.8</v>
      </c>
    </row>
    <row r="57" spans="4:40" x14ac:dyDescent="0.25">
      <c r="D57" s="7">
        <v>39416</v>
      </c>
      <c r="E57">
        <v>93.497600000000006</v>
      </c>
      <c r="F57" s="24">
        <f t="shared" si="2"/>
        <v>8.7290124361273369E-2</v>
      </c>
      <c r="I57" s="7">
        <v>39416</v>
      </c>
      <c r="J57" s="20">
        <v>53.1</v>
      </c>
      <c r="K57">
        <f t="shared" si="3"/>
        <v>4.5275590551181244E-2</v>
      </c>
      <c r="M57" s="7">
        <v>39782</v>
      </c>
      <c r="N57" s="24">
        <f t="shared" si="0"/>
        <v>-0.13898752481347121</v>
      </c>
      <c r="O57" s="24">
        <f t="shared" si="1"/>
        <v>-0.14551607445008463</v>
      </c>
      <c r="Z57" s="7">
        <v>39416</v>
      </c>
      <c r="AA57" s="20">
        <v>88.71</v>
      </c>
      <c r="AB57" s="24">
        <f t="shared" si="4"/>
        <v>0.40519562806906362</v>
      </c>
      <c r="AD57" s="7">
        <v>39416</v>
      </c>
      <c r="AE57" s="2">
        <v>3.9379</v>
      </c>
      <c r="AF57" s="8">
        <f t="shared" si="5"/>
        <v>-0.11668648078777955</v>
      </c>
      <c r="AG57" s="8"/>
      <c r="AH57" s="25">
        <v>39416</v>
      </c>
      <c r="AI57" s="2">
        <v>51.5</v>
      </c>
      <c r="AJ57" s="8"/>
      <c r="AK57" s="8"/>
      <c r="AL57" s="7">
        <v>39416</v>
      </c>
      <c r="AM57" s="24">
        <f t="shared" si="6"/>
        <v>0.65751028178537307</v>
      </c>
      <c r="AN57" s="20">
        <f t="shared" si="7"/>
        <v>51.5</v>
      </c>
    </row>
    <row r="58" spans="4:40" x14ac:dyDescent="0.25">
      <c r="D58" s="7">
        <v>39447</v>
      </c>
      <c r="E58">
        <v>93.760099999999994</v>
      </c>
      <c r="F58" s="24">
        <f t="shared" si="2"/>
        <v>9.3306420486413355E-2</v>
      </c>
      <c r="I58" s="7">
        <v>39447</v>
      </c>
      <c r="J58" s="20">
        <v>49.9</v>
      </c>
      <c r="K58">
        <f t="shared" si="3"/>
        <v>-2.9182879377431914E-2</v>
      </c>
      <c r="M58" s="7">
        <v>39813</v>
      </c>
      <c r="N58" s="24">
        <f t="shared" si="0"/>
        <v>-0.14144502832228201</v>
      </c>
      <c r="O58" s="24">
        <f t="shared" si="1"/>
        <v>-0.12142857142857133</v>
      </c>
      <c r="Z58" s="7">
        <v>39447</v>
      </c>
      <c r="AA58" s="20">
        <v>95.98</v>
      </c>
      <c r="AB58" s="24">
        <f t="shared" si="4"/>
        <v>0.57215397215397235</v>
      </c>
      <c r="AD58" s="7">
        <v>39447</v>
      </c>
      <c r="AE58" s="2">
        <v>4.0232000000000001</v>
      </c>
      <c r="AF58" s="8">
        <f t="shared" si="5"/>
        <v>-0.14440049338607464</v>
      </c>
      <c r="AG58" s="8"/>
      <c r="AH58" s="25">
        <v>39447</v>
      </c>
      <c r="AI58" s="2">
        <v>50.1</v>
      </c>
      <c r="AJ58" s="8"/>
      <c r="AK58" s="8"/>
      <c r="AL58" s="7">
        <v>39447</v>
      </c>
      <c r="AM58" s="24">
        <f t="shared" si="6"/>
        <v>0.62114571577835642</v>
      </c>
      <c r="AN58" s="20">
        <f t="shared" si="7"/>
        <v>50.1</v>
      </c>
    </row>
    <row r="59" spans="4:40" x14ac:dyDescent="0.25">
      <c r="D59" s="7">
        <v>39478</v>
      </c>
      <c r="E59">
        <v>93.820999999999998</v>
      </c>
      <c r="F59" s="24">
        <f t="shared" si="2"/>
        <v>9.40879995615298E-2</v>
      </c>
      <c r="I59" s="7">
        <v>39478</v>
      </c>
      <c r="J59" s="20">
        <v>49.5</v>
      </c>
      <c r="K59">
        <f t="shared" si="3"/>
        <v>-0.10810810810810811</v>
      </c>
      <c r="M59" s="7">
        <v>39844</v>
      </c>
      <c r="N59" s="24">
        <f t="shared" si="0"/>
        <v>-0.14328348663945167</v>
      </c>
      <c r="O59" s="24">
        <f t="shared" si="1"/>
        <v>-0.19089316987740801</v>
      </c>
      <c r="Z59" s="7">
        <v>39478</v>
      </c>
      <c r="AA59" s="20">
        <v>91.75</v>
      </c>
      <c r="AB59" s="24">
        <f t="shared" si="4"/>
        <v>0.57808737530099763</v>
      </c>
      <c r="AD59" s="7">
        <v>39478</v>
      </c>
      <c r="AE59" s="2">
        <v>3.5931000000000002</v>
      </c>
      <c r="AF59" s="8">
        <f t="shared" si="5"/>
        <v>-0.2526830282861896</v>
      </c>
      <c r="AG59" s="8"/>
      <c r="AH59" s="25">
        <v>39478</v>
      </c>
      <c r="AI59" s="2">
        <v>50.9</v>
      </c>
      <c r="AJ59" s="8"/>
      <c r="AK59" s="8"/>
      <c r="AL59" s="7">
        <v>39478</v>
      </c>
      <c r="AM59" s="24">
        <f t="shared" si="6"/>
        <v>0.39283038913298429</v>
      </c>
      <c r="AN59" s="20">
        <f t="shared" si="7"/>
        <v>50.9</v>
      </c>
    </row>
    <row r="60" spans="4:40" x14ac:dyDescent="0.25">
      <c r="D60" s="7">
        <v>39507</v>
      </c>
      <c r="E60">
        <v>87.909899999999993</v>
      </c>
      <c r="F60" s="24">
        <f t="shared" si="2"/>
        <v>-1.2661000121297672E-2</v>
      </c>
      <c r="I60" s="7">
        <v>39507</v>
      </c>
      <c r="J60" s="20">
        <v>50.5</v>
      </c>
      <c r="K60">
        <f t="shared" si="3"/>
        <v>-0.14551607445008463</v>
      </c>
      <c r="M60" s="7">
        <v>39872</v>
      </c>
      <c r="N60" s="24">
        <f t="shared" si="0"/>
        <v>-0.18772288445328678</v>
      </c>
      <c r="O60" s="24">
        <f t="shared" si="1"/>
        <v>-0.1596491228070176</v>
      </c>
      <c r="Z60" s="7">
        <v>39507</v>
      </c>
      <c r="AA60" s="20">
        <v>101.84</v>
      </c>
      <c r="AB60" s="24">
        <f t="shared" si="4"/>
        <v>0.64816313319307328</v>
      </c>
      <c r="AD60" s="7">
        <v>39507</v>
      </c>
      <c r="AE60" s="2">
        <v>3.5091999999999999</v>
      </c>
      <c r="AF60" s="8">
        <f t="shared" si="5"/>
        <v>-0.23139934730709422</v>
      </c>
      <c r="AG60" s="8"/>
      <c r="AH60" s="25">
        <v>39507</v>
      </c>
      <c r="AI60" s="2">
        <v>48.8</v>
      </c>
      <c r="AJ60" s="8"/>
      <c r="AK60" s="8"/>
      <c r="AL60" s="7">
        <v>39507</v>
      </c>
      <c r="AM60" s="24">
        <f t="shared" si="6"/>
        <v>0.1965644300125855</v>
      </c>
      <c r="AN60" s="20">
        <f t="shared" si="7"/>
        <v>48.8</v>
      </c>
    </row>
    <row r="61" spans="4:40" x14ac:dyDescent="0.25">
      <c r="D61" s="7">
        <v>39538</v>
      </c>
      <c r="E61">
        <v>87.904600000000002</v>
      </c>
      <c r="F61" s="24">
        <f t="shared" si="2"/>
        <v>-9.7710989951786953E-3</v>
      </c>
      <c r="I61" s="7">
        <v>39538</v>
      </c>
      <c r="J61" s="20">
        <v>49.2</v>
      </c>
      <c r="K61">
        <f t="shared" si="3"/>
        <v>-0.12142857142857133</v>
      </c>
      <c r="M61" s="7">
        <v>39903</v>
      </c>
      <c r="N61" s="24">
        <f t="shared" si="0"/>
        <v>-0.1948009546713142</v>
      </c>
      <c r="O61" s="24">
        <f t="shared" si="1"/>
        <v>-0.1523972602739726</v>
      </c>
      <c r="Z61" s="7">
        <v>39538</v>
      </c>
      <c r="AA61" s="20">
        <v>101.58</v>
      </c>
      <c r="AB61" s="24">
        <f t="shared" si="4"/>
        <v>0.54212843479580974</v>
      </c>
      <c r="AD61" s="7">
        <v>39538</v>
      </c>
      <c r="AE61" s="2">
        <v>3.4096000000000002</v>
      </c>
      <c r="AF61" s="8">
        <f t="shared" si="5"/>
        <v>-0.2658527657558728</v>
      </c>
      <c r="AG61" s="8"/>
      <c r="AH61" s="25">
        <v>39538</v>
      </c>
      <c r="AI61" s="2">
        <v>49.7</v>
      </c>
      <c r="AJ61" s="8"/>
      <c r="AK61" s="8"/>
      <c r="AL61" s="7">
        <v>39538</v>
      </c>
      <c r="AM61" s="24">
        <f t="shared" si="6"/>
        <v>1.9941026827012154E-2</v>
      </c>
      <c r="AN61" s="20">
        <f t="shared" si="7"/>
        <v>49.7</v>
      </c>
    </row>
    <row r="62" spans="4:40" x14ac:dyDescent="0.25">
      <c r="D62" s="7">
        <v>39568</v>
      </c>
      <c r="E62">
        <v>87.911299999999997</v>
      </c>
      <c r="F62" s="24">
        <f t="shared" si="2"/>
        <v>-9.9108809083774396E-3</v>
      </c>
      <c r="I62" s="7">
        <v>39568</v>
      </c>
      <c r="J62" s="20">
        <v>46.2</v>
      </c>
      <c r="K62">
        <f t="shared" si="3"/>
        <v>-0.19089316987740801</v>
      </c>
      <c r="M62" s="7">
        <v>39933</v>
      </c>
      <c r="N62" s="24">
        <f t="shared" si="0"/>
        <v>-0.19481568353556367</v>
      </c>
      <c r="O62" s="24">
        <f t="shared" si="1"/>
        <v>-0.15826086956521745</v>
      </c>
      <c r="Z62" s="7">
        <v>39568</v>
      </c>
      <c r="AA62" s="20">
        <v>113.46</v>
      </c>
      <c r="AB62" s="24">
        <f t="shared" si="4"/>
        <v>0.72667782681479243</v>
      </c>
      <c r="AD62" s="7">
        <v>39568</v>
      </c>
      <c r="AE62" s="2">
        <v>3.7279</v>
      </c>
      <c r="AF62" s="8">
        <f t="shared" si="5"/>
        <v>-0.19347929557353649</v>
      </c>
      <c r="AG62" s="8"/>
      <c r="AH62" s="25">
        <v>39568</v>
      </c>
      <c r="AI62" s="2">
        <v>48.5</v>
      </c>
      <c r="AJ62" s="8"/>
      <c r="AK62" s="8"/>
      <c r="AL62" s="7">
        <v>39568</v>
      </c>
      <c r="AM62" s="24">
        <f t="shared" si="6"/>
        <v>-6.7974251273397179E-3</v>
      </c>
      <c r="AN62" s="20">
        <f t="shared" si="7"/>
        <v>48.5</v>
      </c>
    </row>
    <row r="63" spans="4:40" x14ac:dyDescent="0.25">
      <c r="D63" s="7">
        <v>39598</v>
      </c>
      <c r="E63">
        <v>85.8322</v>
      </c>
      <c r="F63" s="24">
        <f t="shared" si="2"/>
        <v>-5.7067745908077727E-2</v>
      </c>
      <c r="I63" s="7">
        <v>39599</v>
      </c>
      <c r="J63" s="20">
        <v>47.9</v>
      </c>
      <c r="K63">
        <f t="shared" si="3"/>
        <v>-0.1596491228070176</v>
      </c>
      <c r="M63" s="7">
        <v>39964</v>
      </c>
      <c r="N63" s="24">
        <f t="shared" si="0"/>
        <v>-0.21359816013104649</v>
      </c>
      <c r="O63" s="24">
        <f t="shared" si="1"/>
        <v>-0.13368983957219249</v>
      </c>
      <c r="Z63" s="7">
        <v>39598</v>
      </c>
      <c r="AA63" s="20">
        <v>127.35</v>
      </c>
      <c r="AB63" s="24">
        <f t="shared" si="4"/>
        <v>0.98953288548664253</v>
      </c>
      <c r="AD63" s="7">
        <v>39598</v>
      </c>
      <c r="AE63" s="2">
        <v>4.0594999999999999</v>
      </c>
      <c r="AF63" s="8">
        <f t="shared" si="5"/>
        <v>-0.16947973567380681</v>
      </c>
      <c r="AG63" s="8"/>
      <c r="AH63" s="25">
        <v>39599</v>
      </c>
      <c r="AI63" s="2">
        <v>48.9</v>
      </c>
      <c r="AJ63" s="8"/>
      <c r="AK63" s="8"/>
      <c r="AL63" s="7">
        <v>39598</v>
      </c>
      <c r="AM63" s="24">
        <f t="shared" si="6"/>
        <v>9.5584688802802242E-2</v>
      </c>
      <c r="AN63" s="20">
        <f t="shared" si="7"/>
        <v>48.9</v>
      </c>
    </row>
    <row r="64" spans="4:40" x14ac:dyDescent="0.25">
      <c r="D64" s="7">
        <v>39629</v>
      </c>
      <c r="E64">
        <v>85.863200000000006</v>
      </c>
      <c r="F64" s="24">
        <f t="shared" si="2"/>
        <v>-5.6534404004909389E-2</v>
      </c>
      <c r="I64" s="7">
        <v>39629</v>
      </c>
      <c r="J64" s="20">
        <v>49.5</v>
      </c>
      <c r="K64">
        <f t="shared" si="3"/>
        <v>-0.1523972602739726</v>
      </c>
      <c r="M64" s="7">
        <v>39994</v>
      </c>
      <c r="N64" s="24">
        <f t="shared" si="0"/>
        <v>-0.21228069766791835</v>
      </c>
      <c r="O64" s="24">
        <f t="shared" si="1"/>
        <v>-0.2407407407407407</v>
      </c>
      <c r="Z64" s="7">
        <v>39629</v>
      </c>
      <c r="AA64" s="20">
        <v>140</v>
      </c>
      <c r="AB64" s="24">
        <f t="shared" si="4"/>
        <v>0.98075834748160706</v>
      </c>
      <c r="AD64" s="7">
        <v>39629</v>
      </c>
      <c r="AE64" s="2">
        <v>3.9689999999999999</v>
      </c>
      <c r="AF64" s="8">
        <f t="shared" si="5"/>
        <v>-0.21005493193217106</v>
      </c>
      <c r="AG64" s="8"/>
      <c r="AH64" s="25">
        <v>39629</v>
      </c>
      <c r="AI64" s="2">
        <v>49.9</v>
      </c>
      <c r="AJ64" s="8"/>
      <c r="AK64" s="8"/>
      <c r="AL64" s="7">
        <v>39629</v>
      </c>
      <c r="AM64" s="24">
        <f t="shared" si="6"/>
        <v>7.101167833434574E-2</v>
      </c>
      <c r="AN64" s="20">
        <f t="shared" si="7"/>
        <v>49.9</v>
      </c>
    </row>
    <row r="65" spans="4:40" x14ac:dyDescent="0.25">
      <c r="D65" s="7">
        <v>39660</v>
      </c>
      <c r="E65">
        <v>85.868600000000001</v>
      </c>
      <c r="F65" s="24">
        <f t="shared" si="2"/>
        <v>-5.6681336113424186E-2</v>
      </c>
      <c r="I65" s="7">
        <v>39660</v>
      </c>
      <c r="J65" s="20">
        <v>48.4</v>
      </c>
      <c r="K65">
        <f t="shared" si="3"/>
        <v>-0.15826086956521745</v>
      </c>
      <c r="M65" s="7">
        <v>40025</v>
      </c>
      <c r="N65" s="24">
        <f t="shared" si="0"/>
        <v>-0.21620010108468057</v>
      </c>
      <c r="O65" s="24">
        <f t="shared" si="1"/>
        <v>-0.42652329749103934</v>
      </c>
      <c r="Z65" s="7">
        <v>39660</v>
      </c>
      <c r="AA65" s="20">
        <v>124.08</v>
      </c>
      <c r="AB65" s="24">
        <f t="shared" si="4"/>
        <v>0.58649789029535881</v>
      </c>
      <c r="AD65" s="7">
        <v>39660</v>
      </c>
      <c r="AE65" s="2">
        <v>3.9462000000000002</v>
      </c>
      <c r="AF65" s="8">
        <f t="shared" si="5"/>
        <v>-0.16725753355279815</v>
      </c>
      <c r="AG65" s="8"/>
      <c r="AH65" s="25">
        <v>39660</v>
      </c>
      <c r="AI65" s="2">
        <v>50.8</v>
      </c>
      <c r="AJ65" s="8"/>
      <c r="AK65" s="8"/>
      <c r="AL65" s="7">
        <v>39660</v>
      </c>
      <c r="AM65" s="24">
        <f t="shared" si="6"/>
        <v>-7.9145307064884096E-2</v>
      </c>
      <c r="AN65" s="20">
        <f t="shared" si="7"/>
        <v>50.8</v>
      </c>
    </row>
    <row r="66" spans="4:40" x14ac:dyDescent="0.25">
      <c r="D66" s="7">
        <v>39689</v>
      </c>
      <c r="E66">
        <v>80.168400000000005</v>
      </c>
      <c r="F66" s="24">
        <f t="shared" si="2"/>
        <v>-0.14475454274872435</v>
      </c>
      <c r="I66" s="7">
        <v>39691</v>
      </c>
      <c r="J66" s="20">
        <v>48.6</v>
      </c>
      <c r="K66">
        <f t="shared" si="3"/>
        <v>-0.13368983957219249</v>
      </c>
      <c r="M66" s="7">
        <v>40056</v>
      </c>
      <c r="N66" s="24">
        <f t="shared" si="0"/>
        <v>-0.2217968675937152</v>
      </c>
      <c r="O66" s="24">
        <f t="shared" si="1"/>
        <v>-0.35028248587570621</v>
      </c>
      <c r="Z66" s="7">
        <v>39689</v>
      </c>
      <c r="AA66" s="20">
        <v>115.46</v>
      </c>
      <c r="AB66" s="24">
        <f t="shared" si="4"/>
        <v>0.55942733657482413</v>
      </c>
      <c r="AD66" s="7">
        <v>39689</v>
      </c>
      <c r="AE66" s="2">
        <v>3.8115999999999999</v>
      </c>
      <c r="AF66" s="8">
        <f t="shared" si="5"/>
        <v>-0.15843857634902425</v>
      </c>
      <c r="AG66" s="8"/>
      <c r="AH66" s="25">
        <v>39691</v>
      </c>
      <c r="AI66" s="2">
        <v>50.1</v>
      </c>
      <c r="AJ66" s="8"/>
      <c r="AK66" s="8"/>
      <c r="AL66" s="7">
        <v>39689</v>
      </c>
      <c r="AM66" s="24">
        <f t="shared" si="6"/>
        <v>9.4179766049367064E-3</v>
      </c>
      <c r="AN66" s="20">
        <f t="shared" si="7"/>
        <v>50.1</v>
      </c>
    </row>
    <row r="67" spans="4:40" x14ac:dyDescent="0.25">
      <c r="D67" s="7">
        <v>39721</v>
      </c>
      <c r="E67">
        <v>80.162199999999999</v>
      </c>
      <c r="F67" s="24">
        <f t="shared" si="2"/>
        <v>-0.14481521111795059</v>
      </c>
      <c r="I67" s="7">
        <v>39721</v>
      </c>
      <c r="J67" s="20">
        <v>45.1</v>
      </c>
      <c r="K67">
        <f t="shared" si="3"/>
        <v>-0.2407407407407407</v>
      </c>
      <c r="M67" s="7">
        <v>40086</v>
      </c>
      <c r="N67" s="24">
        <f t="shared" si="0"/>
        <v>-0.22118903922297539</v>
      </c>
      <c r="O67" s="24">
        <f t="shared" si="1"/>
        <v>-0.48096192384769543</v>
      </c>
      <c r="Z67" s="7">
        <v>39721</v>
      </c>
      <c r="AA67" s="20">
        <v>100.64</v>
      </c>
      <c r="AB67" s="24">
        <f t="shared" si="4"/>
        <v>0.23242713690913552</v>
      </c>
      <c r="AD67" s="7">
        <v>39721</v>
      </c>
      <c r="AE67" s="2">
        <v>3.8233999999999999</v>
      </c>
      <c r="AF67" s="8">
        <f t="shared" si="5"/>
        <v>-0.1663795922816963</v>
      </c>
      <c r="AG67" s="8"/>
      <c r="AH67" s="25">
        <v>39721</v>
      </c>
      <c r="AI67" s="2">
        <v>47.2</v>
      </c>
      <c r="AJ67" s="8"/>
      <c r="AK67" s="8"/>
      <c r="AL67" s="7">
        <v>39721</v>
      </c>
      <c r="AM67" s="24">
        <f t="shared" si="6"/>
        <v>-5.3265491143086097E-2</v>
      </c>
      <c r="AN67" s="20">
        <f t="shared" si="7"/>
        <v>47.2</v>
      </c>
    </row>
    <row r="68" spans="4:40" x14ac:dyDescent="0.25">
      <c r="D68" s="7">
        <v>39752</v>
      </c>
      <c r="E68">
        <v>80.149600000000007</v>
      </c>
      <c r="F68" s="24">
        <f t="shared" si="2"/>
        <v>-0.14454534199145286</v>
      </c>
      <c r="I68" s="7">
        <v>39752</v>
      </c>
      <c r="J68" s="20">
        <v>32</v>
      </c>
      <c r="K68">
        <f t="shared" si="3"/>
        <v>-0.42652329749103934</v>
      </c>
      <c r="M68" s="7">
        <v>40117</v>
      </c>
      <c r="N68" s="24">
        <f t="shared" si="0"/>
        <v>-0.22019947697805109</v>
      </c>
      <c r="O68" s="24">
        <f t="shared" si="1"/>
        <v>-0.34343434343434343</v>
      </c>
      <c r="Z68" s="7">
        <v>39752</v>
      </c>
      <c r="AA68" s="20">
        <v>67.81</v>
      </c>
      <c r="AB68" s="24">
        <f t="shared" si="4"/>
        <v>-0.2826615889135724</v>
      </c>
      <c r="AD68" s="7">
        <v>39752</v>
      </c>
      <c r="AE68" s="2">
        <v>3.9529999999999998</v>
      </c>
      <c r="AF68" s="8">
        <f t="shared" si="5"/>
        <v>-0.11581819808535387</v>
      </c>
      <c r="AG68" s="8"/>
      <c r="AH68" s="25">
        <v>39752</v>
      </c>
      <c r="AI68" s="2">
        <v>38.200000000000003</v>
      </c>
      <c r="AJ68" s="8"/>
      <c r="AK68" s="8"/>
      <c r="AL68" s="7">
        <v>39752</v>
      </c>
      <c r="AM68" s="24">
        <f t="shared" si="6"/>
        <v>-0.17064099175952274</v>
      </c>
      <c r="AN68" s="20">
        <f t="shared" si="7"/>
        <v>38.200000000000003</v>
      </c>
    </row>
    <row r="69" spans="4:40" x14ac:dyDescent="0.25">
      <c r="D69" s="7">
        <v>39780</v>
      </c>
      <c r="E69">
        <v>80.502600000000001</v>
      </c>
      <c r="F69" s="24">
        <f t="shared" si="2"/>
        <v>-0.13898752481347121</v>
      </c>
      <c r="I69" s="7">
        <v>39782</v>
      </c>
      <c r="J69" s="20">
        <v>34.5</v>
      </c>
      <c r="K69">
        <f t="shared" si="3"/>
        <v>-0.35028248587570621</v>
      </c>
      <c r="M69" s="7">
        <v>40147</v>
      </c>
      <c r="N69" s="24">
        <f t="shared" si="0"/>
        <v>-0.25439302581531531</v>
      </c>
      <c r="O69" s="24">
        <f t="shared" si="1"/>
        <v>-0.35247524752475246</v>
      </c>
      <c r="Z69" s="7">
        <v>39780</v>
      </c>
      <c r="AA69" s="20">
        <v>54.43</v>
      </c>
      <c r="AB69" s="24">
        <f t="shared" si="4"/>
        <v>-0.38642768571750641</v>
      </c>
      <c r="AD69" s="7">
        <v>39780</v>
      </c>
      <c r="AE69" s="2">
        <v>2.92</v>
      </c>
      <c r="AF69" s="8">
        <f t="shared" si="5"/>
        <v>-0.2584880266131695</v>
      </c>
      <c r="AG69" s="8"/>
      <c r="AH69" s="25">
        <v>39782</v>
      </c>
      <c r="AI69" s="2">
        <v>39</v>
      </c>
      <c r="AJ69" s="8"/>
      <c r="AK69" s="8"/>
      <c r="AL69" s="7">
        <v>39780</v>
      </c>
      <c r="AM69" s="24">
        <f t="shared" si="6"/>
        <v>-0.14718902696080927</v>
      </c>
      <c r="AN69" s="20">
        <f t="shared" si="7"/>
        <v>39</v>
      </c>
    </row>
    <row r="70" spans="4:40" x14ac:dyDescent="0.25">
      <c r="D70" s="7">
        <v>39813</v>
      </c>
      <c r="E70">
        <v>80.498199999999997</v>
      </c>
      <c r="F70" s="24">
        <f t="shared" si="2"/>
        <v>-0.14144502832228201</v>
      </c>
      <c r="I70" s="7">
        <v>39813</v>
      </c>
      <c r="J70" s="20">
        <v>25.9</v>
      </c>
      <c r="K70">
        <f t="shared" si="3"/>
        <v>-0.48096192384769543</v>
      </c>
      <c r="M70" s="7">
        <v>40178</v>
      </c>
      <c r="N70" s="24">
        <f t="shared" si="0"/>
        <v>-0.25446904402831361</v>
      </c>
      <c r="O70" s="24">
        <f t="shared" si="1"/>
        <v>-0.16056910569105698</v>
      </c>
      <c r="Z70" s="7">
        <v>39813</v>
      </c>
      <c r="AA70" s="20">
        <v>44.6</v>
      </c>
      <c r="AB70" s="24">
        <f t="shared" si="4"/>
        <v>-0.53531985830381323</v>
      </c>
      <c r="AD70" s="7">
        <v>39813</v>
      </c>
      <c r="AE70" s="2">
        <v>2.2122999999999999</v>
      </c>
      <c r="AF70" s="8">
        <f t="shared" si="5"/>
        <v>-0.45011433684629154</v>
      </c>
      <c r="AG70" s="8"/>
      <c r="AH70" s="25">
        <v>39813</v>
      </c>
      <c r="AI70" s="2">
        <v>34.5</v>
      </c>
      <c r="AJ70" s="8"/>
      <c r="AK70" s="8"/>
      <c r="AL70" s="7">
        <v>39813</v>
      </c>
      <c r="AM70" s="24">
        <f t="shared" si="6"/>
        <v>-6.5765658540414496E-2</v>
      </c>
      <c r="AN70" s="20">
        <f t="shared" si="7"/>
        <v>34.5</v>
      </c>
    </row>
    <row r="71" spans="4:40" x14ac:dyDescent="0.25">
      <c r="D71" s="7">
        <v>39843</v>
      </c>
      <c r="E71">
        <v>80.378</v>
      </c>
      <c r="F71" s="24">
        <f t="shared" si="2"/>
        <v>-0.14328348663945167</v>
      </c>
      <c r="I71" s="7">
        <v>39844</v>
      </c>
      <c r="J71" s="20">
        <v>32.5</v>
      </c>
      <c r="K71">
        <f t="shared" si="3"/>
        <v>-0.34343434343434343</v>
      </c>
      <c r="M71" s="7">
        <v>40209</v>
      </c>
      <c r="N71" s="24">
        <f t="shared" si="0"/>
        <v>-0.24290601905994169</v>
      </c>
      <c r="O71" s="24">
        <f t="shared" si="1"/>
        <v>-4.3290043290044045E-3</v>
      </c>
      <c r="Z71" s="7">
        <v>39843</v>
      </c>
      <c r="AA71" s="20">
        <v>41.68</v>
      </c>
      <c r="AB71" s="24">
        <f t="shared" si="4"/>
        <v>-0.5457220708446866</v>
      </c>
      <c r="AD71" s="7">
        <v>39843</v>
      </c>
      <c r="AE71" s="2">
        <v>2.8403</v>
      </c>
      <c r="AF71" s="8">
        <f t="shared" si="5"/>
        <v>-0.2095126770755058</v>
      </c>
      <c r="AG71" s="8"/>
      <c r="AH71" s="25">
        <v>39844</v>
      </c>
      <c r="AI71" s="2">
        <v>36.4</v>
      </c>
      <c r="AJ71" s="8"/>
      <c r="AK71" s="8"/>
      <c r="AL71" s="7">
        <v>39843</v>
      </c>
      <c r="AM71" s="24">
        <f t="shared" si="6"/>
        <v>2.8906028320551114E-3</v>
      </c>
      <c r="AN71" s="20">
        <f t="shared" si="7"/>
        <v>36.4</v>
      </c>
    </row>
    <row r="72" spans="4:40" x14ac:dyDescent="0.25">
      <c r="D72" s="7">
        <v>39871</v>
      </c>
      <c r="E72">
        <v>71.407200000000003</v>
      </c>
      <c r="F72" s="24">
        <f t="shared" si="2"/>
        <v>-0.18772288445328678</v>
      </c>
      <c r="I72" s="7">
        <v>39872</v>
      </c>
      <c r="J72" s="20">
        <v>32.700000000000003</v>
      </c>
      <c r="K72">
        <f t="shared" si="3"/>
        <v>-0.35247524752475246</v>
      </c>
      <c r="M72" s="7">
        <v>40237</v>
      </c>
      <c r="N72" s="24">
        <f t="shared" si="0"/>
        <v>-7.756080619321315E-2</v>
      </c>
      <c r="O72" s="24">
        <f t="shared" si="1"/>
        <v>6.4718162839248361E-2</v>
      </c>
      <c r="Z72" s="7">
        <v>39871</v>
      </c>
      <c r="AA72" s="20">
        <v>44.76</v>
      </c>
      <c r="AB72" s="24">
        <f t="shared" si="4"/>
        <v>-0.56048703849175174</v>
      </c>
      <c r="AD72" s="7">
        <v>39871</v>
      </c>
      <c r="AE72" s="2">
        <v>3.0131000000000001</v>
      </c>
      <c r="AF72" s="8">
        <f t="shared" si="5"/>
        <v>-0.14137125270716966</v>
      </c>
      <c r="AG72" s="8"/>
      <c r="AH72" s="25">
        <v>39872</v>
      </c>
      <c r="AI72" s="2">
        <v>36.6</v>
      </c>
      <c r="AJ72" s="8"/>
      <c r="AK72" s="8"/>
      <c r="AL72" s="7">
        <v>39871</v>
      </c>
      <c r="AM72" s="24">
        <f t="shared" si="6"/>
        <v>1.2198748812729754E-2</v>
      </c>
      <c r="AN72" s="20">
        <f t="shared" si="7"/>
        <v>36.6</v>
      </c>
    </row>
    <row r="73" spans="4:40" x14ac:dyDescent="0.25">
      <c r="D73" s="7">
        <v>39903</v>
      </c>
      <c r="E73">
        <v>70.780699999999996</v>
      </c>
      <c r="F73" s="24">
        <f t="shared" si="2"/>
        <v>-0.1948009546713142</v>
      </c>
      <c r="I73" s="7">
        <v>39903</v>
      </c>
      <c r="J73" s="20">
        <v>41.3</v>
      </c>
      <c r="K73">
        <f t="shared" si="3"/>
        <v>-0.16056910569105698</v>
      </c>
      <c r="M73" s="7">
        <v>40268</v>
      </c>
      <c r="N73" s="24">
        <f t="shared" si="0"/>
        <v>-6.9350825860721832E-2</v>
      </c>
      <c r="O73" s="24">
        <f t="shared" si="1"/>
        <v>-1.0101010101010055E-2</v>
      </c>
      <c r="Z73" s="7">
        <v>39903</v>
      </c>
      <c r="AA73" s="20">
        <v>49.66</v>
      </c>
      <c r="AB73" s="24">
        <f t="shared" si="4"/>
        <v>-0.51112423705453836</v>
      </c>
      <c r="AD73" s="7">
        <v>39903</v>
      </c>
      <c r="AE73" s="2">
        <v>2.6629</v>
      </c>
      <c r="AF73" s="8">
        <f t="shared" si="5"/>
        <v>-0.21899929610511504</v>
      </c>
      <c r="AG73" s="8"/>
      <c r="AH73" s="25">
        <v>39903</v>
      </c>
      <c r="AI73" s="2">
        <v>37.200000000000003</v>
      </c>
      <c r="AJ73" s="8"/>
      <c r="AK73" s="8"/>
      <c r="AL73" s="7">
        <v>39903</v>
      </c>
      <c r="AM73" s="24">
        <f t="shared" si="6"/>
        <v>0.28916333229500679</v>
      </c>
      <c r="AN73" s="20">
        <f t="shared" si="7"/>
        <v>37.200000000000003</v>
      </c>
    </row>
    <row r="74" spans="4:40" x14ac:dyDescent="0.25">
      <c r="D74" s="7">
        <v>39933</v>
      </c>
      <c r="E74">
        <v>70.784800000000004</v>
      </c>
      <c r="F74" s="24">
        <f t="shared" si="2"/>
        <v>-0.19481568353556367</v>
      </c>
      <c r="I74" s="7">
        <v>39933</v>
      </c>
      <c r="J74" s="20">
        <v>46</v>
      </c>
      <c r="K74">
        <f t="shared" si="3"/>
        <v>-4.3290043290044045E-3</v>
      </c>
      <c r="M74" s="7">
        <v>40298</v>
      </c>
      <c r="N74" s="24">
        <f t="shared" si="0"/>
        <v>-6.9130660819836987E-2</v>
      </c>
      <c r="O74" s="24">
        <f t="shared" si="1"/>
        <v>0.16942148760330578</v>
      </c>
      <c r="Z74" s="7">
        <v>39933</v>
      </c>
      <c r="AA74" s="20">
        <v>51.12</v>
      </c>
      <c r="AB74" s="24">
        <f t="shared" si="4"/>
        <v>-0.54944473823373874</v>
      </c>
      <c r="AD74" s="7">
        <v>39933</v>
      </c>
      <c r="AE74" s="2">
        <v>3.1187</v>
      </c>
      <c r="AF74" s="8">
        <f t="shared" si="5"/>
        <v>-0.16341640065452401</v>
      </c>
      <c r="AG74" s="8"/>
      <c r="AH74" s="25">
        <v>39933</v>
      </c>
      <c r="AI74" s="2">
        <v>39.9</v>
      </c>
      <c r="AJ74" s="8"/>
      <c r="AK74" s="8"/>
      <c r="AL74" s="7">
        <v>39933</v>
      </c>
      <c r="AM74" s="24">
        <f t="shared" si="6"/>
        <v>0.58188386675589743</v>
      </c>
      <c r="AN74" s="20">
        <f t="shared" si="7"/>
        <v>39.9</v>
      </c>
    </row>
    <row r="75" spans="4:40" x14ac:dyDescent="0.25">
      <c r="D75" s="7">
        <v>39962</v>
      </c>
      <c r="E75">
        <v>67.498599999999996</v>
      </c>
      <c r="F75" s="24">
        <f t="shared" si="2"/>
        <v>-0.21359816013104649</v>
      </c>
      <c r="I75" s="7">
        <v>39964</v>
      </c>
      <c r="J75" s="20">
        <v>51</v>
      </c>
      <c r="K75">
        <f t="shared" si="3"/>
        <v>6.4718162839248361E-2</v>
      </c>
      <c r="M75" s="7">
        <v>40329</v>
      </c>
      <c r="N75" s="24">
        <f t="shared" ref="N75:N138" si="8">F87</f>
        <v>6.3967252654129059E-2</v>
      </c>
      <c r="O75" s="24">
        <f t="shared" si="1"/>
        <v>0.31893004115226331</v>
      </c>
      <c r="Z75" s="7">
        <v>39962</v>
      </c>
      <c r="AA75" s="20">
        <v>66.31</v>
      </c>
      <c r="AB75" s="24">
        <f t="shared" si="4"/>
        <v>-0.47930899096976831</v>
      </c>
      <c r="AD75" s="7">
        <v>39962</v>
      </c>
      <c r="AE75" s="2">
        <v>3.4594</v>
      </c>
      <c r="AF75" s="8">
        <f t="shared" si="5"/>
        <v>-0.14782608695652166</v>
      </c>
      <c r="AG75" s="8"/>
      <c r="AH75" s="25">
        <v>39964</v>
      </c>
      <c r="AI75" s="2">
        <v>44.1</v>
      </c>
      <c r="AJ75" s="8"/>
      <c r="AK75" s="8"/>
      <c r="AL75" s="7">
        <v>39962</v>
      </c>
      <c r="AM75" s="24">
        <f t="shared" si="6"/>
        <v>0.28850914728128407</v>
      </c>
      <c r="AN75" s="20">
        <f t="shared" si="7"/>
        <v>44.1</v>
      </c>
    </row>
    <row r="76" spans="4:40" x14ac:dyDescent="0.25">
      <c r="D76" s="7">
        <v>39994</v>
      </c>
      <c r="E76">
        <v>67.636099999999999</v>
      </c>
      <c r="F76" s="24">
        <f t="shared" si="2"/>
        <v>-0.21228069766791835</v>
      </c>
      <c r="I76" s="7">
        <v>39994</v>
      </c>
      <c r="J76" s="20">
        <v>49</v>
      </c>
      <c r="K76">
        <f t="shared" si="3"/>
        <v>-1.0101010101010055E-2</v>
      </c>
      <c r="M76" s="7">
        <v>40359</v>
      </c>
      <c r="N76" s="24">
        <f t="shared" si="8"/>
        <v>6.2712072399206953E-2</v>
      </c>
      <c r="O76" s="24">
        <f t="shared" si="1"/>
        <v>0.43458980044345896</v>
      </c>
      <c r="Z76" s="7">
        <v>39994</v>
      </c>
      <c r="AA76" s="20">
        <v>69.89</v>
      </c>
      <c r="AB76" s="24">
        <f t="shared" si="4"/>
        <v>-0.50078571428571428</v>
      </c>
      <c r="AD76" s="7">
        <v>39994</v>
      </c>
      <c r="AE76" s="2">
        <v>3.5326</v>
      </c>
      <c r="AF76" s="8">
        <f t="shared" si="5"/>
        <v>-0.10995212899974804</v>
      </c>
      <c r="AG76" s="8"/>
      <c r="AH76" s="25">
        <v>39994</v>
      </c>
      <c r="AI76" s="2">
        <v>46.3</v>
      </c>
      <c r="AJ76" s="8"/>
      <c r="AK76" s="8"/>
      <c r="AL76" s="7">
        <v>39994</v>
      </c>
      <c r="AM76" s="24">
        <f t="shared" si="6"/>
        <v>0.42775347876789771</v>
      </c>
      <c r="AN76" s="20">
        <f t="shared" si="7"/>
        <v>46.3</v>
      </c>
    </row>
    <row r="77" spans="4:40" x14ac:dyDescent="0.25">
      <c r="D77" s="7">
        <v>40025</v>
      </c>
      <c r="E77">
        <v>67.303799999999995</v>
      </c>
      <c r="F77" s="24">
        <f t="shared" si="2"/>
        <v>-0.21620010108468057</v>
      </c>
      <c r="I77" s="7">
        <v>40025</v>
      </c>
      <c r="J77" s="20">
        <v>56.6</v>
      </c>
      <c r="K77">
        <f t="shared" si="3"/>
        <v>0.16942148760330578</v>
      </c>
      <c r="M77" s="7">
        <v>40390</v>
      </c>
      <c r="N77" s="24">
        <f t="shared" si="8"/>
        <v>6.7699000650780716E-2</v>
      </c>
      <c r="O77" s="24">
        <f t="shared" si="1"/>
        <v>0.80312500000000009</v>
      </c>
      <c r="Z77" s="7">
        <v>40025</v>
      </c>
      <c r="AA77" s="20">
        <v>69.45</v>
      </c>
      <c r="AB77" s="24">
        <f t="shared" si="4"/>
        <v>-0.44028046421663436</v>
      </c>
      <c r="AD77" s="7">
        <v>40025</v>
      </c>
      <c r="AE77" s="2">
        <v>3.4796</v>
      </c>
      <c r="AF77" s="8">
        <f t="shared" si="5"/>
        <v>-0.11824033247174504</v>
      </c>
      <c r="AG77" s="8"/>
      <c r="AH77" s="25">
        <v>40025</v>
      </c>
      <c r="AI77" s="2">
        <v>49.7</v>
      </c>
      <c r="AJ77" s="8"/>
      <c r="AK77" s="8"/>
      <c r="AL77" s="7">
        <v>40025</v>
      </c>
      <c r="AM77" s="24">
        <f t="shared" si="6"/>
        <v>0.32540434701480803</v>
      </c>
      <c r="AN77" s="20">
        <f t="shared" si="7"/>
        <v>49.7</v>
      </c>
    </row>
    <row r="78" spans="4:40" x14ac:dyDescent="0.25">
      <c r="D78" s="7">
        <v>40056</v>
      </c>
      <c r="E78">
        <v>62.387300000000003</v>
      </c>
      <c r="F78" s="24">
        <f t="shared" si="2"/>
        <v>-0.2217968675937152</v>
      </c>
      <c r="I78" s="7">
        <v>40056</v>
      </c>
      <c r="J78" s="20">
        <v>64.099999999999994</v>
      </c>
      <c r="K78">
        <f t="shared" si="3"/>
        <v>0.31893004115226331</v>
      </c>
      <c r="M78" s="7">
        <v>40421</v>
      </c>
      <c r="N78" s="24">
        <f t="shared" si="8"/>
        <v>0.23945097800353587</v>
      </c>
      <c r="O78" s="24">
        <f t="shared" si="1"/>
        <v>0.86086956521739144</v>
      </c>
      <c r="Z78" s="7">
        <v>40056</v>
      </c>
      <c r="AA78" s="20">
        <v>69.959999999999994</v>
      </c>
      <c r="AB78" s="24">
        <f t="shared" si="4"/>
        <v>-0.3940758704313182</v>
      </c>
      <c r="AD78" s="7">
        <v>40056</v>
      </c>
      <c r="AE78" s="2">
        <v>3.3975</v>
      </c>
      <c r="AF78" s="8">
        <f t="shared" si="5"/>
        <v>-0.10864204008815193</v>
      </c>
      <c r="AG78" s="8"/>
      <c r="AH78" s="25">
        <v>40056</v>
      </c>
      <c r="AI78" s="2">
        <v>53.4</v>
      </c>
      <c r="AJ78" s="8"/>
      <c r="AK78" s="8"/>
      <c r="AL78" s="7">
        <v>40056</v>
      </c>
      <c r="AM78" s="24">
        <f t="shared" si="6"/>
        <v>0.41676378588597907</v>
      </c>
      <c r="AN78" s="20">
        <f t="shared" si="7"/>
        <v>53.4</v>
      </c>
    </row>
    <row r="79" spans="4:40" x14ac:dyDescent="0.25">
      <c r="D79" s="7">
        <v>40086</v>
      </c>
      <c r="E79">
        <v>62.431199999999997</v>
      </c>
      <c r="F79" s="24">
        <f t="shared" si="2"/>
        <v>-0.22118903922297539</v>
      </c>
      <c r="I79" s="7">
        <v>40086</v>
      </c>
      <c r="J79" s="20">
        <v>64.7</v>
      </c>
      <c r="K79">
        <f t="shared" si="3"/>
        <v>0.43458980044345896</v>
      </c>
      <c r="M79" s="7">
        <v>40451</v>
      </c>
      <c r="N79" s="24">
        <f t="shared" si="8"/>
        <v>0.23861787055190353</v>
      </c>
      <c r="O79" s="24">
        <f t="shared" si="1"/>
        <v>1.4633204633204633</v>
      </c>
      <c r="Z79" s="7">
        <v>40086</v>
      </c>
      <c r="AA79" s="20">
        <v>70.61</v>
      </c>
      <c r="AB79" s="24">
        <f t="shared" si="4"/>
        <v>-0.29839030206677264</v>
      </c>
      <c r="AD79" s="7">
        <v>40086</v>
      </c>
      <c r="AE79" s="2">
        <v>3.3052999999999999</v>
      </c>
      <c r="AF79" s="8">
        <f t="shared" si="5"/>
        <v>-0.13550766333629749</v>
      </c>
      <c r="AG79" s="8"/>
      <c r="AH79" s="25">
        <v>40086</v>
      </c>
      <c r="AI79" s="2">
        <v>54.9</v>
      </c>
      <c r="AJ79" s="8"/>
      <c r="AK79" s="8"/>
      <c r="AL79" s="7">
        <v>40086</v>
      </c>
      <c r="AM79" s="24">
        <f t="shared" si="6"/>
        <v>0.27627566903993694</v>
      </c>
      <c r="AN79" s="20">
        <f t="shared" si="7"/>
        <v>54.9</v>
      </c>
    </row>
    <row r="80" spans="4:40" x14ac:dyDescent="0.25">
      <c r="D80" s="7">
        <v>40116</v>
      </c>
      <c r="E80">
        <v>62.500700000000002</v>
      </c>
      <c r="F80" s="24">
        <f t="shared" si="2"/>
        <v>-0.22019947697805109</v>
      </c>
      <c r="I80" s="7">
        <v>40117</v>
      </c>
      <c r="J80" s="20">
        <v>57.7</v>
      </c>
      <c r="K80">
        <f t="shared" si="3"/>
        <v>0.80312500000000009</v>
      </c>
      <c r="M80" s="7">
        <v>40482</v>
      </c>
      <c r="N80" s="24">
        <f t="shared" si="8"/>
        <v>0.23649495125654596</v>
      </c>
      <c r="O80" s="24">
        <f t="shared" si="1"/>
        <v>0.84307692307692306</v>
      </c>
      <c r="Z80" s="7">
        <v>40116</v>
      </c>
      <c r="AA80" s="20">
        <v>77</v>
      </c>
      <c r="AB80" s="24">
        <f t="shared" si="4"/>
        <v>0.13552573366760057</v>
      </c>
      <c r="AD80" s="7">
        <v>40116</v>
      </c>
      <c r="AE80" s="2">
        <v>3.3828</v>
      </c>
      <c r="AF80" s="8">
        <f t="shared" si="5"/>
        <v>-0.14424487730837332</v>
      </c>
      <c r="AG80" s="8"/>
      <c r="AH80" s="25">
        <v>40117</v>
      </c>
      <c r="AI80" s="2">
        <v>57.6</v>
      </c>
      <c r="AJ80" s="8"/>
      <c r="AK80" s="8"/>
      <c r="AL80" s="7">
        <v>40116</v>
      </c>
      <c r="AM80" s="24">
        <f t="shared" si="6"/>
        <v>0.53319853124125594</v>
      </c>
      <c r="AN80" s="20">
        <f t="shared" si="7"/>
        <v>57.6</v>
      </c>
    </row>
    <row r="81" spans="4:40" x14ac:dyDescent="0.25">
      <c r="D81" s="7">
        <v>40147</v>
      </c>
      <c r="E81">
        <v>60.023299999999999</v>
      </c>
      <c r="F81" s="24">
        <f t="shared" si="2"/>
        <v>-0.25439302581531531</v>
      </c>
      <c r="I81" s="7">
        <v>40147</v>
      </c>
      <c r="J81" s="20">
        <v>64.2</v>
      </c>
      <c r="K81">
        <f t="shared" si="3"/>
        <v>0.86086956521739144</v>
      </c>
      <c r="M81" s="7">
        <v>40512</v>
      </c>
      <c r="N81" s="24">
        <f t="shared" si="8"/>
        <v>0.38398588548113821</v>
      </c>
      <c r="O81" s="24">
        <f t="shared" si="1"/>
        <v>0.76452599388379205</v>
      </c>
      <c r="Z81" s="7">
        <v>40147</v>
      </c>
      <c r="AA81" s="20">
        <v>77.28</v>
      </c>
      <c r="AB81" s="24">
        <f t="shared" si="4"/>
        <v>0.41980525445526373</v>
      </c>
      <c r="AD81" s="7">
        <v>40147</v>
      </c>
      <c r="AE81" s="2">
        <v>3.1978</v>
      </c>
      <c r="AF81" s="8">
        <f t="shared" si="5"/>
        <v>9.5136986301369797E-2</v>
      </c>
      <c r="AG81" s="8"/>
      <c r="AH81" s="25">
        <v>40147</v>
      </c>
      <c r="AI81" s="2">
        <v>55.4</v>
      </c>
      <c r="AJ81" s="8"/>
      <c r="AK81" s="8"/>
      <c r="AL81" s="7">
        <v>40147</v>
      </c>
      <c r="AM81" s="24">
        <f t="shared" si="6"/>
        <v>0.82005314981283572</v>
      </c>
      <c r="AN81" s="20">
        <f t="shared" si="7"/>
        <v>55.4</v>
      </c>
    </row>
    <row r="82" spans="4:40" x14ac:dyDescent="0.25">
      <c r="D82" s="7">
        <v>40178</v>
      </c>
      <c r="E82">
        <v>60.0139</v>
      </c>
      <c r="F82" s="24">
        <f t="shared" si="2"/>
        <v>-0.25446904402831361</v>
      </c>
      <c r="I82" s="7">
        <v>40178</v>
      </c>
      <c r="J82" s="20">
        <v>63.8</v>
      </c>
      <c r="K82">
        <f t="shared" si="3"/>
        <v>1.4633204633204633</v>
      </c>
      <c r="M82" s="7">
        <v>40543</v>
      </c>
      <c r="N82" s="24">
        <f t="shared" si="8"/>
        <v>0.38471254159453072</v>
      </c>
      <c r="O82" s="24">
        <f t="shared" si="1"/>
        <v>0.45520581113801462</v>
      </c>
      <c r="Z82" s="7">
        <v>40178</v>
      </c>
      <c r="AA82" s="20">
        <v>79.36</v>
      </c>
      <c r="AB82" s="24">
        <f t="shared" si="4"/>
        <v>0.77937219730941698</v>
      </c>
      <c r="AD82" s="7">
        <v>40178</v>
      </c>
      <c r="AE82" s="2">
        <v>3.8368000000000002</v>
      </c>
      <c r="AF82" s="8">
        <f t="shared" si="5"/>
        <v>0.73430366586810125</v>
      </c>
      <c r="AG82" s="8"/>
      <c r="AH82" s="25">
        <v>40178</v>
      </c>
      <c r="AI82" s="2">
        <v>55.8</v>
      </c>
      <c r="AJ82" s="8"/>
      <c r="AK82" s="8"/>
      <c r="AL82" s="7">
        <v>40178</v>
      </c>
      <c r="AM82" s="24">
        <f t="shared" si="6"/>
        <v>0.770703415549436</v>
      </c>
      <c r="AN82" s="20">
        <f t="shared" si="7"/>
        <v>55.8</v>
      </c>
    </row>
    <row r="83" spans="4:40" x14ac:dyDescent="0.25">
      <c r="D83" s="7">
        <v>40207</v>
      </c>
      <c r="E83">
        <v>60.853700000000003</v>
      </c>
      <c r="F83" s="24">
        <f t="shared" si="2"/>
        <v>-0.24290601905994169</v>
      </c>
      <c r="I83" s="7">
        <v>40209</v>
      </c>
      <c r="J83" s="20">
        <v>59.9</v>
      </c>
      <c r="K83">
        <f t="shared" si="3"/>
        <v>0.84307692307692306</v>
      </c>
      <c r="M83" s="7">
        <v>40574</v>
      </c>
      <c r="N83" s="24">
        <f t="shared" si="8"/>
        <v>0.35596520836037904</v>
      </c>
      <c r="O83" s="24">
        <f t="shared" si="1"/>
        <v>0.39130434782608692</v>
      </c>
      <c r="Z83" s="7">
        <v>40207</v>
      </c>
      <c r="AA83" s="20">
        <v>72.89</v>
      </c>
      <c r="AB83" s="24">
        <f t="shared" si="4"/>
        <v>0.7488003838771593</v>
      </c>
      <c r="AD83" s="7">
        <v>40207</v>
      </c>
      <c r="AE83" s="2">
        <v>3.5844</v>
      </c>
      <c r="AF83" s="8">
        <f t="shared" si="5"/>
        <v>0.26197936837657987</v>
      </c>
      <c r="AG83" s="8"/>
      <c r="AH83" s="25">
        <v>40209</v>
      </c>
      <c r="AI83" s="2">
        <v>56.3</v>
      </c>
      <c r="AJ83" s="8"/>
      <c r="AK83" s="8"/>
      <c r="AL83" s="7">
        <v>40207</v>
      </c>
      <c r="AM83" s="24">
        <f t="shared" si="6"/>
        <v>0.41924035674256066</v>
      </c>
      <c r="AN83" s="20">
        <f t="shared" si="7"/>
        <v>56.3</v>
      </c>
    </row>
    <row r="84" spans="4:40" x14ac:dyDescent="0.25">
      <c r="D84" s="7">
        <v>40235</v>
      </c>
      <c r="E84">
        <v>65.868799999999993</v>
      </c>
      <c r="F84" s="24">
        <f t="shared" si="2"/>
        <v>-7.756080619321315E-2</v>
      </c>
      <c r="I84" s="7">
        <v>40237</v>
      </c>
      <c r="J84" s="20">
        <v>57.7</v>
      </c>
      <c r="K84">
        <f t="shared" si="3"/>
        <v>0.76452599388379205</v>
      </c>
      <c r="M84" s="7">
        <v>40602</v>
      </c>
      <c r="N84" s="24">
        <f t="shared" si="8"/>
        <v>0.34216351292265856</v>
      </c>
      <c r="O84" s="24">
        <f t="shared" ref="O84:O147" si="9">K87</f>
        <v>0.20196078431372544</v>
      </c>
      <c r="Z84" s="7">
        <v>40235</v>
      </c>
      <c r="AA84" s="20">
        <v>79.66</v>
      </c>
      <c r="AB84" s="24">
        <f t="shared" si="4"/>
        <v>0.77971403038427178</v>
      </c>
      <c r="AD84" s="7">
        <v>40235</v>
      </c>
      <c r="AE84" s="2">
        <v>3.6116999999999999</v>
      </c>
      <c r="AF84" s="8">
        <f t="shared" si="5"/>
        <v>0.19866582589359782</v>
      </c>
      <c r="AG84" s="8"/>
      <c r="AH84" s="25">
        <v>40237</v>
      </c>
      <c r="AI84" s="2">
        <v>55.5</v>
      </c>
      <c r="AJ84" s="8"/>
      <c r="AK84" s="8"/>
      <c r="AL84" s="7">
        <v>40235</v>
      </c>
      <c r="AM84" s="24">
        <f t="shared" si="6"/>
        <v>0.40098876022579988</v>
      </c>
      <c r="AN84" s="20">
        <f t="shared" si="7"/>
        <v>55.5</v>
      </c>
    </row>
    <row r="85" spans="4:40" x14ac:dyDescent="0.25">
      <c r="D85" s="7">
        <v>40268</v>
      </c>
      <c r="E85">
        <v>65.872</v>
      </c>
      <c r="F85" s="24">
        <f t="shared" si="2"/>
        <v>-6.9350825860721832E-2</v>
      </c>
      <c r="I85" s="7">
        <v>40268</v>
      </c>
      <c r="J85" s="20">
        <v>60.1</v>
      </c>
      <c r="K85">
        <f t="shared" si="3"/>
        <v>0.45520581113801462</v>
      </c>
      <c r="M85" s="7">
        <v>40633</v>
      </c>
      <c r="N85" s="24">
        <f t="shared" si="8"/>
        <v>0.34260687393733313</v>
      </c>
      <c r="O85" s="24">
        <f t="shared" si="9"/>
        <v>0.1959183673469389</v>
      </c>
      <c r="Z85" s="7">
        <v>40268</v>
      </c>
      <c r="AA85" s="20">
        <v>83.76</v>
      </c>
      <c r="AB85" s="24">
        <f t="shared" si="4"/>
        <v>0.68666935159081777</v>
      </c>
      <c r="AD85" s="7">
        <v>40268</v>
      </c>
      <c r="AE85" s="2">
        <v>3.8256999999999999</v>
      </c>
      <c r="AF85" s="8">
        <f t="shared" si="5"/>
        <v>0.43666679184347879</v>
      </c>
      <c r="AG85" s="8"/>
      <c r="AH85" s="25">
        <v>40268</v>
      </c>
      <c r="AI85" s="2">
        <v>58.8</v>
      </c>
      <c r="AJ85" s="8"/>
      <c r="AK85" s="8"/>
      <c r="AL85" s="7">
        <v>40268</v>
      </c>
      <c r="AM85" s="24">
        <f t="shared" si="6"/>
        <v>6.6047544627439225E-2</v>
      </c>
      <c r="AN85" s="20">
        <f t="shared" si="7"/>
        <v>58.8</v>
      </c>
    </row>
    <row r="86" spans="4:40" x14ac:dyDescent="0.25">
      <c r="D86" s="7">
        <v>40298</v>
      </c>
      <c r="E86">
        <v>65.891400000000004</v>
      </c>
      <c r="F86" s="24">
        <f t="shared" ref="F86:F149" si="10">E86/E74-1</f>
        <v>-6.9130660819836987E-2</v>
      </c>
      <c r="I86" s="7">
        <v>40298</v>
      </c>
      <c r="J86" s="20">
        <v>64</v>
      </c>
      <c r="K86">
        <f t="shared" ref="K86:K149" si="11">J86/J74-1</f>
        <v>0.39130434782608692</v>
      </c>
      <c r="M86" s="7">
        <v>40663</v>
      </c>
      <c r="N86" s="24">
        <f t="shared" si="8"/>
        <v>0.3431297559317299</v>
      </c>
      <c r="O86" s="24">
        <f t="shared" si="9"/>
        <v>-3.3568904593639592E-2</v>
      </c>
      <c r="Z86" s="7">
        <v>40298</v>
      </c>
      <c r="AA86" s="20">
        <v>86.15</v>
      </c>
      <c r="AB86" s="24">
        <f t="shared" ref="AB86:AB149" si="12">AA86/AA74-1</f>
        <v>0.68525039123630682</v>
      </c>
      <c r="AD86" s="7">
        <v>40298</v>
      </c>
      <c r="AE86" s="2">
        <v>3.6532</v>
      </c>
      <c r="AF86" s="8">
        <f t="shared" ref="AF86:AF149" si="13">AE86/AE74-1</f>
        <v>0.17138551319460027</v>
      </c>
      <c r="AG86" s="8"/>
      <c r="AH86" s="25">
        <v>40298</v>
      </c>
      <c r="AI86" s="2">
        <v>58.1</v>
      </c>
      <c r="AJ86" s="8"/>
      <c r="AK86" s="8"/>
      <c r="AL86" s="7">
        <v>40298</v>
      </c>
      <c r="AM86" s="24">
        <f t="shared" si="6"/>
        <v>-0.39847978699892628</v>
      </c>
      <c r="AN86" s="20">
        <f t="shared" si="7"/>
        <v>58.1</v>
      </c>
    </row>
    <row r="87" spans="4:40" x14ac:dyDescent="0.25">
      <c r="D87" s="7">
        <v>40329</v>
      </c>
      <c r="E87">
        <v>71.816299999999998</v>
      </c>
      <c r="F87" s="24">
        <f t="shared" si="10"/>
        <v>6.3967252654129059E-2</v>
      </c>
      <c r="I87" s="7">
        <v>40329</v>
      </c>
      <c r="J87" s="20">
        <v>61.3</v>
      </c>
      <c r="K87">
        <f t="shared" si="11"/>
        <v>0.20196078431372544</v>
      </c>
      <c r="M87" s="7">
        <v>40694</v>
      </c>
      <c r="N87" s="24">
        <f t="shared" si="8"/>
        <v>0.28124673646511988</v>
      </c>
      <c r="O87" s="24">
        <f t="shared" si="9"/>
        <v>-0.15756630265210603</v>
      </c>
      <c r="Z87" s="7">
        <v>40329</v>
      </c>
      <c r="AA87" s="20">
        <v>73.97</v>
      </c>
      <c r="AB87" s="24">
        <f t="shared" si="12"/>
        <v>0.11551802141456791</v>
      </c>
      <c r="AD87" s="7">
        <v>40329</v>
      </c>
      <c r="AE87" s="2">
        <v>3.2848000000000002</v>
      </c>
      <c r="AF87" s="8">
        <f t="shared" si="13"/>
        <v>-5.0471179973405778E-2</v>
      </c>
      <c r="AG87" s="8"/>
      <c r="AH87" s="25">
        <v>40329</v>
      </c>
      <c r="AI87" s="2">
        <v>57.4</v>
      </c>
      <c r="AJ87" s="8"/>
      <c r="AK87" s="8"/>
      <c r="AL87" s="7">
        <v>40329</v>
      </c>
      <c r="AM87" s="24">
        <f t="shared" si="6"/>
        <v>-0.64491571233067591</v>
      </c>
      <c r="AN87" s="20">
        <f t="shared" si="7"/>
        <v>57.4</v>
      </c>
    </row>
    <row r="88" spans="4:40" x14ac:dyDescent="0.25">
      <c r="D88" s="7">
        <v>40359</v>
      </c>
      <c r="E88">
        <v>71.877700000000004</v>
      </c>
      <c r="F88" s="24">
        <f t="shared" si="10"/>
        <v>6.2712072399206953E-2</v>
      </c>
      <c r="I88" s="7">
        <v>40359</v>
      </c>
      <c r="J88" s="20">
        <v>58.6</v>
      </c>
      <c r="K88">
        <f t="shared" si="11"/>
        <v>0.1959183673469389</v>
      </c>
      <c r="M88" s="7">
        <v>40724</v>
      </c>
      <c r="N88" s="24">
        <f t="shared" si="8"/>
        <v>0.28008547852811105</v>
      </c>
      <c r="O88" s="24">
        <f t="shared" si="9"/>
        <v>-0.19783616692426587</v>
      </c>
      <c r="Z88" s="7">
        <v>40359</v>
      </c>
      <c r="AA88" s="20">
        <v>75.63</v>
      </c>
      <c r="AB88" s="24">
        <f t="shared" si="12"/>
        <v>8.2129059951352001E-2</v>
      </c>
      <c r="AD88" s="7">
        <v>40359</v>
      </c>
      <c r="AE88" s="2">
        <v>2.9310999999999998</v>
      </c>
      <c r="AF88" s="8">
        <f t="shared" si="13"/>
        <v>-0.17027118835984834</v>
      </c>
      <c r="AG88" s="8"/>
      <c r="AH88" s="25">
        <v>40359</v>
      </c>
      <c r="AI88" s="2">
        <v>56.5</v>
      </c>
      <c r="AJ88" s="8"/>
      <c r="AK88" s="8"/>
      <c r="AL88" s="7">
        <v>40359</v>
      </c>
      <c r="AM88" s="24">
        <f t="shared" si="6"/>
        <v>-0.98543419515010477</v>
      </c>
      <c r="AN88" s="20">
        <f t="shared" si="7"/>
        <v>56.5</v>
      </c>
    </row>
    <row r="89" spans="4:40" x14ac:dyDescent="0.25">
      <c r="D89" s="7">
        <v>40389</v>
      </c>
      <c r="E89">
        <v>71.860200000000006</v>
      </c>
      <c r="F89" s="24">
        <f t="shared" si="10"/>
        <v>6.7699000650780716E-2</v>
      </c>
      <c r="I89" s="7">
        <v>40390</v>
      </c>
      <c r="J89" s="20">
        <v>54.7</v>
      </c>
      <c r="K89">
        <f t="shared" si="11"/>
        <v>-3.3568904593639592E-2</v>
      </c>
      <c r="M89" s="7">
        <v>40755</v>
      </c>
      <c r="N89" s="24">
        <f t="shared" si="8"/>
        <v>0.28035546797810196</v>
      </c>
      <c r="O89" s="24">
        <f t="shared" si="9"/>
        <v>1.7331022530329143E-3</v>
      </c>
      <c r="Z89" s="7">
        <v>40389</v>
      </c>
      <c r="AA89" s="20">
        <v>78.95</v>
      </c>
      <c r="AB89" s="24">
        <f t="shared" si="12"/>
        <v>0.13678905687544995</v>
      </c>
      <c r="AD89" s="7">
        <v>40389</v>
      </c>
      <c r="AE89" s="2">
        <v>2.9051999999999998</v>
      </c>
      <c r="AF89" s="8">
        <f t="shared" si="13"/>
        <v>-0.16507644556845624</v>
      </c>
      <c r="AG89" s="8"/>
      <c r="AH89" s="25">
        <v>40390</v>
      </c>
      <c r="AI89" s="2">
        <v>56.1</v>
      </c>
      <c r="AJ89" s="8"/>
      <c r="AK89" s="8"/>
      <c r="AL89" s="7">
        <v>40389</v>
      </c>
      <c r="AM89" s="24">
        <f t="shared" si="6"/>
        <v>-0.75523474792019241</v>
      </c>
      <c r="AN89" s="20">
        <f t="shared" si="7"/>
        <v>56.1</v>
      </c>
    </row>
    <row r="90" spans="4:40" x14ac:dyDescent="0.25">
      <c r="D90" s="7">
        <v>40421</v>
      </c>
      <c r="E90">
        <v>77.325999999999993</v>
      </c>
      <c r="F90" s="24">
        <f t="shared" si="10"/>
        <v>0.23945097800353587</v>
      </c>
      <c r="I90" s="7">
        <v>40421</v>
      </c>
      <c r="J90" s="20">
        <v>54</v>
      </c>
      <c r="K90">
        <f t="shared" si="11"/>
        <v>-0.15756630265210603</v>
      </c>
      <c r="M90" s="7">
        <v>40786</v>
      </c>
      <c r="N90" s="24">
        <f t="shared" si="8"/>
        <v>0.24009259498745594</v>
      </c>
      <c r="O90" s="24">
        <f t="shared" si="9"/>
        <v>-9.1900311526479816E-2</v>
      </c>
      <c r="Z90" s="7">
        <v>40421</v>
      </c>
      <c r="AA90" s="20">
        <v>71.92</v>
      </c>
      <c r="AB90" s="24">
        <f t="shared" si="12"/>
        <v>2.8016009148084775E-2</v>
      </c>
      <c r="AD90" s="7">
        <v>40421</v>
      </c>
      <c r="AE90" s="2">
        <v>2.4683000000000002</v>
      </c>
      <c r="AF90" s="8">
        <f t="shared" si="13"/>
        <v>-0.27349521707137592</v>
      </c>
      <c r="AG90" s="8"/>
      <c r="AH90" s="25">
        <v>40421</v>
      </c>
      <c r="AI90" s="2">
        <v>56.4</v>
      </c>
      <c r="AJ90" s="8"/>
      <c r="AK90" s="8"/>
      <c r="AL90" s="7">
        <v>40421</v>
      </c>
      <c r="AM90" s="24">
        <f t="shared" si="6"/>
        <v>-0.7018582911989214</v>
      </c>
      <c r="AN90" s="20">
        <f t="shared" si="7"/>
        <v>56.4</v>
      </c>
    </row>
    <row r="91" spans="4:40" x14ac:dyDescent="0.25">
      <c r="D91" s="7">
        <v>40451</v>
      </c>
      <c r="E91">
        <v>77.328400000000002</v>
      </c>
      <c r="F91" s="24">
        <f t="shared" si="10"/>
        <v>0.23861787055190353</v>
      </c>
      <c r="I91" s="7">
        <v>40451</v>
      </c>
      <c r="J91" s="20">
        <v>51.9</v>
      </c>
      <c r="K91">
        <f t="shared" si="11"/>
        <v>-0.19783616692426587</v>
      </c>
      <c r="M91" s="7">
        <v>40816</v>
      </c>
      <c r="N91" s="24">
        <f t="shared" si="8"/>
        <v>0.24001143176375028</v>
      </c>
      <c r="O91" s="24">
        <f t="shared" si="9"/>
        <v>-6.5830721003134696E-2</v>
      </c>
      <c r="Z91" s="7">
        <v>40451</v>
      </c>
      <c r="AA91" s="20">
        <v>79.97</v>
      </c>
      <c r="AB91" s="24">
        <f t="shared" si="12"/>
        <v>0.13255912760232258</v>
      </c>
      <c r="AD91" s="7">
        <v>40451</v>
      </c>
      <c r="AE91" s="2">
        <v>2.5097999999999998</v>
      </c>
      <c r="AF91" s="8">
        <f t="shared" si="13"/>
        <v>-0.24067406891961396</v>
      </c>
      <c r="AG91" s="8"/>
      <c r="AH91" s="25">
        <v>40451</v>
      </c>
      <c r="AI91" s="2">
        <v>55.3</v>
      </c>
      <c r="AJ91" s="8"/>
      <c r="AK91" s="8"/>
      <c r="AL91" s="7">
        <v>40451</v>
      </c>
      <c r="AM91" s="24">
        <f t="shared" si="6"/>
        <v>-0.73012353315965339</v>
      </c>
      <c r="AN91" s="20">
        <f t="shared" si="7"/>
        <v>55.3</v>
      </c>
    </row>
    <row r="92" spans="4:40" x14ac:dyDescent="0.25">
      <c r="D92" s="7">
        <v>40480</v>
      </c>
      <c r="E92">
        <v>77.281800000000004</v>
      </c>
      <c r="F92" s="24">
        <f t="shared" si="10"/>
        <v>0.23649495125654596</v>
      </c>
      <c r="I92" s="7">
        <v>40482</v>
      </c>
      <c r="J92" s="20">
        <v>57.8</v>
      </c>
      <c r="K92">
        <f t="shared" si="11"/>
        <v>1.7331022530329143E-3</v>
      </c>
      <c r="M92" s="7">
        <v>40847</v>
      </c>
      <c r="N92" s="24">
        <f t="shared" si="8"/>
        <v>0.24021050234337182</v>
      </c>
      <c r="O92" s="24">
        <f t="shared" si="9"/>
        <v>7.6794657762938145E-2</v>
      </c>
      <c r="Z92" s="7">
        <v>40480</v>
      </c>
      <c r="AA92" s="20">
        <v>81.430000000000007</v>
      </c>
      <c r="AB92" s="24">
        <f t="shared" si="12"/>
        <v>5.7532467532467546E-2</v>
      </c>
      <c r="AD92" s="7">
        <v>40480</v>
      </c>
      <c r="AE92" s="2">
        <v>2.5992999999999999</v>
      </c>
      <c r="AF92" s="8">
        <f t="shared" si="13"/>
        <v>-0.23161286508218049</v>
      </c>
      <c r="AG92" s="8"/>
      <c r="AH92" s="25">
        <v>40482</v>
      </c>
      <c r="AI92" s="2">
        <v>56.9</v>
      </c>
      <c r="AJ92" s="8"/>
      <c r="AK92" s="8"/>
      <c r="AL92" s="7">
        <v>40480</v>
      </c>
      <c r="AM92" s="24">
        <f t="shared" si="6"/>
        <v>-0.71286113888826275</v>
      </c>
      <c r="AN92" s="20">
        <f t="shared" si="7"/>
        <v>56.9</v>
      </c>
    </row>
    <row r="93" spans="4:40" x14ac:dyDescent="0.25">
      <c r="D93" s="7">
        <v>40512</v>
      </c>
      <c r="E93">
        <v>83.071399999999997</v>
      </c>
      <c r="F93" s="24">
        <f t="shared" si="10"/>
        <v>0.38398588548113821</v>
      </c>
      <c r="I93" s="7">
        <v>40512</v>
      </c>
      <c r="J93" s="20">
        <v>58.3</v>
      </c>
      <c r="K93">
        <f t="shared" si="11"/>
        <v>-9.1900311526479816E-2</v>
      </c>
      <c r="M93" s="7">
        <v>40877</v>
      </c>
      <c r="N93" s="24">
        <f t="shared" si="8"/>
        <v>0.19775518409464632</v>
      </c>
      <c r="O93" s="24">
        <f t="shared" si="9"/>
        <v>0.11265164644714032</v>
      </c>
      <c r="Z93" s="7">
        <v>40512</v>
      </c>
      <c r="AA93" s="20">
        <v>84.11</v>
      </c>
      <c r="AB93" s="24">
        <f t="shared" si="12"/>
        <v>8.8379917184264967E-2</v>
      </c>
      <c r="AD93" s="7">
        <v>40512</v>
      </c>
      <c r="AE93" s="2">
        <v>2.7968000000000002</v>
      </c>
      <c r="AF93" s="8">
        <f t="shared" si="13"/>
        <v>-0.12539871161423477</v>
      </c>
      <c r="AG93" s="8"/>
      <c r="AH93" s="25">
        <v>40512</v>
      </c>
      <c r="AI93" s="2">
        <v>57.3</v>
      </c>
      <c r="AJ93" s="8"/>
      <c r="AK93" s="8"/>
      <c r="AL93" s="7">
        <v>40512</v>
      </c>
      <c r="AM93" s="24">
        <f t="shared" si="6"/>
        <v>-0.62713507792628997</v>
      </c>
      <c r="AN93" s="20">
        <f t="shared" si="7"/>
        <v>57.3</v>
      </c>
    </row>
    <row r="94" spans="4:40" x14ac:dyDescent="0.25">
      <c r="D94" s="7">
        <v>40543</v>
      </c>
      <c r="E94">
        <v>83.102000000000004</v>
      </c>
      <c r="F94" s="24">
        <f t="shared" si="10"/>
        <v>0.38471254159453072</v>
      </c>
      <c r="I94" s="7">
        <v>40543</v>
      </c>
      <c r="J94" s="20">
        <v>59.6</v>
      </c>
      <c r="K94">
        <f t="shared" si="11"/>
        <v>-6.5830721003134696E-2</v>
      </c>
      <c r="M94" s="7">
        <v>40908</v>
      </c>
      <c r="N94" s="24">
        <f t="shared" si="8"/>
        <v>0.19746576496353874</v>
      </c>
      <c r="O94" s="24">
        <f t="shared" si="9"/>
        <v>1.9966722129783676E-2</v>
      </c>
      <c r="Z94" s="7">
        <v>40543</v>
      </c>
      <c r="AA94" s="20">
        <v>91.38</v>
      </c>
      <c r="AB94" s="24">
        <f t="shared" si="12"/>
        <v>0.15146169354838701</v>
      </c>
      <c r="AD94" s="7">
        <v>40543</v>
      </c>
      <c r="AE94" s="2">
        <v>3.2934999999999999</v>
      </c>
      <c r="AF94" s="8">
        <f t="shared" si="13"/>
        <v>-0.14160237698081746</v>
      </c>
      <c r="AG94" s="8"/>
      <c r="AH94" s="25">
        <v>40543</v>
      </c>
      <c r="AI94" s="2">
        <v>56.6</v>
      </c>
      <c r="AJ94" s="8"/>
      <c r="AK94" s="8"/>
      <c r="AL94" s="7">
        <v>40543</v>
      </c>
      <c r="AM94" s="24">
        <f t="shared" si="6"/>
        <v>-0.61073784328546232</v>
      </c>
      <c r="AN94" s="20">
        <f t="shared" si="7"/>
        <v>56.6</v>
      </c>
    </row>
    <row r="95" spans="4:40" x14ac:dyDescent="0.25">
      <c r="D95" s="7">
        <v>40574</v>
      </c>
      <c r="E95">
        <v>82.515500000000003</v>
      </c>
      <c r="F95" s="24">
        <f t="shared" si="10"/>
        <v>0.35596520836037904</v>
      </c>
      <c r="I95" s="7">
        <v>40574</v>
      </c>
      <c r="J95" s="20">
        <v>64.5</v>
      </c>
      <c r="K95">
        <f t="shared" si="11"/>
        <v>7.6794657762938145E-2</v>
      </c>
      <c r="M95" s="7">
        <v>40939</v>
      </c>
      <c r="N95" s="24">
        <f t="shared" si="8"/>
        <v>0.1986620695505692</v>
      </c>
      <c r="O95" s="24">
        <f t="shared" si="9"/>
        <v>-4.5312499999999978E-2</v>
      </c>
      <c r="Z95" s="7">
        <v>40574</v>
      </c>
      <c r="AA95" s="20">
        <v>92.19</v>
      </c>
      <c r="AB95" s="24">
        <f t="shared" si="12"/>
        <v>0.26478254904650833</v>
      </c>
      <c r="AD95" s="7">
        <v>40574</v>
      </c>
      <c r="AE95" s="2">
        <v>3.3704000000000001</v>
      </c>
      <c r="AF95" s="8">
        <f t="shared" si="13"/>
        <v>-5.9703158129672973E-2</v>
      </c>
      <c r="AG95" s="8"/>
      <c r="AH95" s="25">
        <v>40574</v>
      </c>
      <c r="AI95" s="2">
        <v>59.1</v>
      </c>
      <c r="AJ95" s="8"/>
      <c r="AK95" s="8"/>
      <c r="AL95" s="7">
        <v>40574</v>
      </c>
      <c r="AM95" s="24">
        <f t="shared" si="6"/>
        <v>-0.5585207966883794</v>
      </c>
      <c r="AN95" s="20">
        <f t="shared" si="7"/>
        <v>59.1</v>
      </c>
    </row>
    <row r="96" spans="4:40" x14ac:dyDescent="0.25">
      <c r="D96" s="7">
        <v>40602</v>
      </c>
      <c r="E96">
        <v>88.406700000000001</v>
      </c>
      <c r="F96" s="24">
        <f t="shared" si="10"/>
        <v>0.34216351292265856</v>
      </c>
      <c r="I96" s="7">
        <v>40602</v>
      </c>
      <c r="J96" s="20">
        <v>64.2</v>
      </c>
      <c r="K96">
        <f t="shared" si="11"/>
        <v>0.11265164644714032</v>
      </c>
      <c r="M96" s="7">
        <v>40968</v>
      </c>
      <c r="N96" s="24">
        <f t="shared" si="8"/>
        <v>0.13691383119152745</v>
      </c>
      <c r="O96" s="24">
        <f t="shared" si="9"/>
        <v>-0.10929853181076665</v>
      </c>
      <c r="Z96" s="7">
        <v>40602</v>
      </c>
      <c r="AA96" s="20">
        <v>96.97</v>
      </c>
      <c r="AB96" s="24">
        <f t="shared" si="12"/>
        <v>0.21729851870449424</v>
      </c>
      <c r="AD96" s="7">
        <v>40602</v>
      </c>
      <c r="AE96" s="2">
        <v>3.4272</v>
      </c>
      <c r="AF96" s="8">
        <f t="shared" si="13"/>
        <v>-5.1083977074507847E-2</v>
      </c>
      <c r="AG96" s="8"/>
      <c r="AH96" s="25">
        <v>40602</v>
      </c>
      <c r="AI96" s="2">
        <v>59.2</v>
      </c>
      <c r="AJ96" s="8"/>
      <c r="AK96" s="8"/>
      <c r="AL96" s="7">
        <v>40602</v>
      </c>
      <c r="AM96" s="24">
        <f t="shared" si="6"/>
        <v>-0.50271791051947012</v>
      </c>
      <c r="AN96" s="20">
        <f t="shared" si="7"/>
        <v>59.2</v>
      </c>
    </row>
    <row r="97" spans="4:40" x14ac:dyDescent="0.25">
      <c r="D97" s="7">
        <v>40633</v>
      </c>
      <c r="E97">
        <v>88.440200000000004</v>
      </c>
      <c r="F97" s="24">
        <f t="shared" si="10"/>
        <v>0.34260687393733313</v>
      </c>
      <c r="I97" s="7">
        <v>40633</v>
      </c>
      <c r="J97" s="20">
        <v>61.3</v>
      </c>
      <c r="K97">
        <f t="shared" si="11"/>
        <v>1.9966722129783676E-2</v>
      </c>
      <c r="M97" s="7">
        <v>40999</v>
      </c>
      <c r="N97" s="24">
        <f t="shared" si="8"/>
        <v>0.13686762354675808</v>
      </c>
      <c r="O97" s="24">
        <f t="shared" si="9"/>
        <v>-6.8259385665529027E-2</v>
      </c>
      <c r="Z97" s="7">
        <v>40633</v>
      </c>
      <c r="AA97" s="20">
        <v>106.72</v>
      </c>
      <c r="AB97" s="24">
        <f t="shared" si="12"/>
        <v>0.27411652340019099</v>
      </c>
      <c r="AD97" s="7">
        <v>40633</v>
      </c>
      <c r="AE97" s="2">
        <v>3.4702999999999999</v>
      </c>
      <c r="AF97" s="8">
        <f t="shared" si="13"/>
        <v>-9.2898031732754793E-2</v>
      </c>
      <c r="AG97" s="8"/>
      <c r="AH97" s="25">
        <v>40633</v>
      </c>
      <c r="AI97" s="2">
        <v>58.4</v>
      </c>
      <c r="AJ97" s="8"/>
      <c r="AK97" s="8"/>
      <c r="AL97" s="7">
        <v>40633</v>
      </c>
      <c r="AM97" s="24">
        <f t="shared" si="6"/>
        <v>-0.43389796540307013</v>
      </c>
      <c r="AN97" s="20">
        <f t="shared" si="7"/>
        <v>58.4</v>
      </c>
    </row>
    <row r="98" spans="4:40" x14ac:dyDescent="0.25">
      <c r="D98" s="7">
        <v>40662</v>
      </c>
      <c r="E98">
        <v>88.500699999999995</v>
      </c>
      <c r="F98" s="24">
        <f t="shared" si="10"/>
        <v>0.3431297559317299</v>
      </c>
      <c r="I98" s="7">
        <v>40663</v>
      </c>
      <c r="J98" s="20">
        <v>61.1</v>
      </c>
      <c r="K98">
        <f t="shared" si="11"/>
        <v>-4.5312499999999978E-2</v>
      </c>
      <c r="M98" s="7">
        <v>41029</v>
      </c>
      <c r="N98" s="24">
        <f t="shared" si="8"/>
        <v>0.1363424244102025</v>
      </c>
      <c r="O98" s="24">
        <f t="shared" si="9"/>
        <v>4.0219378427787777E-2</v>
      </c>
      <c r="Z98" s="7">
        <v>40662</v>
      </c>
      <c r="AA98" s="20">
        <v>113.93</v>
      </c>
      <c r="AB98" s="24">
        <f t="shared" si="12"/>
        <v>0.32246082414393507</v>
      </c>
      <c r="AD98" s="7">
        <v>40662</v>
      </c>
      <c r="AE98" s="2">
        <v>3.2863000000000002</v>
      </c>
      <c r="AF98" s="8">
        <f t="shared" si="13"/>
        <v>-0.10043249753640637</v>
      </c>
      <c r="AG98" s="8"/>
      <c r="AH98" s="25">
        <v>40663</v>
      </c>
      <c r="AI98" s="2">
        <v>57.9</v>
      </c>
      <c r="AJ98" s="8"/>
      <c r="AK98" s="8"/>
      <c r="AL98" s="7">
        <v>40662</v>
      </c>
      <c r="AM98" s="24">
        <f t="shared" si="6"/>
        <v>-8.7191436407727529E-3</v>
      </c>
      <c r="AN98" s="20">
        <f t="shared" si="7"/>
        <v>57.9</v>
      </c>
    </row>
    <row r="99" spans="4:40" x14ac:dyDescent="0.25">
      <c r="D99" s="7">
        <v>40694</v>
      </c>
      <c r="E99">
        <v>92.014399999999995</v>
      </c>
      <c r="F99" s="24">
        <f t="shared" si="10"/>
        <v>0.28124673646511988</v>
      </c>
      <c r="I99" s="7">
        <v>40694</v>
      </c>
      <c r="J99" s="20">
        <v>54.6</v>
      </c>
      <c r="K99">
        <f t="shared" si="11"/>
        <v>-0.10929853181076665</v>
      </c>
      <c r="M99" s="7">
        <v>41060</v>
      </c>
      <c r="N99" s="24">
        <f t="shared" si="8"/>
        <v>0.11839559894972962</v>
      </c>
      <c r="O99" s="24">
        <f t="shared" si="9"/>
        <v>-2.0370370370370372E-2</v>
      </c>
      <c r="Z99" s="7">
        <v>40694</v>
      </c>
      <c r="AA99" s="20">
        <v>102.7</v>
      </c>
      <c r="AB99" s="24">
        <f t="shared" si="12"/>
        <v>0.38840070298769769</v>
      </c>
      <c r="AD99" s="7">
        <v>40694</v>
      </c>
      <c r="AE99" s="2">
        <v>3.0607000000000002</v>
      </c>
      <c r="AF99" s="8">
        <f t="shared" si="13"/>
        <v>-6.822333170969308E-2</v>
      </c>
      <c r="AG99" s="8"/>
      <c r="AH99" s="25">
        <v>40694</v>
      </c>
      <c r="AI99" s="2">
        <v>54.8</v>
      </c>
      <c r="AJ99" s="8"/>
      <c r="AK99" s="8"/>
      <c r="AL99" s="7">
        <v>40694</v>
      </c>
      <c r="AM99" s="24">
        <f t="shared" si="6"/>
        <v>0.51494224075663353</v>
      </c>
      <c r="AN99" s="20">
        <f t="shared" si="7"/>
        <v>54.8</v>
      </c>
    </row>
    <row r="100" spans="4:40" x14ac:dyDescent="0.25">
      <c r="D100" s="7">
        <v>40724</v>
      </c>
      <c r="E100">
        <v>92.009600000000006</v>
      </c>
      <c r="F100" s="24">
        <f t="shared" si="10"/>
        <v>0.28008547852811105</v>
      </c>
      <c r="I100" s="7">
        <v>40724</v>
      </c>
      <c r="J100" s="20">
        <v>54.6</v>
      </c>
      <c r="K100">
        <f t="shared" si="11"/>
        <v>-6.8259385665529027E-2</v>
      </c>
      <c r="M100" s="7">
        <v>41090</v>
      </c>
      <c r="N100" s="24">
        <f t="shared" si="8"/>
        <v>0.11851263346433405</v>
      </c>
      <c r="O100" s="24">
        <f t="shared" si="9"/>
        <v>-1.9267822736031004E-3</v>
      </c>
      <c r="Z100" s="7">
        <v>40724</v>
      </c>
      <c r="AA100" s="20">
        <v>95.42</v>
      </c>
      <c r="AB100" s="24">
        <f t="shared" si="12"/>
        <v>0.26166865000661121</v>
      </c>
      <c r="AD100" s="7">
        <v>40724</v>
      </c>
      <c r="AE100" s="2">
        <v>3.16</v>
      </c>
      <c r="AF100" s="8">
        <f t="shared" si="13"/>
        <v>7.8093548497151444E-2</v>
      </c>
      <c r="AG100" s="8"/>
      <c r="AH100" s="25">
        <v>40724</v>
      </c>
      <c r="AI100" s="2">
        <v>55.8</v>
      </c>
      <c r="AJ100" s="8"/>
      <c r="AK100" s="8"/>
      <c r="AL100" s="7">
        <v>40724</v>
      </c>
      <c r="AM100" s="24">
        <f t="shared" si="6"/>
        <v>1.5136758631775182</v>
      </c>
      <c r="AN100" s="20">
        <f t="shared" si="7"/>
        <v>55.8</v>
      </c>
    </row>
    <row r="101" spans="4:40" x14ac:dyDescent="0.25">
      <c r="D101" s="7">
        <v>40753</v>
      </c>
      <c r="E101">
        <v>92.006600000000006</v>
      </c>
      <c r="F101" s="24">
        <f t="shared" si="10"/>
        <v>0.28035546797810196</v>
      </c>
      <c r="I101" s="7">
        <v>40755</v>
      </c>
      <c r="J101" s="20">
        <v>56.9</v>
      </c>
      <c r="K101">
        <f t="shared" si="11"/>
        <v>4.0219378427787777E-2</v>
      </c>
      <c r="M101" s="7">
        <v>41121</v>
      </c>
      <c r="N101" s="24">
        <f t="shared" si="8"/>
        <v>0.11802305486780296</v>
      </c>
      <c r="O101" s="24">
        <f t="shared" si="9"/>
        <v>-0.10034602076124566</v>
      </c>
      <c r="Z101" s="7">
        <v>40753</v>
      </c>
      <c r="AA101" s="20">
        <v>95.7</v>
      </c>
      <c r="AB101" s="24">
        <f t="shared" si="12"/>
        <v>0.21215959468017731</v>
      </c>
      <c r="AD101" s="7">
        <v>40753</v>
      </c>
      <c r="AE101" s="2">
        <v>2.7961</v>
      </c>
      <c r="AF101" s="8">
        <f t="shared" si="13"/>
        <v>-3.7553352609114632E-2</v>
      </c>
      <c r="AG101" s="8"/>
      <c r="AH101" s="25">
        <v>40755</v>
      </c>
      <c r="AI101" s="2">
        <v>52.9</v>
      </c>
      <c r="AJ101" s="8"/>
      <c r="AK101" s="8"/>
      <c r="AL101" s="7">
        <v>40753</v>
      </c>
      <c r="AM101" s="24">
        <f t="shared" si="6"/>
        <v>1.0107797522537392</v>
      </c>
      <c r="AN101" s="20">
        <f t="shared" si="7"/>
        <v>52.9</v>
      </c>
    </row>
    <row r="102" spans="4:40" x14ac:dyDescent="0.25">
      <c r="D102" s="7">
        <v>40786</v>
      </c>
      <c r="E102">
        <v>95.891400000000004</v>
      </c>
      <c r="F102" s="24">
        <f t="shared" si="10"/>
        <v>0.24009259498745594</v>
      </c>
      <c r="I102" s="7">
        <v>40786</v>
      </c>
      <c r="J102" s="20">
        <v>52.9</v>
      </c>
      <c r="K102">
        <f t="shared" si="11"/>
        <v>-2.0370370370370372E-2</v>
      </c>
      <c r="M102" s="7">
        <v>41152</v>
      </c>
      <c r="N102" s="24">
        <f t="shared" si="8"/>
        <v>7.9060270264069477E-2</v>
      </c>
      <c r="O102" s="24">
        <f t="shared" si="9"/>
        <v>-5.831903945111494E-2</v>
      </c>
      <c r="Z102" s="7">
        <v>40786</v>
      </c>
      <c r="AA102" s="20">
        <v>88.81</v>
      </c>
      <c r="AB102" s="24">
        <f t="shared" si="12"/>
        <v>0.23484427141268083</v>
      </c>
      <c r="AD102" s="7">
        <v>40786</v>
      </c>
      <c r="AE102" s="2">
        <v>2.2233999999999998</v>
      </c>
      <c r="AF102" s="8">
        <f t="shared" si="13"/>
        <v>-9.9218085321881588E-2</v>
      </c>
      <c r="AG102" s="8"/>
      <c r="AH102" s="25">
        <v>40786</v>
      </c>
      <c r="AI102" s="2">
        <v>52.6</v>
      </c>
      <c r="AJ102" s="8"/>
      <c r="AK102" s="8"/>
      <c r="AL102" s="7">
        <v>40786</v>
      </c>
      <c r="AM102" s="24">
        <f t="shared" si="6"/>
        <v>0.97837985627786961</v>
      </c>
      <c r="AN102" s="20">
        <f t="shared" si="7"/>
        <v>52.6</v>
      </c>
    </row>
    <row r="103" spans="4:40" x14ac:dyDescent="0.25">
      <c r="D103" s="7">
        <v>40816</v>
      </c>
      <c r="E103">
        <v>95.888099999999994</v>
      </c>
      <c r="F103" s="24">
        <f t="shared" si="10"/>
        <v>0.24001143176375028</v>
      </c>
      <c r="I103" s="7">
        <v>40816</v>
      </c>
      <c r="J103" s="20">
        <v>51.8</v>
      </c>
      <c r="K103">
        <f t="shared" si="11"/>
        <v>-1.9267822736031004E-3</v>
      </c>
      <c r="M103" s="7">
        <v>41182</v>
      </c>
      <c r="N103" s="24">
        <f t="shared" si="8"/>
        <v>7.9270524705359779E-2</v>
      </c>
      <c r="O103" s="24">
        <f t="shared" si="9"/>
        <v>-7.0469798657718186E-2</v>
      </c>
      <c r="Z103" s="7">
        <v>40816</v>
      </c>
      <c r="AA103" s="20">
        <v>79.2</v>
      </c>
      <c r="AB103" s="24">
        <f t="shared" si="12"/>
        <v>-9.6286107290233236E-3</v>
      </c>
      <c r="AD103" s="7">
        <v>40816</v>
      </c>
      <c r="AE103" s="2">
        <v>1.9154</v>
      </c>
      <c r="AF103" s="8">
        <f t="shared" si="13"/>
        <v>-0.23683162004940628</v>
      </c>
      <c r="AG103" s="8"/>
      <c r="AH103" s="25">
        <v>40816</v>
      </c>
      <c r="AI103" s="2">
        <v>53.7</v>
      </c>
      <c r="AJ103" s="8"/>
      <c r="AK103" s="8"/>
      <c r="AL103" s="7">
        <v>40816</v>
      </c>
      <c r="AM103" s="24">
        <f t="shared" si="6"/>
        <v>1.1233361434342966</v>
      </c>
      <c r="AN103" s="20">
        <f t="shared" si="7"/>
        <v>53.7</v>
      </c>
    </row>
    <row r="104" spans="4:40" x14ac:dyDescent="0.25">
      <c r="D104" s="7">
        <v>40847</v>
      </c>
      <c r="E104">
        <v>95.845699999999994</v>
      </c>
      <c r="F104" s="24">
        <f t="shared" si="10"/>
        <v>0.24021050234337182</v>
      </c>
      <c r="I104" s="7">
        <v>40847</v>
      </c>
      <c r="J104" s="20">
        <v>52</v>
      </c>
      <c r="K104">
        <f t="shared" si="11"/>
        <v>-0.10034602076124566</v>
      </c>
      <c r="M104" s="7">
        <v>41213</v>
      </c>
      <c r="N104" s="24">
        <f t="shared" si="8"/>
        <v>7.7796917336927951E-2</v>
      </c>
      <c r="O104" s="24">
        <f t="shared" si="9"/>
        <v>-6.9767441860465129E-2</v>
      </c>
      <c r="Z104" s="7">
        <v>40847</v>
      </c>
      <c r="AA104" s="20">
        <v>93.19</v>
      </c>
      <c r="AB104" s="24">
        <f t="shared" si="12"/>
        <v>0.14441851897335112</v>
      </c>
      <c r="AD104" s="7">
        <v>40847</v>
      </c>
      <c r="AE104" s="2">
        <v>2.1133000000000002</v>
      </c>
      <c r="AF104" s="8">
        <f t="shared" si="13"/>
        <v>-0.18697341591967065</v>
      </c>
      <c r="AG104" s="8"/>
      <c r="AH104" s="25">
        <v>40847</v>
      </c>
      <c r="AI104" s="2">
        <v>51.4</v>
      </c>
      <c r="AJ104" s="8"/>
      <c r="AK104" s="8"/>
      <c r="AL104" s="7">
        <v>40847</v>
      </c>
      <c r="AM104" s="24">
        <f t="shared" si="6"/>
        <v>0.85663590443090709</v>
      </c>
      <c r="AN104" s="20">
        <f t="shared" si="7"/>
        <v>51.4</v>
      </c>
    </row>
    <row r="105" spans="4:40" x14ac:dyDescent="0.25">
      <c r="D105" s="7">
        <v>40877</v>
      </c>
      <c r="E105">
        <v>99.499200000000002</v>
      </c>
      <c r="F105" s="24">
        <f t="shared" si="10"/>
        <v>0.19775518409464632</v>
      </c>
      <c r="I105" s="7">
        <v>40877</v>
      </c>
      <c r="J105" s="20">
        <v>54.9</v>
      </c>
      <c r="K105">
        <f t="shared" si="11"/>
        <v>-5.831903945111494E-2</v>
      </c>
      <c r="M105" s="7">
        <v>41243</v>
      </c>
      <c r="N105" s="24">
        <f t="shared" si="8"/>
        <v>3.9699816681943112E-2</v>
      </c>
      <c r="O105" s="24">
        <f t="shared" si="9"/>
        <v>-9.1900311526479816E-2</v>
      </c>
      <c r="Z105" s="7">
        <v>40877</v>
      </c>
      <c r="AA105" s="20">
        <v>100.36</v>
      </c>
      <c r="AB105" s="24">
        <f t="shared" si="12"/>
        <v>0.19319938176197837</v>
      </c>
      <c r="AD105" s="7">
        <v>40877</v>
      </c>
      <c r="AE105" s="2">
        <v>2.0680000000000001</v>
      </c>
      <c r="AF105" s="8">
        <f t="shared" si="13"/>
        <v>-0.26058352402745999</v>
      </c>
      <c r="AG105" s="8"/>
      <c r="AH105" s="25">
        <v>40877</v>
      </c>
      <c r="AI105" s="2">
        <v>51.8</v>
      </c>
      <c r="AJ105" s="8"/>
      <c r="AK105" s="8"/>
      <c r="AL105" s="7">
        <v>40877</v>
      </c>
      <c r="AM105" s="24">
        <f t="shared" ref="AM105:AM168" si="14">AB87+AF87</f>
        <v>6.5046841441162129E-2</v>
      </c>
      <c r="AN105" s="20">
        <f t="shared" ref="AN105:AN168" si="15">AI105</f>
        <v>51.8</v>
      </c>
    </row>
    <row r="106" spans="4:40" x14ac:dyDescent="0.25">
      <c r="D106" s="7">
        <v>40907</v>
      </c>
      <c r="E106">
        <v>99.511799999999994</v>
      </c>
      <c r="F106" s="24">
        <f t="shared" si="10"/>
        <v>0.19746576496353874</v>
      </c>
      <c r="I106" s="7">
        <v>40908</v>
      </c>
      <c r="J106" s="20">
        <v>55.4</v>
      </c>
      <c r="K106">
        <f t="shared" si="11"/>
        <v>-7.0469798657718186E-2</v>
      </c>
      <c r="M106" s="7">
        <v>41274</v>
      </c>
      <c r="N106" s="24">
        <f t="shared" si="8"/>
        <v>3.9711873365771755E-2</v>
      </c>
      <c r="O106" s="24">
        <f t="shared" si="9"/>
        <v>-7.0146818923327858E-2</v>
      </c>
      <c r="Z106" s="7">
        <v>40907</v>
      </c>
      <c r="AA106" s="20">
        <v>98.83</v>
      </c>
      <c r="AB106" s="24">
        <f t="shared" si="12"/>
        <v>8.1527686583497516E-2</v>
      </c>
      <c r="AD106" s="7">
        <v>40907</v>
      </c>
      <c r="AE106" s="2">
        <v>1.8762000000000001</v>
      </c>
      <c r="AF106" s="8">
        <f t="shared" si="13"/>
        <v>-0.43033247305298306</v>
      </c>
      <c r="AG106" s="8"/>
      <c r="AH106" s="25">
        <v>40908</v>
      </c>
      <c r="AI106" s="2">
        <v>53</v>
      </c>
      <c r="AJ106" s="8"/>
      <c r="AK106" s="8"/>
      <c r="AL106" s="7">
        <v>40907</v>
      </c>
      <c r="AM106" s="24">
        <f t="shared" si="14"/>
        <v>-8.8142128408496334E-2</v>
      </c>
      <c r="AN106" s="20">
        <f t="shared" si="15"/>
        <v>53</v>
      </c>
    </row>
    <row r="107" spans="4:40" x14ac:dyDescent="0.25">
      <c r="D107" s="7">
        <v>40939</v>
      </c>
      <c r="E107">
        <v>98.908199999999994</v>
      </c>
      <c r="F107" s="24">
        <f t="shared" si="10"/>
        <v>0.1986620695505692</v>
      </c>
      <c r="I107" s="7">
        <v>40939</v>
      </c>
      <c r="J107" s="20">
        <v>60</v>
      </c>
      <c r="K107">
        <f t="shared" si="11"/>
        <v>-6.9767441860465129E-2</v>
      </c>
      <c r="M107" s="7">
        <v>41305</v>
      </c>
      <c r="N107" s="24">
        <f t="shared" si="8"/>
        <v>4.7362099401262903E-2</v>
      </c>
      <c r="O107" s="24">
        <f t="shared" si="9"/>
        <v>-3.1096563011456579E-2</v>
      </c>
      <c r="Z107" s="7">
        <v>40939</v>
      </c>
      <c r="AA107" s="20">
        <v>98.48</v>
      </c>
      <c r="AB107" s="24">
        <f t="shared" si="12"/>
        <v>6.8228658205879311E-2</v>
      </c>
      <c r="AD107" s="7">
        <v>40939</v>
      </c>
      <c r="AE107" s="2">
        <v>1.7970999999999999</v>
      </c>
      <c r="AF107" s="8">
        <f t="shared" si="13"/>
        <v>-0.46679919297412775</v>
      </c>
      <c r="AG107" s="8"/>
      <c r="AH107" s="25">
        <v>40939</v>
      </c>
      <c r="AI107" s="2">
        <v>54.2</v>
      </c>
      <c r="AJ107" s="8"/>
      <c r="AK107" s="8"/>
      <c r="AL107" s="7">
        <v>40939</v>
      </c>
      <c r="AM107" s="24">
        <f t="shared" si="14"/>
        <v>-2.8287388693006288E-2</v>
      </c>
      <c r="AN107" s="20">
        <f t="shared" si="15"/>
        <v>54.2</v>
      </c>
    </row>
    <row r="108" spans="4:40" x14ac:dyDescent="0.25">
      <c r="D108" s="7">
        <v>40968</v>
      </c>
      <c r="E108">
        <v>100.5108</v>
      </c>
      <c r="F108" s="24">
        <f t="shared" si="10"/>
        <v>0.13691383119152745</v>
      </c>
      <c r="I108" s="7">
        <v>40968</v>
      </c>
      <c r="J108" s="20">
        <v>58.3</v>
      </c>
      <c r="K108">
        <f t="shared" si="11"/>
        <v>-9.1900311526479816E-2</v>
      </c>
      <c r="M108" s="7">
        <v>41333</v>
      </c>
      <c r="N108" s="24">
        <f t="shared" si="8"/>
        <v>5.5864643401505099E-2</v>
      </c>
      <c r="O108" s="24">
        <f t="shared" si="9"/>
        <v>6.5934065934065922E-2</v>
      </c>
      <c r="Z108" s="7">
        <v>40968</v>
      </c>
      <c r="AA108" s="20">
        <v>107.07</v>
      </c>
      <c r="AB108" s="24">
        <f t="shared" si="12"/>
        <v>0.10415592451273592</v>
      </c>
      <c r="AD108" s="7">
        <v>40968</v>
      </c>
      <c r="AE108" s="2">
        <v>1.9704999999999999</v>
      </c>
      <c r="AF108" s="8">
        <f t="shared" si="13"/>
        <v>-0.42504084967320266</v>
      </c>
      <c r="AG108" s="8"/>
      <c r="AH108" s="25">
        <v>40968</v>
      </c>
      <c r="AI108" s="2">
        <v>53.3</v>
      </c>
      <c r="AJ108" s="8"/>
      <c r="AK108" s="8"/>
      <c r="AL108" s="7">
        <v>40968</v>
      </c>
      <c r="AM108" s="24">
        <f t="shared" si="14"/>
        <v>-0.24547920792329114</v>
      </c>
      <c r="AN108" s="20">
        <f t="shared" si="15"/>
        <v>53.3</v>
      </c>
    </row>
    <row r="109" spans="4:40" x14ac:dyDescent="0.25">
      <c r="D109" s="7">
        <v>40998</v>
      </c>
      <c r="E109">
        <v>100.5448</v>
      </c>
      <c r="F109" s="24">
        <f t="shared" si="10"/>
        <v>0.13686762354675808</v>
      </c>
      <c r="I109" s="7">
        <v>40999</v>
      </c>
      <c r="J109" s="20">
        <v>57</v>
      </c>
      <c r="K109">
        <f t="shared" si="11"/>
        <v>-7.0146818923327858E-2</v>
      </c>
      <c r="M109" s="7">
        <v>41364</v>
      </c>
      <c r="N109" s="24">
        <f t="shared" si="8"/>
        <v>5.6414652970616208E-2</v>
      </c>
      <c r="O109" s="24">
        <f t="shared" si="9"/>
        <v>-0.13369963369963378</v>
      </c>
      <c r="Z109" s="7">
        <v>40998</v>
      </c>
      <c r="AA109" s="20">
        <v>103.02</v>
      </c>
      <c r="AB109" s="24">
        <f t="shared" si="12"/>
        <v>-3.4670164917541269E-2</v>
      </c>
      <c r="AD109" s="7">
        <v>40998</v>
      </c>
      <c r="AE109" s="2">
        <v>2.2088000000000001</v>
      </c>
      <c r="AF109" s="8">
        <f t="shared" si="13"/>
        <v>-0.36351324093017889</v>
      </c>
      <c r="AG109" s="8"/>
      <c r="AH109" s="25">
        <v>40999</v>
      </c>
      <c r="AI109" s="2">
        <v>53.5</v>
      </c>
      <c r="AJ109" s="8"/>
      <c r="AK109" s="8"/>
      <c r="AL109" s="7">
        <v>40998</v>
      </c>
      <c r="AM109" s="24">
        <f t="shared" si="14"/>
        <v>-0.10811494131729138</v>
      </c>
      <c r="AN109" s="20">
        <f t="shared" si="15"/>
        <v>53.5</v>
      </c>
    </row>
    <row r="110" spans="4:40" x14ac:dyDescent="0.25">
      <c r="D110" s="7">
        <v>41029</v>
      </c>
      <c r="E110">
        <v>100.5671</v>
      </c>
      <c r="F110" s="24">
        <f t="shared" si="10"/>
        <v>0.1363424244102025</v>
      </c>
      <c r="I110" s="7">
        <v>41029</v>
      </c>
      <c r="J110" s="20">
        <v>59.2</v>
      </c>
      <c r="K110">
        <f t="shared" si="11"/>
        <v>-3.1096563011456579E-2</v>
      </c>
      <c r="M110" s="7">
        <v>41394</v>
      </c>
      <c r="N110" s="24">
        <f t="shared" si="8"/>
        <v>5.6302707346637115E-2</v>
      </c>
      <c r="O110" s="24">
        <f t="shared" si="9"/>
        <v>-0.15992970123022854</v>
      </c>
      <c r="Z110" s="7">
        <v>41029</v>
      </c>
      <c r="AA110" s="20">
        <v>104.87</v>
      </c>
      <c r="AB110" s="24">
        <f t="shared" si="12"/>
        <v>-7.9522513824278107E-2</v>
      </c>
      <c r="AD110" s="7">
        <v>41029</v>
      </c>
      <c r="AE110" s="2">
        <v>1.9137</v>
      </c>
      <c r="AF110" s="8">
        <f t="shared" si="13"/>
        <v>-0.41767337126860005</v>
      </c>
      <c r="AG110" s="8"/>
      <c r="AH110" s="25">
        <v>41029</v>
      </c>
      <c r="AI110" s="2">
        <v>55.2</v>
      </c>
      <c r="AJ110" s="8"/>
      <c r="AK110" s="8"/>
      <c r="AL110" s="7">
        <v>41029</v>
      </c>
      <c r="AM110" s="24">
        <f t="shared" si="14"/>
        <v>-0.17408039754971294</v>
      </c>
      <c r="AN110" s="20">
        <f t="shared" si="15"/>
        <v>55.2</v>
      </c>
    </row>
    <row r="111" spans="4:40" x14ac:dyDescent="0.25">
      <c r="D111" s="7">
        <v>41060</v>
      </c>
      <c r="E111">
        <v>102.9085</v>
      </c>
      <c r="F111" s="24">
        <f t="shared" si="10"/>
        <v>0.11839559894972962</v>
      </c>
      <c r="I111" s="7">
        <v>41060</v>
      </c>
      <c r="J111" s="20">
        <v>58.2</v>
      </c>
      <c r="K111">
        <f t="shared" si="11"/>
        <v>6.5934065934065922E-2</v>
      </c>
      <c r="M111" s="7">
        <v>41425</v>
      </c>
      <c r="N111" s="24">
        <f t="shared" si="8"/>
        <v>4.7510166798661047E-2</v>
      </c>
      <c r="O111" s="24">
        <f t="shared" si="9"/>
        <v>-0.14744801512287331</v>
      </c>
      <c r="Z111" s="7">
        <v>41060</v>
      </c>
      <c r="AA111" s="20">
        <v>86.53</v>
      </c>
      <c r="AB111" s="24">
        <f t="shared" si="12"/>
        <v>-0.15744888023369041</v>
      </c>
      <c r="AD111" s="7">
        <v>41060</v>
      </c>
      <c r="AE111" s="2">
        <v>1.5578000000000001</v>
      </c>
      <c r="AF111" s="8">
        <f t="shared" si="13"/>
        <v>-0.49103146339072767</v>
      </c>
      <c r="AG111" s="8"/>
      <c r="AH111" s="25">
        <v>41060</v>
      </c>
      <c r="AI111" s="2">
        <v>53.2</v>
      </c>
      <c r="AJ111" s="8"/>
      <c r="AK111" s="8"/>
      <c r="AL111" s="7">
        <v>41060</v>
      </c>
      <c r="AM111" s="24">
        <f t="shared" si="14"/>
        <v>-3.7018794429969804E-2</v>
      </c>
      <c r="AN111" s="20">
        <f t="shared" si="15"/>
        <v>53.2</v>
      </c>
    </row>
    <row r="112" spans="4:40" x14ac:dyDescent="0.25">
      <c r="D112" s="7">
        <v>41089</v>
      </c>
      <c r="E112">
        <v>102.9139</v>
      </c>
      <c r="F112" s="24">
        <f t="shared" si="10"/>
        <v>0.11851263346433405</v>
      </c>
      <c r="I112" s="7">
        <v>41090</v>
      </c>
      <c r="J112" s="20">
        <v>47.3</v>
      </c>
      <c r="K112">
        <f t="shared" si="11"/>
        <v>-0.13369963369963378</v>
      </c>
      <c r="M112" s="7">
        <v>41455</v>
      </c>
      <c r="N112" s="24">
        <f t="shared" si="8"/>
        <v>4.7043207963161526E-2</v>
      </c>
      <c r="O112" s="24">
        <f t="shared" si="9"/>
        <v>7.7220077220079286E-3</v>
      </c>
      <c r="Z112" s="7">
        <v>41089</v>
      </c>
      <c r="AA112" s="20">
        <v>84.96</v>
      </c>
      <c r="AB112" s="24">
        <f t="shared" si="12"/>
        <v>-0.10962062460700073</v>
      </c>
      <c r="AD112" s="7">
        <v>41089</v>
      </c>
      <c r="AE112" s="2">
        <v>1.6449</v>
      </c>
      <c r="AF112" s="8">
        <f t="shared" si="13"/>
        <v>-0.47946202531645576</v>
      </c>
      <c r="AG112" s="8"/>
      <c r="AH112" s="25">
        <v>41090</v>
      </c>
      <c r="AI112" s="2">
        <v>49.5</v>
      </c>
      <c r="AJ112" s="8"/>
      <c r="AK112" s="8"/>
      <c r="AL112" s="7">
        <v>41089</v>
      </c>
      <c r="AM112" s="24">
        <f t="shared" si="14"/>
        <v>9.8593165675695538E-3</v>
      </c>
      <c r="AN112" s="20">
        <f t="shared" si="15"/>
        <v>49.5</v>
      </c>
    </row>
    <row r="113" spans="4:40" x14ac:dyDescent="0.25">
      <c r="D113" s="7">
        <v>41121</v>
      </c>
      <c r="E113">
        <v>102.8655</v>
      </c>
      <c r="F113" s="24">
        <f t="shared" si="10"/>
        <v>0.11802305486780296</v>
      </c>
      <c r="I113" s="7">
        <v>41121</v>
      </c>
      <c r="J113" s="20">
        <v>47.8</v>
      </c>
      <c r="K113">
        <f t="shared" si="11"/>
        <v>-0.15992970123022854</v>
      </c>
      <c r="M113" s="7">
        <v>41486</v>
      </c>
      <c r="N113" s="24">
        <f t="shared" si="8"/>
        <v>4.7487252771823307E-2</v>
      </c>
      <c r="O113" s="24">
        <f t="shared" si="9"/>
        <v>-3.8461538461539435E-3</v>
      </c>
      <c r="Z113" s="7">
        <v>41121</v>
      </c>
      <c r="AA113" s="20">
        <v>88.06</v>
      </c>
      <c r="AB113" s="24">
        <f t="shared" si="12"/>
        <v>-7.9832810867293658E-2</v>
      </c>
      <c r="AD113" s="7">
        <v>41121</v>
      </c>
      <c r="AE113" s="2">
        <v>1.4679</v>
      </c>
      <c r="AF113" s="8">
        <f t="shared" si="13"/>
        <v>-0.4750187761524981</v>
      </c>
      <c r="AG113" s="8"/>
      <c r="AH113" s="25">
        <v>41121</v>
      </c>
      <c r="AI113" s="2">
        <v>49.6</v>
      </c>
      <c r="AJ113" s="8"/>
      <c r="AK113" s="8"/>
      <c r="AL113" s="7">
        <v>41121</v>
      </c>
      <c r="AM113" s="24">
        <f t="shared" si="14"/>
        <v>0.20507939091683536</v>
      </c>
      <c r="AN113" s="20">
        <f t="shared" si="15"/>
        <v>49.6</v>
      </c>
    </row>
    <row r="114" spans="4:40" x14ac:dyDescent="0.25">
      <c r="D114" s="7">
        <v>41152</v>
      </c>
      <c r="E114">
        <v>103.4726</v>
      </c>
      <c r="F114" s="24">
        <f t="shared" si="10"/>
        <v>7.9060270264069477E-2</v>
      </c>
      <c r="I114" s="7">
        <v>41152</v>
      </c>
      <c r="J114" s="20">
        <v>45.1</v>
      </c>
      <c r="K114">
        <f t="shared" si="11"/>
        <v>-0.14744801512287331</v>
      </c>
      <c r="M114" s="7">
        <v>41517</v>
      </c>
      <c r="N114" s="24">
        <f t="shared" si="8"/>
        <v>5.0787358199175348E-2</v>
      </c>
      <c r="O114" s="24">
        <f t="shared" si="9"/>
        <v>-0.12750455373406189</v>
      </c>
      <c r="Z114" s="7">
        <v>41152</v>
      </c>
      <c r="AA114" s="20">
        <v>96.47</v>
      </c>
      <c r="AB114" s="24">
        <f t="shared" si="12"/>
        <v>8.6251548249071108E-2</v>
      </c>
      <c r="AD114" s="7">
        <v>41152</v>
      </c>
      <c r="AE114" s="2">
        <v>1.5484</v>
      </c>
      <c r="AF114" s="8">
        <f t="shared" si="13"/>
        <v>-0.30358909777817755</v>
      </c>
      <c r="AG114" s="8"/>
      <c r="AH114" s="25">
        <v>41152</v>
      </c>
      <c r="AI114" s="2">
        <v>49</v>
      </c>
      <c r="AJ114" s="8"/>
      <c r="AK114" s="8"/>
      <c r="AL114" s="7">
        <v>41152</v>
      </c>
      <c r="AM114" s="24">
        <f t="shared" si="14"/>
        <v>0.16621454162998639</v>
      </c>
      <c r="AN114" s="20">
        <f t="shared" si="15"/>
        <v>49</v>
      </c>
    </row>
    <row r="115" spans="4:40" x14ac:dyDescent="0.25">
      <c r="D115" s="7">
        <v>41180</v>
      </c>
      <c r="E115">
        <v>103.4892</v>
      </c>
      <c r="F115" s="24">
        <f t="shared" si="10"/>
        <v>7.9270524705359779E-2</v>
      </c>
      <c r="I115" s="7">
        <v>41182</v>
      </c>
      <c r="J115" s="20">
        <v>52.2</v>
      </c>
      <c r="K115">
        <f t="shared" si="11"/>
        <v>7.7220077220079286E-3</v>
      </c>
      <c r="M115" s="7">
        <v>41547</v>
      </c>
      <c r="N115" s="24">
        <f t="shared" si="8"/>
        <v>5.0448742477475994E-2</v>
      </c>
      <c r="O115" s="24">
        <f t="shared" si="9"/>
        <v>-0.12815884476534301</v>
      </c>
      <c r="Z115" s="7">
        <v>41180</v>
      </c>
      <c r="AA115" s="20">
        <v>92.19</v>
      </c>
      <c r="AB115" s="24">
        <f t="shared" si="12"/>
        <v>0.16401515151515134</v>
      </c>
      <c r="AD115" s="7">
        <v>41180</v>
      </c>
      <c r="AE115" s="2">
        <v>1.6335</v>
      </c>
      <c r="AF115" s="8">
        <f t="shared" si="13"/>
        <v>-0.14717552469458084</v>
      </c>
      <c r="AG115" s="8"/>
      <c r="AH115" s="25">
        <v>41182</v>
      </c>
      <c r="AI115" s="2">
        <v>50.8</v>
      </c>
      <c r="AJ115" s="8"/>
      <c r="AK115" s="8"/>
      <c r="AL115" s="7">
        <v>41180</v>
      </c>
      <c r="AM115" s="24">
        <f t="shared" si="14"/>
        <v>0.1812184916674362</v>
      </c>
      <c r="AN115" s="20">
        <f t="shared" si="15"/>
        <v>50.8</v>
      </c>
    </row>
    <row r="116" spans="4:40" x14ac:dyDescent="0.25">
      <c r="D116" s="7">
        <v>41213</v>
      </c>
      <c r="E116">
        <v>103.3022</v>
      </c>
      <c r="F116" s="24">
        <f t="shared" si="10"/>
        <v>7.7796917336927951E-2</v>
      </c>
      <c r="I116" s="7">
        <v>41213</v>
      </c>
      <c r="J116" s="20">
        <v>51.8</v>
      </c>
      <c r="K116">
        <f t="shared" si="11"/>
        <v>-3.8461538461539435E-3</v>
      </c>
      <c r="M116" s="7">
        <v>41578</v>
      </c>
      <c r="N116" s="24">
        <f t="shared" si="8"/>
        <v>5.2152809911115261E-2</v>
      </c>
      <c r="O116" s="24">
        <f t="shared" si="9"/>
        <v>-8.5000000000000075E-2</v>
      </c>
      <c r="Z116" s="7">
        <v>41213</v>
      </c>
      <c r="AA116" s="20">
        <v>86.24</v>
      </c>
      <c r="AB116" s="24">
        <f t="shared" si="12"/>
        <v>-7.4578817469685643E-2</v>
      </c>
      <c r="AD116" s="7">
        <v>41213</v>
      </c>
      <c r="AE116" s="2">
        <v>1.6900999999999999</v>
      </c>
      <c r="AF116" s="8">
        <f t="shared" si="13"/>
        <v>-0.20025552453508744</v>
      </c>
      <c r="AG116" s="8"/>
      <c r="AH116" s="25">
        <v>41213</v>
      </c>
      <c r="AI116" s="2">
        <v>50.5</v>
      </c>
      <c r="AJ116" s="8"/>
      <c r="AK116" s="8"/>
      <c r="AL116" s="7">
        <v>41213</v>
      </c>
      <c r="AM116" s="24">
        <f t="shared" si="14"/>
        <v>0.22202832660752869</v>
      </c>
      <c r="AN116" s="20">
        <f t="shared" si="15"/>
        <v>50.5</v>
      </c>
    </row>
    <row r="117" spans="4:40" x14ac:dyDescent="0.25">
      <c r="D117" s="7">
        <v>41243</v>
      </c>
      <c r="E117">
        <v>103.44929999999999</v>
      </c>
      <c r="F117" s="24">
        <f t="shared" si="10"/>
        <v>3.9699816681943112E-2</v>
      </c>
      <c r="I117" s="7">
        <v>41243</v>
      </c>
      <c r="J117" s="20">
        <v>47.9</v>
      </c>
      <c r="K117">
        <f t="shared" si="11"/>
        <v>-0.12750455373406189</v>
      </c>
      <c r="M117" s="7">
        <v>41608</v>
      </c>
      <c r="N117" s="24">
        <f t="shared" si="8"/>
        <v>7.7583898586070843E-2</v>
      </c>
      <c r="O117" s="24">
        <f t="shared" si="9"/>
        <v>1.0291595197255532E-2</v>
      </c>
      <c r="Z117" s="7">
        <v>41243</v>
      </c>
      <c r="AA117" s="20">
        <v>88.91</v>
      </c>
      <c r="AB117" s="24">
        <f t="shared" si="12"/>
        <v>-0.11408927859705065</v>
      </c>
      <c r="AD117" s="7">
        <v>41243</v>
      </c>
      <c r="AE117" s="2">
        <v>1.6155999999999999</v>
      </c>
      <c r="AF117" s="8">
        <f t="shared" si="13"/>
        <v>-0.21876208897485494</v>
      </c>
      <c r="AG117" s="8"/>
      <c r="AH117" s="25">
        <v>41243</v>
      </c>
      <c r="AI117" s="2">
        <v>48</v>
      </c>
      <c r="AJ117" s="8"/>
      <c r="AK117" s="8"/>
      <c r="AL117" s="7">
        <v>41243</v>
      </c>
      <c r="AM117" s="24">
        <f t="shared" si="14"/>
        <v>0.32017737127800461</v>
      </c>
      <c r="AN117" s="20">
        <f t="shared" si="15"/>
        <v>48</v>
      </c>
    </row>
    <row r="118" spans="4:40" x14ac:dyDescent="0.25">
      <c r="D118" s="7">
        <v>41274</v>
      </c>
      <c r="E118">
        <v>103.4636</v>
      </c>
      <c r="F118" s="24">
        <f t="shared" si="10"/>
        <v>3.9711873365771755E-2</v>
      </c>
      <c r="I118" s="7">
        <v>41274</v>
      </c>
      <c r="J118" s="20">
        <v>48.3</v>
      </c>
      <c r="K118">
        <f t="shared" si="11"/>
        <v>-0.12815884476534301</v>
      </c>
      <c r="M118" s="7">
        <v>41639</v>
      </c>
      <c r="N118" s="24">
        <f t="shared" si="8"/>
        <v>7.7398234741493654E-2</v>
      </c>
      <c r="O118" s="24">
        <f t="shared" si="9"/>
        <v>-8.2456140350877227E-2</v>
      </c>
      <c r="Z118" s="7">
        <v>41274</v>
      </c>
      <c r="AA118" s="20">
        <v>91.82</v>
      </c>
      <c r="AB118" s="24">
        <f t="shared" si="12"/>
        <v>-7.0929879591217326E-2</v>
      </c>
      <c r="AD118" s="7">
        <v>41274</v>
      </c>
      <c r="AE118" s="2">
        <v>1.7574000000000001</v>
      </c>
      <c r="AF118" s="8">
        <f t="shared" si="13"/>
        <v>-6.3319475535657199E-2</v>
      </c>
      <c r="AG118" s="8"/>
      <c r="AH118" s="25">
        <v>41274</v>
      </c>
      <c r="AI118" s="2">
        <v>50.1</v>
      </c>
      <c r="AJ118" s="8"/>
      <c r="AK118" s="8"/>
      <c r="AL118" s="7">
        <v>41274</v>
      </c>
      <c r="AM118" s="24">
        <f t="shared" si="14"/>
        <v>0.33976219850376266</v>
      </c>
      <c r="AN118" s="20">
        <f t="shared" si="15"/>
        <v>50.1</v>
      </c>
    </row>
    <row r="119" spans="4:40" x14ac:dyDescent="0.25">
      <c r="D119" s="7">
        <v>41305</v>
      </c>
      <c r="E119">
        <v>103.59269999999999</v>
      </c>
      <c r="F119" s="24">
        <f t="shared" si="10"/>
        <v>4.7362099401262903E-2</v>
      </c>
      <c r="I119" s="7">
        <v>41305</v>
      </c>
      <c r="J119" s="20">
        <v>54.9</v>
      </c>
      <c r="K119">
        <f t="shared" si="11"/>
        <v>-8.5000000000000075E-2</v>
      </c>
      <c r="M119" s="7">
        <v>41670</v>
      </c>
      <c r="N119" s="24">
        <f t="shared" si="8"/>
        <v>7.7281507287675799E-2</v>
      </c>
      <c r="O119" s="24">
        <f t="shared" si="9"/>
        <v>-0.10472972972972983</v>
      </c>
      <c r="Z119" s="7">
        <v>41305</v>
      </c>
      <c r="AA119" s="20">
        <v>97.49</v>
      </c>
      <c r="AB119" s="24">
        <f t="shared" si="12"/>
        <v>-1.0052802599512689E-2</v>
      </c>
      <c r="AD119" s="7">
        <v>41305</v>
      </c>
      <c r="AE119" s="2">
        <v>1.9849000000000001</v>
      </c>
      <c r="AF119" s="8">
        <f t="shared" si="13"/>
        <v>0.10450169717878821</v>
      </c>
      <c r="AG119" s="8"/>
      <c r="AH119" s="25">
        <v>41305</v>
      </c>
      <c r="AI119" s="2">
        <v>53.3</v>
      </c>
      <c r="AJ119" s="8"/>
      <c r="AK119" s="8"/>
      <c r="AL119" s="7">
        <v>41305</v>
      </c>
      <c r="AM119" s="24">
        <f t="shared" si="14"/>
        <v>0.17460624207106268</v>
      </c>
      <c r="AN119" s="20">
        <f t="shared" si="15"/>
        <v>53.3</v>
      </c>
    </row>
    <row r="120" spans="4:40" x14ac:dyDescent="0.25">
      <c r="D120" s="7">
        <v>41333</v>
      </c>
      <c r="E120">
        <v>106.1258</v>
      </c>
      <c r="F120" s="24">
        <f t="shared" si="10"/>
        <v>5.5864643401505099E-2</v>
      </c>
      <c r="I120" s="7">
        <v>41333</v>
      </c>
      <c r="J120" s="20">
        <v>58.9</v>
      </c>
      <c r="K120">
        <f t="shared" si="11"/>
        <v>1.0291595197255532E-2</v>
      </c>
      <c r="M120" s="7">
        <v>41698</v>
      </c>
      <c r="N120" s="24">
        <f t="shared" si="8"/>
        <v>6.1679629270168013E-2</v>
      </c>
      <c r="O120" s="24">
        <f t="shared" si="9"/>
        <v>-0.10481099656357395</v>
      </c>
      <c r="Z120" s="7">
        <v>41333</v>
      </c>
      <c r="AA120" s="20">
        <v>92.05</v>
      </c>
      <c r="AB120" s="24">
        <f t="shared" si="12"/>
        <v>-0.14028205846642383</v>
      </c>
      <c r="AD120" s="7">
        <v>41333</v>
      </c>
      <c r="AE120" s="2">
        <v>1.8755999999999999</v>
      </c>
      <c r="AF120" s="8">
        <f t="shared" si="13"/>
        <v>-4.8160365389495086E-2</v>
      </c>
      <c r="AG120" s="8"/>
      <c r="AH120" s="25">
        <v>41333</v>
      </c>
      <c r="AI120" s="2">
        <v>54.2</v>
      </c>
      <c r="AJ120" s="8"/>
      <c r="AK120" s="8"/>
      <c r="AL120" s="7">
        <v>41333</v>
      </c>
      <c r="AM120" s="24">
        <f t="shared" si="14"/>
        <v>0.13562618609079924</v>
      </c>
      <c r="AN120" s="20">
        <f t="shared" si="15"/>
        <v>54.2</v>
      </c>
    </row>
    <row r="121" spans="4:40" x14ac:dyDescent="0.25">
      <c r="D121" s="7">
        <v>41362</v>
      </c>
      <c r="E121">
        <v>106.217</v>
      </c>
      <c r="F121" s="24">
        <f t="shared" si="10"/>
        <v>5.6414652970616208E-2</v>
      </c>
      <c r="I121" s="7">
        <v>41364</v>
      </c>
      <c r="J121" s="20">
        <v>52.3</v>
      </c>
      <c r="K121">
        <f t="shared" si="11"/>
        <v>-8.2456140350877227E-2</v>
      </c>
      <c r="M121" s="7">
        <v>41729</v>
      </c>
      <c r="N121" s="24">
        <f t="shared" si="8"/>
        <v>6.0913036519577801E-2</v>
      </c>
      <c r="O121" s="24">
        <f t="shared" si="9"/>
        <v>9.9365750528541241E-2</v>
      </c>
      <c r="Z121" s="7">
        <v>41362</v>
      </c>
      <c r="AA121" s="20">
        <v>97.23</v>
      </c>
      <c r="AB121" s="24">
        <f t="shared" si="12"/>
        <v>-5.6202679091438501E-2</v>
      </c>
      <c r="AD121" s="7">
        <v>41362</v>
      </c>
      <c r="AE121" s="2">
        <v>1.8486</v>
      </c>
      <c r="AF121" s="8">
        <f t="shared" si="13"/>
        <v>-0.16307497283592909</v>
      </c>
      <c r="AG121" s="8"/>
      <c r="AH121" s="25">
        <v>41364</v>
      </c>
      <c r="AI121" s="2">
        <v>51.9</v>
      </c>
      <c r="AJ121" s="8"/>
      <c r="AK121" s="8"/>
      <c r="AL121" s="7">
        <v>41362</v>
      </c>
      <c r="AM121" s="24">
        <f t="shared" si="14"/>
        <v>-0.2464602307784296</v>
      </c>
      <c r="AN121" s="20">
        <f t="shared" si="15"/>
        <v>51.9</v>
      </c>
    </row>
    <row r="122" spans="4:40" x14ac:dyDescent="0.25">
      <c r="D122" s="7">
        <v>41394</v>
      </c>
      <c r="E122">
        <v>106.22929999999999</v>
      </c>
      <c r="F122" s="24">
        <f t="shared" si="10"/>
        <v>5.6302707346637115E-2</v>
      </c>
      <c r="I122" s="7">
        <v>41394</v>
      </c>
      <c r="J122" s="20">
        <v>53</v>
      </c>
      <c r="K122">
        <f t="shared" si="11"/>
        <v>-0.10472972972972983</v>
      </c>
      <c r="M122" s="7">
        <v>41759</v>
      </c>
      <c r="N122" s="24">
        <f t="shared" si="8"/>
        <v>5.9309437226829242E-2</v>
      </c>
      <c r="O122" s="24">
        <f t="shared" si="9"/>
        <v>0.17991631799163188</v>
      </c>
      <c r="Z122" s="7">
        <v>41394</v>
      </c>
      <c r="AA122" s="20">
        <v>93.46</v>
      </c>
      <c r="AB122" s="24">
        <f t="shared" si="12"/>
        <v>-0.10880137312863558</v>
      </c>
      <c r="AD122" s="7">
        <v>41394</v>
      </c>
      <c r="AE122" s="2">
        <v>1.6717</v>
      </c>
      <c r="AF122" s="8">
        <f t="shared" si="13"/>
        <v>-0.12645660239326961</v>
      </c>
      <c r="AG122" s="8"/>
      <c r="AH122" s="25">
        <v>41394</v>
      </c>
      <c r="AI122" s="2">
        <v>51</v>
      </c>
      <c r="AJ122" s="8"/>
      <c r="AK122" s="8"/>
      <c r="AL122" s="7">
        <v>41394</v>
      </c>
      <c r="AM122" s="24">
        <f t="shared" si="14"/>
        <v>-4.2554896946319531E-2</v>
      </c>
      <c r="AN122" s="20">
        <f t="shared" si="15"/>
        <v>51</v>
      </c>
    </row>
    <row r="123" spans="4:40" x14ac:dyDescent="0.25">
      <c r="D123" s="7">
        <v>41425</v>
      </c>
      <c r="E123">
        <v>107.79770000000001</v>
      </c>
      <c r="F123" s="24">
        <f t="shared" si="10"/>
        <v>4.7510166798661047E-2</v>
      </c>
      <c r="I123" s="7">
        <v>41425</v>
      </c>
      <c r="J123" s="20">
        <v>52.1</v>
      </c>
      <c r="K123">
        <f t="shared" si="11"/>
        <v>-0.10481099656357395</v>
      </c>
      <c r="M123" s="7">
        <v>41790</v>
      </c>
      <c r="N123" s="24">
        <f t="shared" si="8"/>
        <v>6.5988420903228873E-2</v>
      </c>
      <c r="O123" s="24">
        <f t="shared" si="9"/>
        <v>0.28603104212860297</v>
      </c>
      <c r="Z123" s="7">
        <v>41425</v>
      </c>
      <c r="AA123" s="20">
        <v>91.97</v>
      </c>
      <c r="AB123" s="24">
        <f t="shared" si="12"/>
        <v>6.2868369351669839E-2</v>
      </c>
      <c r="AD123" s="7">
        <v>41425</v>
      </c>
      <c r="AE123" s="2">
        <v>2.1282000000000001</v>
      </c>
      <c r="AF123" s="8">
        <f t="shared" si="13"/>
        <v>0.36615740146360243</v>
      </c>
      <c r="AG123" s="8"/>
      <c r="AH123" s="25">
        <v>41425</v>
      </c>
      <c r="AI123" s="2">
        <v>50.8</v>
      </c>
      <c r="AJ123" s="8"/>
      <c r="AK123" s="8"/>
      <c r="AL123" s="7">
        <v>41425</v>
      </c>
      <c r="AM123" s="24">
        <f t="shared" si="14"/>
        <v>-6.7384142265481617E-2</v>
      </c>
      <c r="AN123" s="20">
        <f t="shared" si="15"/>
        <v>50.8</v>
      </c>
    </row>
    <row r="124" spans="4:40" x14ac:dyDescent="0.25">
      <c r="D124" s="7">
        <v>41453</v>
      </c>
      <c r="E124">
        <v>107.75530000000001</v>
      </c>
      <c r="F124" s="24">
        <f t="shared" si="10"/>
        <v>4.7043207963161526E-2</v>
      </c>
      <c r="I124" s="7">
        <v>41455</v>
      </c>
      <c r="J124" s="20">
        <v>52</v>
      </c>
      <c r="K124">
        <f t="shared" si="11"/>
        <v>9.9365750528541241E-2</v>
      </c>
      <c r="M124" s="7">
        <v>41820</v>
      </c>
      <c r="N124" s="24">
        <f t="shared" si="8"/>
        <v>6.665379800343918E-2</v>
      </c>
      <c r="O124" s="24">
        <f t="shared" si="9"/>
        <v>0.15325670498084287</v>
      </c>
      <c r="Z124" s="7">
        <v>41453</v>
      </c>
      <c r="AA124" s="20">
        <v>96.56</v>
      </c>
      <c r="AB124" s="24">
        <f t="shared" si="12"/>
        <v>0.13653483992467064</v>
      </c>
      <c r="AD124" s="7">
        <v>41453</v>
      </c>
      <c r="AE124" s="2">
        <v>2.4857</v>
      </c>
      <c r="AF124" s="8">
        <f t="shared" si="13"/>
        <v>0.51115569335521904</v>
      </c>
      <c r="AG124" s="8"/>
      <c r="AH124" s="25">
        <v>41455</v>
      </c>
      <c r="AI124" s="2">
        <v>51.1</v>
      </c>
      <c r="AJ124" s="8"/>
      <c r="AK124" s="8"/>
      <c r="AL124" s="7">
        <v>41453</v>
      </c>
      <c r="AM124" s="24">
        <f t="shared" si="14"/>
        <v>-0.34880478646948554</v>
      </c>
      <c r="AN124" s="20">
        <f t="shared" si="15"/>
        <v>51.1</v>
      </c>
    </row>
    <row r="125" spans="4:40" x14ac:dyDescent="0.25">
      <c r="D125" s="7">
        <v>41486</v>
      </c>
      <c r="E125">
        <v>107.7503</v>
      </c>
      <c r="F125" s="24">
        <f t="shared" si="10"/>
        <v>4.7487252771823307E-2</v>
      </c>
      <c r="I125" s="7">
        <v>41486</v>
      </c>
      <c r="J125" s="20">
        <v>56.4</v>
      </c>
      <c r="K125">
        <f t="shared" si="11"/>
        <v>0.17991631799163188</v>
      </c>
      <c r="M125" s="7">
        <v>41851</v>
      </c>
      <c r="N125" s="24">
        <f t="shared" si="8"/>
        <v>6.6706078776578748E-2</v>
      </c>
      <c r="O125" s="24">
        <f t="shared" si="9"/>
        <v>0.10810810810810811</v>
      </c>
      <c r="Z125" s="7">
        <v>41486</v>
      </c>
      <c r="AA125" s="20">
        <v>105.03</v>
      </c>
      <c r="AB125" s="24">
        <f t="shared" si="12"/>
        <v>0.19270951623892807</v>
      </c>
      <c r="AD125" s="7">
        <v>41486</v>
      </c>
      <c r="AE125" s="2">
        <v>2.5762</v>
      </c>
      <c r="AF125" s="8">
        <f t="shared" si="13"/>
        <v>0.75502418420873352</v>
      </c>
      <c r="AG125" s="8"/>
      <c r="AH125" s="25">
        <v>41486</v>
      </c>
      <c r="AI125" s="2">
        <v>53.8</v>
      </c>
      <c r="AJ125" s="8"/>
      <c r="AK125" s="8"/>
      <c r="AL125" s="7">
        <v>41486</v>
      </c>
      <c r="AM125" s="24">
        <f t="shared" si="14"/>
        <v>-0.39857053476824844</v>
      </c>
      <c r="AN125" s="20">
        <f t="shared" si="15"/>
        <v>53.8</v>
      </c>
    </row>
    <row r="126" spans="4:40" x14ac:dyDescent="0.25">
      <c r="D126" s="7">
        <v>41516</v>
      </c>
      <c r="E126">
        <v>108.7277</v>
      </c>
      <c r="F126" s="24">
        <f t="shared" si="10"/>
        <v>5.0787358199175348E-2</v>
      </c>
      <c r="I126" s="7">
        <v>41517</v>
      </c>
      <c r="J126" s="20">
        <v>58</v>
      </c>
      <c r="K126">
        <f t="shared" si="11"/>
        <v>0.28603104212860297</v>
      </c>
      <c r="M126" s="7">
        <v>41882</v>
      </c>
      <c r="N126" s="24">
        <f t="shared" si="8"/>
        <v>8.4523998944151302E-2</v>
      </c>
      <c r="O126" s="24">
        <f t="shared" si="9"/>
        <v>0.24217118997912324</v>
      </c>
      <c r="Z126" s="7">
        <v>41516</v>
      </c>
      <c r="AA126" s="20">
        <v>107.65</v>
      </c>
      <c r="AB126" s="24">
        <f t="shared" si="12"/>
        <v>0.11589095055457665</v>
      </c>
      <c r="AD126" s="7">
        <v>41516</v>
      </c>
      <c r="AE126" s="2">
        <v>2.7839</v>
      </c>
      <c r="AF126" s="8">
        <f t="shared" si="13"/>
        <v>0.79792043399638346</v>
      </c>
      <c r="AG126" s="8"/>
      <c r="AH126" s="25">
        <v>41517</v>
      </c>
      <c r="AI126" s="2">
        <v>54</v>
      </c>
      <c r="AJ126" s="8"/>
      <c r="AK126" s="8"/>
      <c r="AL126" s="7">
        <v>41516</v>
      </c>
      <c r="AM126" s="24">
        <f t="shared" si="14"/>
        <v>-0.32088492516046674</v>
      </c>
      <c r="AN126" s="20">
        <f t="shared" si="15"/>
        <v>54</v>
      </c>
    </row>
    <row r="127" spans="4:40" x14ac:dyDescent="0.25">
      <c r="D127" s="7">
        <v>41547</v>
      </c>
      <c r="E127">
        <v>108.7101</v>
      </c>
      <c r="F127" s="24">
        <f t="shared" si="10"/>
        <v>5.0448742477475994E-2</v>
      </c>
      <c r="I127" s="7">
        <v>41547</v>
      </c>
      <c r="J127" s="20">
        <v>60.2</v>
      </c>
      <c r="K127">
        <f t="shared" si="11"/>
        <v>0.15325670498084287</v>
      </c>
      <c r="M127" s="7">
        <v>41912</v>
      </c>
      <c r="N127" s="24">
        <f t="shared" si="8"/>
        <v>8.4595635548122994E-2</v>
      </c>
      <c r="O127" s="24">
        <f t="shared" si="9"/>
        <v>0.32298136645962727</v>
      </c>
      <c r="Z127" s="7">
        <v>41547</v>
      </c>
      <c r="AA127" s="20">
        <v>102.33</v>
      </c>
      <c r="AB127" s="24">
        <f t="shared" si="12"/>
        <v>0.10999023755287984</v>
      </c>
      <c r="AD127" s="7">
        <v>41547</v>
      </c>
      <c r="AE127" s="2">
        <v>2.61</v>
      </c>
      <c r="AF127" s="8">
        <f t="shared" si="13"/>
        <v>0.59779614325068864</v>
      </c>
      <c r="AG127" s="8"/>
      <c r="AH127" s="25">
        <v>41547</v>
      </c>
      <c r="AI127" s="2">
        <v>54.6</v>
      </c>
      <c r="AJ127" s="8"/>
      <c r="AK127" s="8"/>
      <c r="AL127" s="7">
        <v>41547</v>
      </c>
      <c r="AM127" s="24">
        <f t="shared" si="14"/>
        <v>-0.39818340584772016</v>
      </c>
      <c r="AN127" s="20">
        <f t="shared" si="15"/>
        <v>54.6</v>
      </c>
    </row>
    <row r="128" spans="4:40" x14ac:dyDescent="0.25">
      <c r="D128" s="7">
        <v>41578</v>
      </c>
      <c r="E128">
        <v>108.6897</v>
      </c>
      <c r="F128" s="24">
        <f t="shared" si="10"/>
        <v>5.2152809911115261E-2</v>
      </c>
      <c r="I128" s="7">
        <v>41578</v>
      </c>
      <c r="J128" s="20">
        <v>57.4</v>
      </c>
      <c r="K128">
        <f t="shared" si="11"/>
        <v>0.10810810810810811</v>
      </c>
      <c r="M128" s="7">
        <v>41943</v>
      </c>
      <c r="N128" s="24">
        <f t="shared" si="8"/>
        <v>8.4730199825742369E-2</v>
      </c>
      <c r="O128" s="24">
        <f t="shared" si="9"/>
        <v>-5.4644808743168349E-3</v>
      </c>
      <c r="Z128" s="7">
        <v>41578</v>
      </c>
      <c r="AA128" s="20">
        <v>96.38</v>
      </c>
      <c r="AB128" s="24">
        <f t="shared" si="12"/>
        <v>0.11757884972170696</v>
      </c>
      <c r="AD128" s="7">
        <v>41578</v>
      </c>
      <c r="AE128" s="2">
        <v>2.5541999999999998</v>
      </c>
      <c r="AF128" s="8">
        <f t="shared" si="13"/>
        <v>0.51127152239512452</v>
      </c>
      <c r="AG128" s="8"/>
      <c r="AH128" s="25">
        <v>41578</v>
      </c>
      <c r="AI128" s="2">
        <v>54.6</v>
      </c>
      <c r="AJ128" s="8"/>
      <c r="AK128" s="8"/>
      <c r="AL128" s="7">
        <v>41578</v>
      </c>
      <c r="AM128" s="24">
        <f t="shared" si="14"/>
        <v>-0.49719588509287815</v>
      </c>
      <c r="AN128" s="20">
        <f t="shared" si="15"/>
        <v>54.6</v>
      </c>
    </row>
    <row r="129" spans="4:40" x14ac:dyDescent="0.25">
      <c r="D129" s="7">
        <v>41607</v>
      </c>
      <c r="E129">
        <v>111.4753</v>
      </c>
      <c r="F129" s="24">
        <f t="shared" si="10"/>
        <v>7.7583898586070843E-2</v>
      </c>
      <c r="I129" s="7">
        <v>41608</v>
      </c>
      <c r="J129" s="20">
        <v>59.5</v>
      </c>
      <c r="K129">
        <f t="shared" si="11"/>
        <v>0.24217118997912324</v>
      </c>
      <c r="M129" s="7">
        <v>41973</v>
      </c>
      <c r="N129" s="24">
        <f t="shared" si="8"/>
        <v>7.7840561989965584E-2</v>
      </c>
      <c r="O129" s="24">
        <f t="shared" si="9"/>
        <v>-5.0933786078097842E-3</v>
      </c>
      <c r="Z129" s="7">
        <v>41607</v>
      </c>
      <c r="AA129" s="20">
        <v>92.72</v>
      </c>
      <c r="AB129" s="24">
        <f t="shared" si="12"/>
        <v>4.2852322573388779E-2</v>
      </c>
      <c r="AD129" s="7">
        <v>41607</v>
      </c>
      <c r="AE129" s="2">
        <v>2.7444999999999999</v>
      </c>
      <c r="AF129" s="8">
        <f t="shared" si="13"/>
        <v>0.69874969051745484</v>
      </c>
      <c r="AG129" s="8"/>
      <c r="AH129" s="25">
        <v>41608</v>
      </c>
      <c r="AI129" s="2">
        <v>55.5</v>
      </c>
      <c r="AJ129" s="8"/>
      <c r="AK129" s="8"/>
      <c r="AL129" s="7">
        <v>41607</v>
      </c>
      <c r="AM129" s="24">
        <f t="shared" si="14"/>
        <v>-0.64848034362441809</v>
      </c>
      <c r="AN129" s="20">
        <f t="shared" si="15"/>
        <v>55.5</v>
      </c>
    </row>
    <row r="130" spans="4:40" x14ac:dyDescent="0.25">
      <c r="D130" s="7">
        <v>41639</v>
      </c>
      <c r="E130">
        <v>111.47150000000001</v>
      </c>
      <c r="F130" s="24">
        <f t="shared" si="10"/>
        <v>7.7398234741493654E-2</v>
      </c>
      <c r="I130" s="7">
        <v>41639</v>
      </c>
      <c r="J130" s="20">
        <v>63.9</v>
      </c>
      <c r="K130">
        <f t="shared" si="11"/>
        <v>0.32298136645962727</v>
      </c>
      <c r="M130" s="7">
        <v>42004</v>
      </c>
      <c r="N130" s="24">
        <f t="shared" si="8"/>
        <v>7.781450864122208E-2</v>
      </c>
      <c r="O130" s="24">
        <f t="shared" si="9"/>
        <v>0.124282982791587</v>
      </c>
      <c r="Z130" s="7">
        <v>41639</v>
      </c>
      <c r="AA130" s="20">
        <v>98.42</v>
      </c>
      <c r="AB130" s="24">
        <f t="shared" si="12"/>
        <v>7.1879764757133646E-2</v>
      </c>
      <c r="AD130" s="7">
        <v>41639</v>
      </c>
      <c r="AE130" s="2">
        <v>3.0282</v>
      </c>
      <c r="AF130" s="8">
        <f t="shared" si="13"/>
        <v>0.72311369067941267</v>
      </c>
      <c r="AG130" s="8"/>
      <c r="AH130" s="25">
        <v>41639</v>
      </c>
      <c r="AI130" s="2">
        <v>56.5</v>
      </c>
      <c r="AJ130" s="8"/>
      <c r="AK130" s="8"/>
      <c r="AL130" s="7">
        <v>41639</v>
      </c>
      <c r="AM130" s="24">
        <f t="shared" si="14"/>
        <v>-0.58908264992345649</v>
      </c>
      <c r="AN130" s="20">
        <f t="shared" si="15"/>
        <v>56.5</v>
      </c>
    </row>
    <row r="131" spans="4:40" x14ac:dyDescent="0.25">
      <c r="D131" s="7">
        <v>41670</v>
      </c>
      <c r="E131">
        <v>111.5985</v>
      </c>
      <c r="F131" s="24">
        <f t="shared" si="10"/>
        <v>7.7281507287675799E-2</v>
      </c>
      <c r="I131" s="7">
        <v>41670</v>
      </c>
      <c r="J131" s="20">
        <v>54.6</v>
      </c>
      <c r="K131">
        <f t="shared" si="11"/>
        <v>-5.4644808743168349E-3</v>
      </c>
      <c r="M131" s="7">
        <v>42035</v>
      </c>
      <c r="N131" s="24">
        <f t="shared" si="8"/>
        <v>7.7951764584649474E-2</v>
      </c>
      <c r="O131" s="24">
        <f t="shared" si="9"/>
        <v>8.1132075471697984E-2</v>
      </c>
      <c r="Z131" s="7">
        <v>41670</v>
      </c>
      <c r="AA131" s="20">
        <v>97.49</v>
      </c>
      <c r="AB131" s="24">
        <f t="shared" si="12"/>
        <v>0</v>
      </c>
      <c r="AD131" s="7">
        <v>41670</v>
      </c>
      <c r="AE131" s="2">
        <v>2.6440000000000001</v>
      </c>
      <c r="AF131" s="8">
        <f t="shared" si="13"/>
        <v>0.33205703058088565</v>
      </c>
      <c r="AG131" s="8"/>
      <c r="AH131" s="25">
        <v>41670</v>
      </c>
      <c r="AI131" s="2">
        <v>52.5</v>
      </c>
      <c r="AJ131" s="8"/>
      <c r="AK131" s="8"/>
      <c r="AL131" s="7">
        <v>41670</v>
      </c>
      <c r="AM131" s="24">
        <f t="shared" si="14"/>
        <v>-0.55485158701979176</v>
      </c>
      <c r="AN131" s="20">
        <f t="shared" si="15"/>
        <v>52.5</v>
      </c>
    </row>
    <row r="132" spans="4:40" x14ac:dyDescent="0.25">
      <c r="D132" s="7">
        <v>41698</v>
      </c>
      <c r="E132">
        <v>112.6716</v>
      </c>
      <c r="F132" s="24">
        <f t="shared" si="10"/>
        <v>6.1679629270168013E-2</v>
      </c>
      <c r="I132" s="7">
        <v>41698</v>
      </c>
      <c r="J132" s="20">
        <v>58.6</v>
      </c>
      <c r="K132">
        <f t="shared" si="11"/>
        <v>-5.0933786078097842E-3</v>
      </c>
      <c r="M132" s="7">
        <v>42063</v>
      </c>
      <c r="N132" s="24">
        <f t="shared" si="8"/>
        <v>7.9020800272650904E-2</v>
      </c>
      <c r="O132" s="24">
        <f t="shared" si="9"/>
        <v>0.1113243761996161</v>
      </c>
      <c r="Z132" s="7">
        <v>41698</v>
      </c>
      <c r="AA132" s="20">
        <v>102.59</v>
      </c>
      <c r="AB132" s="24">
        <f t="shared" si="12"/>
        <v>0.11450298750678978</v>
      </c>
      <c r="AD132" s="7">
        <v>41698</v>
      </c>
      <c r="AE132" s="2">
        <v>2.6476000000000002</v>
      </c>
      <c r="AF132" s="8">
        <f t="shared" si="13"/>
        <v>0.41160162081467289</v>
      </c>
      <c r="AG132" s="8"/>
      <c r="AH132" s="25">
        <v>41698</v>
      </c>
      <c r="AI132" s="2">
        <v>55</v>
      </c>
      <c r="AJ132" s="8"/>
      <c r="AK132" s="8"/>
      <c r="AL132" s="7">
        <v>41698</v>
      </c>
      <c r="AM132" s="24">
        <f t="shared" si="14"/>
        <v>-0.21733754952910644</v>
      </c>
      <c r="AN132" s="20">
        <f t="shared" si="15"/>
        <v>55</v>
      </c>
    </row>
    <row r="133" spans="4:40" x14ac:dyDescent="0.25">
      <c r="D133" s="7">
        <v>41729</v>
      </c>
      <c r="E133">
        <v>112.687</v>
      </c>
      <c r="F133" s="24">
        <f t="shared" si="10"/>
        <v>6.0913036519577801E-2</v>
      </c>
      <c r="I133" s="7">
        <v>41729</v>
      </c>
      <c r="J133" s="20">
        <v>58.8</v>
      </c>
      <c r="K133">
        <f t="shared" si="11"/>
        <v>0.124282982791587</v>
      </c>
      <c r="M133" s="7">
        <v>42094</v>
      </c>
      <c r="N133" s="24">
        <f t="shared" si="8"/>
        <v>7.8529910282463922E-2</v>
      </c>
      <c r="O133" s="24">
        <f t="shared" si="9"/>
        <v>9.2307692307692202E-2</v>
      </c>
      <c r="Z133" s="7">
        <v>41729</v>
      </c>
      <c r="AA133" s="20">
        <v>101.58</v>
      </c>
      <c r="AB133" s="24">
        <f t="shared" si="12"/>
        <v>4.4739278000617055E-2</v>
      </c>
      <c r="AD133" s="7">
        <v>41729</v>
      </c>
      <c r="AE133" s="2">
        <v>2.718</v>
      </c>
      <c r="AF133" s="8">
        <f t="shared" si="13"/>
        <v>0.47030185004868552</v>
      </c>
      <c r="AG133" s="8"/>
      <c r="AH133" s="25">
        <v>41729</v>
      </c>
      <c r="AI133" s="2">
        <v>55.9</v>
      </c>
      <c r="AJ133" s="8"/>
      <c r="AK133" s="8"/>
      <c r="AL133" s="7">
        <v>41729</v>
      </c>
      <c r="AM133" s="24">
        <f t="shared" si="14"/>
        <v>1.6839626820570497E-2</v>
      </c>
      <c r="AN133" s="20">
        <f t="shared" si="15"/>
        <v>55.9</v>
      </c>
    </row>
    <row r="134" spans="4:40" x14ac:dyDescent="0.25">
      <c r="D134" s="7">
        <v>41759</v>
      </c>
      <c r="E134">
        <v>112.52970000000001</v>
      </c>
      <c r="F134" s="24">
        <f t="shared" si="10"/>
        <v>5.9309437226829242E-2</v>
      </c>
      <c r="I134" s="7">
        <v>41759</v>
      </c>
      <c r="J134" s="20">
        <v>57.3</v>
      </c>
      <c r="K134">
        <f t="shared" si="11"/>
        <v>8.1132075471697984E-2</v>
      </c>
      <c r="M134" s="7">
        <v>42124</v>
      </c>
      <c r="N134" s="24">
        <f t="shared" si="8"/>
        <v>7.932572467535226E-2</v>
      </c>
      <c r="O134" s="24">
        <f t="shared" si="9"/>
        <v>1.7730496453900679E-2</v>
      </c>
      <c r="Z134" s="7">
        <v>41759</v>
      </c>
      <c r="AA134" s="20">
        <v>99.74</v>
      </c>
      <c r="AB134" s="24">
        <f t="shared" si="12"/>
        <v>6.7194521720522093E-2</v>
      </c>
      <c r="AD134" s="7">
        <v>41759</v>
      </c>
      <c r="AE134" s="2">
        <v>2.6459000000000001</v>
      </c>
      <c r="AF134" s="8">
        <f t="shared" si="13"/>
        <v>0.58276006460489338</v>
      </c>
      <c r="AG134" s="8"/>
      <c r="AH134" s="25">
        <v>41759</v>
      </c>
      <c r="AI134" s="2">
        <v>56.6</v>
      </c>
      <c r="AJ134" s="8"/>
      <c r="AK134" s="8"/>
      <c r="AL134" s="7">
        <v>41759</v>
      </c>
      <c r="AM134" s="24">
        <f t="shared" si="14"/>
        <v>-0.27483434200477308</v>
      </c>
      <c r="AN134" s="20">
        <f t="shared" si="15"/>
        <v>56.6</v>
      </c>
    </row>
    <row r="135" spans="4:40" x14ac:dyDescent="0.25">
      <c r="D135" s="7">
        <v>41789</v>
      </c>
      <c r="E135">
        <v>114.9111</v>
      </c>
      <c r="F135" s="24">
        <f t="shared" si="10"/>
        <v>6.5988420903228873E-2</v>
      </c>
      <c r="I135" s="7">
        <v>41790</v>
      </c>
      <c r="J135" s="20">
        <v>57.9</v>
      </c>
      <c r="K135">
        <f t="shared" si="11"/>
        <v>0.1113243761996161</v>
      </c>
      <c r="M135" s="7">
        <v>42155</v>
      </c>
      <c r="N135" s="24">
        <f t="shared" si="8"/>
        <v>5.8699290146904781E-2</v>
      </c>
      <c r="O135" s="24">
        <f t="shared" si="9"/>
        <v>3.6206896551724155E-2</v>
      </c>
      <c r="Z135" s="7">
        <v>41789</v>
      </c>
      <c r="AA135" s="20">
        <v>102.71</v>
      </c>
      <c r="AB135" s="24">
        <f t="shared" si="12"/>
        <v>0.11677720995976948</v>
      </c>
      <c r="AD135" s="7">
        <v>41789</v>
      </c>
      <c r="AE135" s="2">
        <v>2.4759000000000002</v>
      </c>
      <c r="AF135" s="8">
        <f t="shared" si="13"/>
        <v>0.163377502114463</v>
      </c>
      <c r="AG135" s="8"/>
      <c r="AH135" s="25">
        <v>41790</v>
      </c>
      <c r="AI135" s="2">
        <v>55.7</v>
      </c>
      <c r="AJ135" s="8"/>
      <c r="AK135" s="8"/>
      <c r="AL135" s="7">
        <v>41789</v>
      </c>
      <c r="AM135" s="24">
        <f t="shared" si="14"/>
        <v>-0.33285136757190559</v>
      </c>
      <c r="AN135" s="20">
        <f t="shared" si="15"/>
        <v>55.7</v>
      </c>
    </row>
    <row r="136" spans="4:40" x14ac:dyDescent="0.25">
      <c r="D136" s="7">
        <v>41820</v>
      </c>
      <c r="E136">
        <v>114.9376</v>
      </c>
      <c r="F136" s="24">
        <f t="shared" si="10"/>
        <v>6.665379800343918E-2</v>
      </c>
      <c r="I136" s="7">
        <v>41820</v>
      </c>
      <c r="J136" s="20">
        <v>56.8</v>
      </c>
      <c r="K136">
        <f t="shared" si="11"/>
        <v>9.2307692307692202E-2</v>
      </c>
      <c r="M136" s="7">
        <v>42185</v>
      </c>
      <c r="N136" s="24">
        <f t="shared" si="8"/>
        <v>5.8526539618018791E-2</v>
      </c>
      <c r="O136" s="24">
        <f t="shared" si="9"/>
        <v>-2.1594684385382146E-2</v>
      </c>
      <c r="Z136" s="7">
        <v>41820</v>
      </c>
      <c r="AA136" s="20">
        <v>105.37</v>
      </c>
      <c r="AB136" s="24">
        <f t="shared" si="12"/>
        <v>9.1238608119304176E-2</v>
      </c>
      <c r="AD136" s="7">
        <v>41820</v>
      </c>
      <c r="AE136" s="2">
        <v>2.5304000000000002</v>
      </c>
      <c r="AF136" s="8">
        <f t="shared" si="13"/>
        <v>1.7982861970471165E-2</v>
      </c>
      <c r="AG136" s="8"/>
      <c r="AH136" s="25">
        <v>41820</v>
      </c>
      <c r="AI136" s="2">
        <v>55</v>
      </c>
      <c r="AJ136" s="8"/>
      <c r="AK136" s="8"/>
      <c r="AL136" s="7">
        <v>41820</v>
      </c>
      <c r="AM136" s="24">
        <f t="shared" si="14"/>
        <v>-0.13424935512687453</v>
      </c>
      <c r="AN136" s="20">
        <f t="shared" si="15"/>
        <v>55</v>
      </c>
    </row>
    <row r="137" spans="4:40" x14ac:dyDescent="0.25">
      <c r="D137" s="7">
        <v>41851</v>
      </c>
      <c r="E137">
        <v>114.9379</v>
      </c>
      <c r="F137" s="24">
        <f t="shared" si="10"/>
        <v>6.6706078776578748E-2</v>
      </c>
      <c r="I137" s="7">
        <v>41851</v>
      </c>
      <c r="J137" s="20">
        <v>57.4</v>
      </c>
      <c r="K137">
        <f t="shared" si="11"/>
        <v>1.7730496453900679E-2</v>
      </c>
      <c r="M137" s="7">
        <v>42216</v>
      </c>
      <c r="N137" s="24">
        <f t="shared" si="8"/>
        <v>5.8583809169995282E-2</v>
      </c>
      <c r="O137" s="24">
        <f t="shared" si="9"/>
        <v>4.1811846689895349E-2</v>
      </c>
      <c r="Z137" s="7">
        <v>41851</v>
      </c>
      <c r="AA137" s="20">
        <v>98.17</v>
      </c>
      <c r="AB137" s="24">
        <f t="shared" si="12"/>
        <v>-6.5314671998476626E-2</v>
      </c>
      <c r="AD137" s="7">
        <v>41851</v>
      </c>
      <c r="AE137" s="2">
        <v>2.5577999999999999</v>
      </c>
      <c r="AF137" s="8">
        <f t="shared" si="13"/>
        <v>-7.1423026162565906E-3</v>
      </c>
      <c r="AG137" s="8"/>
      <c r="AH137" s="25">
        <v>41851</v>
      </c>
      <c r="AI137" s="2">
        <v>55.1</v>
      </c>
      <c r="AJ137" s="8"/>
      <c r="AK137" s="8"/>
      <c r="AL137" s="7">
        <v>41851</v>
      </c>
      <c r="AM137" s="24">
        <f t="shared" si="14"/>
        <v>9.4448894579275522E-2</v>
      </c>
      <c r="AN137" s="20">
        <f t="shared" si="15"/>
        <v>55.1</v>
      </c>
    </row>
    <row r="138" spans="4:40" x14ac:dyDescent="0.25">
      <c r="D138" s="7">
        <v>41880</v>
      </c>
      <c r="E138">
        <v>117.9178</v>
      </c>
      <c r="F138" s="24">
        <f t="shared" si="10"/>
        <v>8.4523998944151302E-2</v>
      </c>
      <c r="I138" s="7">
        <v>41882</v>
      </c>
      <c r="J138" s="20">
        <v>60.1</v>
      </c>
      <c r="K138">
        <f t="shared" si="11"/>
        <v>3.6206896551724155E-2</v>
      </c>
      <c r="M138" s="7">
        <v>42247</v>
      </c>
      <c r="N138" s="24">
        <f t="shared" si="8"/>
        <v>2.216968091331406E-2</v>
      </c>
      <c r="O138" s="24">
        <f t="shared" si="9"/>
        <v>3.529411764705892E-2</v>
      </c>
      <c r="Z138" s="7">
        <v>41880</v>
      </c>
      <c r="AA138" s="20">
        <v>95.96</v>
      </c>
      <c r="AB138" s="24">
        <f t="shared" si="12"/>
        <v>-0.10859266140269397</v>
      </c>
      <c r="AD138" s="7">
        <v>41880</v>
      </c>
      <c r="AE138" s="2">
        <v>2.3431000000000002</v>
      </c>
      <c r="AF138" s="8">
        <f t="shared" si="13"/>
        <v>-0.15833902079816076</v>
      </c>
      <c r="AG138" s="8"/>
      <c r="AH138" s="25">
        <v>41882</v>
      </c>
      <c r="AI138" s="2">
        <v>56.3</v>
      </c>
      <c r="AJ138" s="8"/>
      <c r="AK138" s="8"/>
      <c r="AL138" s="7">
        <v>41880</v>
      </c>
      <c r="AM138" s="24">
        <f t="shared" si="14"/>
        <v>-0.18844242385591892</v>
      </c>
      <c r="AN138" s="20">
        <f t="shared" si="15"/>
        <v>56.3</v>
      </c>
    </row>
    <row r="139" spans="4:40" x14ac:dyDescent="0.25">
      <c r="D139" s="7">
        <v>41912</v>
      </c>
      <c r="E139">
        <v>117.90649999999999</v>
      </c>
      <c r="F139" s="24">
        <f t="shared" si="10"/>
        <v>8.4595635548122994E-2</v>
      </c>
      <c r="I139" s="7">
        <v>41912</v>
      </c>
      <c r="J139" s="20">
        <v>58.9</v>
      </c>
      <c r="K139">
        <f t="shared" si="11"/>
        <v>-2.1594684385382146E-2</v>
      </c>
      <c r="M139" s="7">
        <v>42277</v>
      </c>
      <c r="N139" s="24">
        <f t="shared" ref="N139:N202" si="16">F151</f>
        <v>2.3406682413607438E-2</v>
      </c>
      <c r="O139" s="24">
        <f t="shared" si="9"/>
        <v>-8.9201877934272256E-2</v>
      </c>
      <c r="Z139" s="7">
        <v>41912</v>
      </c>
      <c r="AA139" s="20">
        <v>91.16</v>
      </c>
      <c r="AB139" s="24">
        <f t="shared" si="12"/>
        <v>-0.10915665005374775</v>
      </c>
      <c r="AD139" s="7">
        <v>41912</v>
      </c>
      <c r="AE139" s="2">
        <v>2.4887999999999999</v>
      </c>
      <c r="AF139" s="8">
        <f t="shared" si="13"/>
        <v>-4.6436781609195399E-2</v>
      </c>
      <c r="AG139" s="8"/>
      <c r="AH139" s="25">
        <v>41912</v>
      </c>
      <c r="AI139" s="2">
        <v>55.7</v>
      </c>
      <c r="AJ139" s="8"/>
      <c r="AK139" s="8"/>
      <c r="AL139" s="7">
        <v>41912</v>
      </c>
      <c r="AM139" s="24">
        <f t="shared" si="14"/>
        <v>-0.21927765192736759</v>
      </c>
      <c r="AN139" s="20">
        <f t="shared" si="15"/>
        <v>55.7</v>
      </c>
    </row>
    <row r="140" spans="4:40" x14ac:dyDescent="0.25">
      <c r="D140" s="7">
        <v>41943</v>
      </c>
      <c r="E140">
        <v>117.899</v>
      </c>
      <c r="F140" s="24">
        <f t="shared" si="10"/>
        <v>8.4730199825742369E-2</v>
      </c>
      <c r="I140" s="7">
        <v>41943</v>
      </c>
      <c r="J140" s="20">
        <v>59.8</v>
      </c>
      <c r="K140">
        <f t="shared" si="11"/>
        <v>4.1811846689895349E-2</v>
      </c>
      <c r="M140" s="7">
        <v>42308</v>
      </c>
      <c r="N140" s="24">
        <f t="shared" si="16"/>
        <v>2.3465847886750435E-2</v>
      </c>
      <c r="O140" s="24">
        <f t="shared" si="9"/>
        <v>-5.494505494505586E-3</v>
      </c>
      <c r="Z140" s="7">
        <v>41943</v>
      </c>
      <c r="AA140" s="20">
        <v>80.540000000000006</v>
      </c>
      <c r="AB140" s="24">
        <f t="shared" si="12"/>
        <v>-0.16434945009338031</v>
      </c>
      <c r="AD140" s="7">
        <v>41943</v>
      </c>
      <c r="AE140" s="2">
        <v>2.3353000000000002</v>
      </c>
      <c r="AF140" s="8">
        <f t="shared" si="13"/>
        <v>-8.5701981050818166E-2</v>
      </c>
      <c r="AG140" s="8"/>
      <c r="AH140" s="25">
        <v>41943</v>
      </c>
      <c r="AI140" s="2">
        <v>56.2</v>
      </c>
      <c r="AJ140" s="8"/>
      <c r="AK140" s="8"/>
      <c r="AL140" s="7">
        <v>41943</v>
      </c>
      <c r="AM140" s="24">
        <f t="shared" si="14"/>
        <v>-0.23525797552190519</v>
      </c>
      <c r="AN140" s="20">
        <f t="shared" si="15"/>
        <v>56.2</v>
      </c>
    </row>
    <row r="141" spans="4:40" x14ac:dyDescent="0.25">
      <c r="D141" s="7">
        <v>41971</v>
      </c>
      <c r="E141">
        <v>120.15260000000001</v>
      </c>
      <c r="F141" s="24">
        <f t="shared" si="10"/>
        <v>7.7840561989965584E-2</v>
      </c>
      <c r="I141" s="7">
        <v>41973</v>
      </c>
      <c r="J141" s="20">
        <v>61.6</v>
      </c>
      <c r="K141">
        <f t="shared" si="11"/>
        <v>3.529411764705892E-2</v>
      </c>
      <c r="M141" s="7">
        <v>42338</v>
      </c>
      <c r="N141" s="24">
        <f t="shared" si="16"/>
        <v>-4.1780202842056635E-4</v>
      </c>
      <c r="O141" s="24">
        <f t="shared" si="9"/>
        <v>-8.020477815699667E-2</v>
      </c>
      <c r="Z141" s="7">
        <v>41971</v>
      </c>
      <c r="AA141" s="20">
        <v>66.150000000000006</v>
      </c>
      <c r="AB141" s="24">
        <f t="shared" si="12"/>
        <v>-0.28656169111302843</v>
      </c>
      <c r="AD141" s="7">
        <v>41971</v>
      </c>
      <c r="AE141" s="2">
        <v>2.1640000000000001</v>
      </c>
      <c r="AF141" s="8">
        <f t="shared" si="13"/>
        <v>-0.21151393696483867</v>
      </c>
      <c r="AG141" s="8"/>
      <c r="AH141" s="25">
        <v>41973</v>
      </c>
      <c r="AI141" s="2">
        <v>56.3</v>
      </c>
      <c r="AJ141" s="8"/>
      <c r="AK141" s="8"/>
      <c r="AL141" s="7">
        <v>41971</v>
      </c>
      <c r="AM141" s="24">
        <f t="shared" si="14"/>
        <v>0.42902577081527227</v>
      </c>
      <c r="AN141" s="20">
        <f t="shared" si="15"/>
        <v>56.3</v>
      </c>
    </row>
    <row r="142" spans="4:40" x14ac:dyDescent="0.25">
      <c r="D142" s="7">
        <v>42004</v>
      </c>
      <c r="E142">
        <v>120.1456</v>
      </c>
      <c r="F142" s="24">
        <f t="shared" si="10"/>
        <v>7.781450864122208E-2</v>
      </c>
      <c r="I142" s="7">
        <v>42004</v>
      </c>
      <c r="J142" s="20">
        <v>58.2</v>
      </c>
      <c r="K142">
        <f t="shared" si="11"/>
        <v>-8.9201877934272256E-2</v>
      </c>
      <c r="M142" s="7">
        <v>42369</v>
      </c>
      <c r="N142" s="24">
        <f t="shared" si="16"/>
        <v>9.4468711296968877E-4</v>
      </c>
      <c r="O142" s="24">
        <f t="shared" si="9"/>
        <v>-0.10544217687074819</v>
      </c>
      <c r="Z142" s="7">
        <v>42004</v>
      </c>
      <c r="AA142" s="20">
        <v>53.27</v>
      </c>
      <c r="AB142" s="24">
        <f t="shared" si="12"/>
        <v>-0.45874822190611664</v>
      </c>
      <c r="AD142" s="7">
        <v>42004</v>
      </c>
      <c r="AE142" s="2">
        <v>2.1711999999999998</v>
      </c>
      <c r="AF142" s="8">
        <f t="shared" si="13"/>
        <v>-0.28300640644607367</v>
      </c>
      <c r="AG142" s="8"/>
      <c r="AH142" s="25">
        <v>42004</v>
      </c>
      <c r="AI142" s="2">
        <v>55.7</v>
      </c>
      <c r="AJ142" s="8"/>
      <c r="AK142" s="8"/>
      <c r="AL142" s="7">
        <v>42004</v>
      </c>
      <c r="AM142" s="24">
        <f t="shared" si="14"/>
        <v>0.64769053327988968</v>
      </c>
      <c r="AN142" s="20">
        <f t="shared" si="15"/>
        <v>55.7</v>
      </c>
    </row>
    <row r="143" spans="4:40" x14ac:dyDescent="0.25">
      <c r="D143" s="7">
        <v>42034</v>
      </c>
      <c r="E143">
        <v>120.2978</v>
      </c>
      <c r="F143" s="24">
        <f t="shared" si="10"/>
        <v>7.7951764584649474E-2</v>
      </c>
      <c r="I143" s="7">
        <v>42035</v>
      </c>
      <c r="J143" s="20">
        <v>54.3</v>
      </c>
      <c r="K143">
        <f t="shared" si="11"/>
        <v>-5.494505494505586E-3</v>
      </c>
      <c r="M143" s="7">
        <v>42400</v>
      </c>
      <c r="N143" s="24">
        <f t="shared" si="16"/>
        <v>9.576234976866882E-4</v>
      </c>
      <c r="O143" s="24">
        <f t="shared" si="9"/>
        <v>-7.8534031413612593E-2</v>
      </c>
      <c r="Z143" s="7">
        <v>42034</v>
      </c>
      <c r="AA143" s="20">
        <v>48.24</v>
      </c>
      <c r="AB143" s="24">
        <f t="shared" si="12"/>
        <v>-0.50518001846343208</v>
      </c>
      <c r="AD143" s="7">
        <v>42034</v>
      </c>
      <c r="AE143" s="2">
        <v>1.6407</v>
      </c>
      <c r="AF143" s="8">
        <f t="shared" si="13"/>
        <v>-0.37946293494704997</v>
      </c>
      <c r="AG143" s="8"/>
      <c r="AH143" s="25">
        <v>42035</v>
      </c>
      <c r="AI143" s="2">
        <v>53.9</v>
      </c>
      <c r="AJ143" s="8"/>
      <c r="AK143" s="8"/>
      <c r="AL143" s="7">
        <v>42034</v>
      </c>
      <c r="AM143" s="24">
        <f t="shared" si="14"/>
        <v>0.94773370044766159</v>
      </c>
      <c r="AN143" s="20">
        <f t="shared" si="15"/>
        <v>53.9</v>
      </c>
    </row>
    <row r="144" spans="4:40" x14ac:dyDescent="0.25">
      <c r="D144" s="7">
        <v>42062</v>
      </c>
      <c r="E144">
        <v>121.575</v>
      </c>
      <c r="F144" s="24">
        <f t="shared" si="10"/>
        <v>7.9020800272650904E-2</v>
      </c>
      <c r="I144" s="7">
        <v>42063</v>
      </c>
      <c r="J144" s="20">
        <v>53.9</v>
      </c>
      <c r="K144">
        <f t="shared" si="11"/>
        <v>-8.020477815699667E-2</v>
      </c>
      <c r="M144" s="7">
        <v>42429</v>
      </c>
      <c r="N144" s="24">
        <f t="shared" si="16"/>
        <v>-1.5906230721776771E-2</v>
      </c>
      <c r="O144" s="24">
        <f t="shared" si="9"/>
        <v>-7.9447322970639056E-2</v>
      </c>
      <c r="Z144" s="7">
        <v>42062</v>
      </c>
      <c r="AA144" s="20">
        <v>49.76</v>
      </c>
      <c r="AB144" s="24">
        <f t="shared" si="12"/>
        <v>-0.51496247197582612</v>
      </c>
      <c r="AD144" s="7">
        <v>42062</v>
      </c>
      <c r="AE144" s="2">
        <v>1.9930000000000001</v>
      </c>
      <c r="AF144" s="8">
        <f t="shared" si="13"/>
        <v>-0.24724278591932314</v>
      </c>
      <c r="AG144" s="8"/>
      <c r="AH144" s="25">
        <v>42063</v>
      </c>
      <c r="AI144" s="2">
        <v>53</v>
      </c>
      <c r="AJ144" s="8"/>
      <c r="AK144" s="8"/>
      <c r="AL144" s="7">
        <v>42062</v>
      </c>
      <c r="AM144" s="24">
        <f t="shared" si="14"/>
        <v>0.91381138455096012</v>
      </c>
      <c r="AN144" s="20">
        <f t="shared" si="15"/>
        <v>53</v>
      </c>
    </row>
    <row r="145" spans="4:40" x14ac:dyDescent="0.25">
      <c r="D145" s="7">
        <v>42094</v>
      </c>
      <c r="E145">
        <v>121.5363</v>
      </c>
      <c r="F145" s="24">
        <f t="shared" si="10"/>
        <v>7.8529910282463922E-2</v>
      </c>
      <c r="I145" s="7">
        <v>42094</v>
      </c>
      <c r="J145" s="20">
        <v>52.6</v>
      </c>
      <c r="K145">
        <f t="shared" si="11"/>
        <v>-0.10544217687074819</v>
      </c>
      <c r="M145" s="7">
        <v>42460</v>
      </c>
      <c r="N145" s="24">
        <f t="shared" si="16"/>
        <v>-1.3623090385341596E-2</v>
      </c>
      <c r="O145" s="24">
        <f t="shared" si="9"/>
        <v>-4.2253521126760507E-2</v>
      </c>
      <c r="Z145" s="7">
        <v>42094</v>
      </c>
      <c r="AA145" s="20">
        <v>47.6</v>
      </c>
      <c r="AB145" s="24">
        <f t="shared" si="12"/>
        <v>-0.53140381964953731</v>
      </c>
      <c r="AD145" s="7">
        <v>42094</v>
      </c>
      <c r="AE145" s="2">
        <v>1.9231</v>
      </c>
      <c r="AF145" s="8">
        <f t="shared" si="13"/>
        <v>-0.29245768947755701</v>
      </c>
      <c r="AG145" s="8"/>
      <c r="AH145" s="25">
        <v>42094</v>
      </c>
      <c r="AI145" s="2">
        <v>52.1</v>
      </c>
      <c r="AJ145" s="8"/>
      <c r="AK145" s="8"/>
      <c r="AL145" s="7">
        <v>42094</v>
      </c>
      <c r="AM145" s="24">
        <f t="shared" si="14"/>
        <v>0.70778638080356848</v>
      </c>
      <c r="AN145" s="20">
        <f t="shared" si="15"/>
        <v>52.1</v>
      </c>
    </row>
    <row r="146" spans="4:40" x14ac:dyDescent="0.25">
      <c r="D146" s="7">
        <v>42124</v>
      </c>
      <c r="E146">
        <v>121.4562</v>
      </c>
      <c r="F146" s="24">
        <f t="shared" si="10"/>
        <v>7.932572467535226E-2</v>
      </c>
      <c r="I146" s="7">
        <v>42124</v>
      </c>
      <c r="J146" s="20">
        <v>52.8</v>
      </c>
      <c r="K146">
        <f t="shared" si="11"/>
        <v>-7.8534031413612593E-2</v>
      </c>
      <c r="M146" s="7">
        <v>42490</v>
      </c>
      <c r="N146" s="24">
        <f t="shared" si="16"/>
        <v>-1.2983281215779852E-2</v>
      </c>
      <c r="O146" s="24">
        <f t="shared" si="9"/>
        <v>-7.8397212543554029E-2</v>
      </c>
      <c r="Z146" s="7">
        <v>42124</v>
      </c>
      <c r="AA146" s="20">
        <v>59.63</v>
      </c>
      <c r="AB146" s="24">
        <f t="shared" si="12"/>
        <v>-0.40214557850411059</v>
      </c>
      <c r="AD146" s="7">
        <v>42124</v>
      </c>
      <c r="AE146" s="2">
        <v>2.0316999999999998</v>
      </c>
      <c r="AF146" s="8">
        <f t="shared" si="13"/>
        <v>-0.23213273366340381</v>
      </c>
      <c r="AG146" s="8"/>
      <c r="AH146" s="25">
        <v>42124</v>
      </c>
      <c r="AI146" s="2">
        <v>51.9</v>
      </c>
      <c r="AJ146" s="8"/>
      <c r="AK146" s="8"/>
      <c r="AL146" s="7">
        <v>42124</v>
      </c>
      <c r="AM146" s="24">
        <f t="shared" si="14"/>
        <v>0.62885037211683148</v>
      </c>
      <c r="AN146" s="20">
        <f t="shared" si="15"/>
        <v>51.9</v>
      </c>
    </row>
    <row r="147" spans="4:40" x14ac:dyDescent="0.25">
      <c r="D147" s="7">
        <v>42153</v>
      </c>
      <c r="E147">
        <v>121.6563</v>
      </c>
      <c r="F147" s="24">
        <f t="shared" si="10"/>
        <v>5.8699290146904781E-2</v>
      </c>
      <c r="I147" s="7">
        <v>42155</v>
      </c>
      <c r="J147" s="20">
        <v>53.3</v>
      </c>
      <c r="K147">
        <f t="shared" si="11"/>
        <v>-7.9447322970639056E-2</v>
      </c>
      <c r="M147" s="7">
        <v>42521</v>
      </c>
      <c r="N147" s="24">
        <f t="shared" si="16"/>
        <v>-3.4904891896268442E-2</v>
      </c>
      <c r="O147" s="24">
        <f t="shared" si="9"/>
        <v>-0.14309484193011646</v>
      </c>
      <c r="Z147" s="7">
        <v>42153</v>
      </c>
      <c r="AA147" s="20">
        <v>60.3</v>
      </c>
      <c r="AB147" s="24">
        <f t="shared" si="12"/>
        <v>-0.41291013533248955</v>
      </c>
      <c r="AD147" s="7">
        <v>42153</v>
      </c>
      <c r="AE147" s="2">
        <v>2.1214</v>
      </c>
      <c r="AF147" s="8">
        <f t="shared" si="13"/>
        <v>-0.14318025768407461</v>
      </c>
      <c r="AG147" s="8"/>
      <c r="AH147" s="25">
        <v>42155</v>
      </c>
      <c r="AI147" s="2">
        <v>52.9</v>
      </c>
      <c r="AJ147" s="8"/>
      <c r="AK147" s="8"/>
      <c r="AL147" s="7">
        <v>42153</v>
      </c>
      <c r="AM147" s="24">
        <f t="shared" si="14"/>
        <v>0.74160201309084361</v>
      </c>
      <c r="AN147" s="20">
        <f t="shared" si="15"/>
        <v>52.9</v>
      </c>
    </row>
    <row r="148" spans="4:40" x14ac:dyDescent="0.25">
      <c r="D148" s="7">
        <v>42185</v>
      </c>
      <c r="E148">
        <v>121.6645</v>
      </c>
      <c r="F148" s="24">
        <f t="shared" si="10"/>
        <v>5.8526539618018791E-2</v>
      </c>
      <c r="I148" s="7">
        <v>42185</v>
      </c>
      <c r="J148" s="20">
        <v>54.4</v>
      </c>
      <c r="K148">
        <f t="shared" si="11"/>
        <v>-4.2253521126760507E-2</v>
      </c>
      <c r="M148" s="7">
        <v>42551</v>
      </c>
      <c r="N148" s="24">
        <f t="shared" si="16"/>
        <v>-3.4821168048198126E-2</v>
      </c>
      <c r="O148" s="24">
        <f t="shared" ref="O148:O211" si="17">K151</f>
        <v>-0.1443123938879457</v>
      </c>
      <c r="Z148" s="7">
        <v>42185</v>
      </c>
      <c r="AA148" s="20">
        <v>59.47</v>
      </c>
      <c r="AB148" s="24">
        <f t="shared" si="12"/>
        <v>-0.43560785802410562</v>
      </c>
      <c r="AD148" s="7">
        <v>42185</v>
      </c>
      <c r="AE148" s="2">
        <v>2.3531</v>
      </c>
      <c r="AF148" s="8">
        <f t="shared" si="13"/>
        <v>-7.0067973442934028E-2</v>
      </c>
      <c r="AG148" s="8"/>
      <c r="AH148" s="25">
        <v>42185</v>
      </c>
      <c r="AI148" s="2">
        <v>52.5</v>
      </c>
      <c r="AJ148" s="8"/>
      <c r="AK148" s="8"/>
      <c r="AL148" s="7">
        <v>42185</v>
      </c>
      <c r="AM148" s="24">
        <f t="shared" si="14"/>
        <v>0.79499345543654631</v>
      </c>
      <c r="AN148" s="20">
        <f t="shared" si="15"/>
        <v>52.5</v>
      </c>
    </row>
    <row r="149" spans="4:40" x14ac:dyDescent="0.25">
      <c r="D149" s="7">
        <v>42216</v>
      </c>
      <c r="E149">
        <v>121.67140000000001</v>
      </c>
      <c r="F149" s="24">
        <f t="shared" si="10"/>
        <v>5.8583809169995282E-2</v>
      </c>
      <c r="I149" s="7">
        <v>42216</v>
      </c>
      <c r="J149" s="20">
        <v>52.9</v>
      </c>
      <c r="K149">
        <f t="shared" si="11"/>
        <v>-7.8397212543554029E-2</v>
      </c>
      <c r="M149" s="7">
        <v>42582</v>
      </c>
      <c r="N149" s="24">
        <f t="shared" si="16"/>
        <v>-3.4852068768831512E-2</v>
      </c>
      <c r="O149" s="24">
        <f t="shared" si="17"/>
        <v>-0.12876254180601998</v>
      </c>
      <c r="Z149" s="7">
        <v>42216</v>
      </c>
      <c r="AA149" s="20">
        <v>47.12</v>
      </c>
      <c r="AB149" s="24">
        <f t="shared" si="12"/>
        <v>-0.52001629825812368</v>
      </c>
      <c r="AD149" s="7">
        <v>42216</v>
      </c>
      <c r="AE149" s="2">
        <v>2.1800999999999999</v>
      </c>
      <c r="AF149" s="8">
        <f t="shared" si="13"/>
        <v>-0.14766596293689893</v>
      </c>
      <c r="AG149" s="8"/>
      <c r="AH149" s="25">
        <v>42216</v>
      </c>
      <c r="AI149" s="2">
        <v>52</v>
      </c>
      <c r="AJ149" s="8"/>
      <c r="AK149" s="8"/>
      <c r="AL149" s="7">
        <v>42216</v>
      </c>
      <c r="AM149" s="24">
        <f t="shared" si="14"/>
        <v>0.33205703058088565</v>
      </c>
      <c r="AN149" s="20">
        <f t="shared" si="15"/>
        <v>52</v>
      </c>
    </row>
    <row r="150" spans="4:40" x14ac:dyDescent="0.25">
      <c r="D150" s="7">
        <v>42247</v>
      </c>
      <c r="E150">
        <v>120.532</v>
      </c>
      <c r="F150" s="24">
        <f t="shared" ref="F150:F213" si="18">E150/E138-1</f>
        <v>2.216968091331406E-2</v>
      </c>
      <c r="I150" s="7">
        <v>42247</v>
      </c>
      <c r="J150" s="20">
        <v>51.5</v>
      </c>
      <c r="K150">
        <f t="shared" ref="K150:K213" si="19">J150/J138-1</f>
        <v>-0.14309484193011646</v>
      </c>
      <c r="M150" s="7">
        <v>42613</v>
      </c>
      <c r="N150" s="24">
        <f t="shared" si="16"/>
        <v>-8.6981050675339899E-3</v>
      </c>
      <c r="O150" s="24">
        <f t="shared" si="17"/>
        <v>-0.18668831168831168</v>
      </c>
      <c r="Z150" s="7">
        <v>42247</v>
      </c>
      <c r="AA150" s="20">
        <v>49.2</v>
      </c>
      <c r="AB150" s="24">
        <f t="shared" ref="AB150:AB213" si="20">AA150/AA138-1</f>
        <v>-0.48728636932055014</v>
      </c>
      <c r="AD150" s="7">
        <v>42247</v>
      </c>
      <c r="AE150" s="2">
        <v>2.2179000000000002</v>
      </c>
      <c r="AF150" s="8">
        <f t="shared" ref="AF150:AF213" si="21">AE150/AE138-1</f>
        <v>-5.3433485553326721E-2</v>
      </c>
      <c r="AG150" s="8"/>
      <c r="AH150" s="25">
        <v>42247</v>
      </c>
      <c r="AI150" s="2">
        <v>50.2</v>
      </c>
      <c r="AJ150" s="8"/>
      <c r="AK150" s="8"/>
      <c r="AL150" s="7">
        <v>42247</v>
      </c>
      <c r="AM150" s="24">
        <f t="shared" si="14"/>
        <v>0.52610460832146266</v>
      </c>
      <c r="AN150" s="20">
        <f t="shared" si="15"/>
        <v>50.2</v>
      </c>
    </row>
    <row r="151" spans="4:40" x14ac:dyDescent="0.25">
      <c r="D151" s="7">
        <v>42277</v>
      </c>
      <c r="E151">
        <v>120.66630000000001</v>
      </c>
      <c r="F151" s="24">
        <f t="shared" si="18"/>
        <v>2.3406682413607438E-2</v>
      </c>
      <c r="I151" s="7">
        <v>42277</v>
      </c>
      <c r="J151" s="20">
        <v>50.4</v>
      </c>
      <c r="K151">
        <f t="shared" si="19"/>
        <v>-0.1443123938879457</v>
      </c>
      <c r="M151" s="7">
        <v>42643</v>
      </c>
      <c r="N151" s="24">
        <f t="shared" si="16"/>
        <v>-9.5875981943591704E-3</v>
      </c>
      <c r="O151" s="24">
        <f t="shared" si="17"/>
        <v>-0.15807560137457044</v>
      </c>
      <c r="Z151" s="7">
        <v>42277</v>
      </c>
      <c r="AA151" s="20">
        <v>45.09</v>
      </c>
      <c r="AB151" s="24">
        <f t="shared" si="20"/>
        <v>-0.50537516454585341</v>
      </c>
      <c r="AD151" s="7">
        <v>42277</v>
      </c>
      <c r="AE151" s="2">
        <v>2.0367999999999999</v>
      </c>
      <c r="AF151" s="8">
        <f t="shared" si="21"/>
        <v>-0.18161362905818068</v>
      </c>
      <c r="AG151" s="8"/>
      <c r="AH151" s="25">
        <v>42277</v>
      </c>
      <c r="AI151" s="2">
        <v>50.1</v>
      </c>
      <c r="AJ151" s="8"/>
      <c r="AK151" s="8"/>
      <c r="AL151" s="7">
        <v>42277</v>
      </c>
      <c r="AM151" s="24">
        <f t="shared" si="14"/>
        <v>0.51504112804930258</v>
      </c>
      <c r="AN151" s="20">
        <f t="shared" si="15"/>
        <v>50.1</v>
      </c>
    </row>
    <row r="152" spans="4:40" x14ac:dyDescent="0.25">
      <c r="D152" s="7">
        <v>42307</v>
      </c>
      <c r="E152">
        <v>120.6656</v>
      </c>
      <c r="F152" s="24">
        <f t="shared" si="18"/>
        <v>2.3465847886750435E-2</v>
      </c>
      <c r="I152" s="7">
        <v>42308</v>
      </c>
      <c r="J152" s="20">
        <v>52.1</v>
      </c>
      <c r="K152">
        <f t="shared" si="19"/>
        <v>-0.12876254180601998</v>
      </c>
      <c r="M152" s="7">
        <v>42674</v>
      </c>
      <c r="N152" s="24">
        <f t="shared" si="16"/>
        <v>-9.0539474382094198E-3</v>
      </c>
      <c r="O152" s="24">
        <f t="shared" si="17"/>
        <v>-8.1031307550644582E-2</v>
      </c>
      <c r="Z152" s="7">
        <v>42307</v>
      </c>
      <c r="AA152" s="20">
        <v>46.59</v>
      </c>
      <c r="AB152" s="24">
        <f t="shared" si="20"/>
        <v>-0.42152967469580338</v>
      </c>
      <c r="AD152" s="7">
        <v>42307</v>
      </c>
      <c r="AE152" s="2">
        <v>2.1421000000000001</v>
      </c>
      <c r="AF152" s="8">
        <f t="shared" si="21"/>
        <v>-8.2730270200830791E-2</v>
      </c>
      <c r="AG152" s="8"/>
      <c r="AH152" s="25">
        <v>42308</v>
      </c>
      <c r="AI152" s="2">
        <v>49.1</v>
      </c>
      <c r="AJ152" s="8"/>
      <c r="AK152" s="8"/>
      <c r="AL152" s="7">
        <v>42307</v>
      </c>
      <c r="AM152" s="24">
        <f t="shared" si="14"/>
        <v>0.64995458632541547</v>
      </c>
      <c r="AN152" s="20">
        <f t="shared" si="15"/>
        <v>49.1</v>
      </c>
    </row>
    <row r="153" spans="4:40" x14ac:dyDescent="0.25">
      <c r="D153" s="7">
        <v>42338</v>
      </c>
      <c r="E153">
        <v>120.1024</v>
      </c>
      <c r="F153" s="24">
        <f t="shared" si="18"/>
        <v>-4.1780202842056635E-4</v>
      </c>
      <c r="I153" s="7">
        <v>42338</v>
      </c>
      <c r="J153" s="20">
        <v>50.1</v>
      </c>
      <c r="K153">
        <f t="shared" si="19"/>
        <v>-0.18668831168831168</v>
      </c>
      <c r="M153" s="7">
        <v>42704</v>
      </c>
      <c r="N153" s="24">
        <f t="shared" si="16"/>
        <v>-6.760897367580343E-4</v>
      </c>
      <c r="O153" s="24">
        <f t="shared" si="17"/>
        <v>-3.3395176252319025E-2</v>
      </c>
      <c r="Z153" s="7">
        <v>42338</v>
      </c>
      <c r="AA153" s="20">
        <v>41.65</v>
      </c>
      <c r="AB153" s="24">
        <f t="shared" si="20"/>
        <v>-0.37037037037037046</v>
      </c>
      <c r="AD153" s="7">
        <v>42338</v>
      </c>
      <c r="AE153" s="2">
        <v>2.206</v>
      </c>
      <c r="AF153" s="8">
        <f t="shared" si="21"/>
        <v>1.9408502772643166E-2</v>
      </c>
      <c r="AG153" s="8"/>
      <c r="AH153" s="25">
        <v>42338</v>
      </c>
      <c r="AI153" s="2">
        <v>49.1</v>
      </c>
      <c r="AJ153" s="8"/>
      <c r="AK153" s="8"/>
      <c r="AL153" s="7">
        <v>42338</v>
      </c>
      <c r="AM153" s="24">
        <f t="shared" si="14"/>
        <v>0.28015471207423248</v>
      </c>
      <c r="AN153" s="20">
        <f t="shared" si="15"/>
        <v>49.1</v>
      </c>
    </row>
    <row r="154" spans="4:40" x14ac:dyDescent="0.25">
      <c r="D154" s="7">
        <v>42369</v>
      </c>
      <c r="E154">
        <v>120.2591</v>
      </c>
      <c r="F154" s="24">
        <f t="shared" si="18"/>
        <v>9.4468711296968877E-4</v>
      </c>
      <c r="I154" s="7">
        <v>42369</v>
      </c>
      <c r="J154" s="20">
        <v>49</v>
      </c>
      <c r="K154">
        <f t="shared" si="19"/>
        <v>-0.15807560137457044</v>
      </c>
      <c r="M154" s="7">
        <v>42735</v>
      </c>
      <c r="N154" s="24">
        <f t="shared" si="16"/>
        <v>-1.9299994761311501E-3</v>
      </c>
      <c r="O154" s="24">
        <f t="shared" si="17"/>
        <v>3.9923954372623527E-2</v>
      </c>
      <c r="Z154" s="7">
        <v>42369</v>
      </c>
      <c r="AA154" s="20">
        <v>37.04</v>
      </c>
      <c r="AB154" s="24">
        <f t="shared" si="20"/>
        <v>-0.30467430073211943</v>
      </c>
      <c r="AD154" s="7">
        <v>42369</v>
      </c>
      <c r="AE154" s="2">
        <v>2.2694000000000001</v>
      </c>
      <c r="AF154" s="8">
        <f t="shared" si="21"/>
        <v>4.5228445099484205E-2</v>
      </c>
      <c r="AG154" s="8"/>
      <c r="AH154" s="25">
        <v>42369</v>
      </c>
      <c r="AI154" s="2">
        <v>48.7</v>
      </c>
      <c r="AJ154" s="8"/>
      <c r="AK154" s="8"/>
      <c r="AL154" s="7">
        <v>42369</v>
      </c>
      <c r="AM154" s="24">
        <f t="shared" si="14"/>
        <v>0.10922147008977534</v>
      </c>
      <c r="AN154" s="20">
        <f t="shared" si="15"/>
        <v>48.7</v>
      </c>
    </row>
    <row r="155" spans="4:40" x14ac:dyDescent="0.25">
      <c r="D155" s="7">
        <v>42398</v>
      </c>
      <c r="E155">
        <v>120.413</v>
      </c>
      <c r="F155" s="24">
        <f t="shared" si="18"/>
        <v>9.576234976866882E-4</v>
      </c>
      <c r="I155" s="7">
        <v>42400</v>
      </c>
      <c r="J155" s="20">
        <v>49.9</v>
      </c>
      <c r="K155">
        <f t="shared" si="19"/>
        <v>-8.1031307550644582E-2</v>
      </c>
      <c r="M155" s="7">
        <v>42766</v>
      </c>
      <c r="N155" s="24">
        <f t="shared" si="16"/>
        <v>-2.6878327090928633E-2</v>
      </c>
      <c r="O155" s="24">
        <f t="shared" si="17"/>
        <v>5.6818181818181879E-2</v>
      </c>
      <c r="Z155" s="7">
        <v>42398</v>
      </c>
      <c r="AA155" s="20">
        <v>33.619999999999997</v>
      </c>
      <c r="AB155" s="24">
        <f t="shared" si="20"/>
        <v>-0.30306799336650092</v>
      </c>
      <c r="AD155" s="7">
        <v>42398</v>
      </c>
      <c r="AE155" s="2">
        <v>1.9209000000000001</v>
      </c>
      <c r="AF155" s="8">
        <f t="shared" si="21"/>
        <v>0.17078076430791733</v>
      </c>
      <c r="AG155" s="8"/>
      <c r="AH155" s="25">
        <v>42400</v>
      </c>
      <c r="AI155" s="2">
        <v>47.6</v>
      </c>
      <c r="AJ155" s="8"/>
      <c r="AK155" s="8"/>
      <c r="AL155" s="7">
        <v>42398</v>
      </c>
      <c r="AM155" s="24">
        <f t="shared" si="14"/>
        <v>-7.2456974614733216E-2</v>
      </c>
      <c r="AN155" s="20">
        <f t="shared" si="15"/>
        <v>47.6</v>
      </c>
    </row>
    <row r="156" spans="4:40" x14ac:dyDescent="0.25">
      <c r="D156" s="7">
        <v>42429</v>
      </c>
      <c r="E156">
        <v>119.6412</v>
      </c>
      <c r="F156" s="24">
        <f t="shared" si="18"/>
        <v>-1.5906230721776771E-2</v>
      </c>
      <c r="I156" s="7">
        <v>42429</v>
      </c>
      <c r="J156" s="20">
        <v>52.1</v>
      </c>
      <c r="K156">
        <f t="shared" si="19"/>
        <v>-3.3395176252319025E-2</v>
      </c>
      <c r="M156" s="7">
        <v>42794</v>
      </c>
      <c r="N156" s="24">
        <f t="shared" si="16"/>
        <v>5.0350548138935469E-3</v>
      </c>
      <c r="O156" s="24">
        <f t="shared" si="17"/>
        <v>3.3771106941838713E-2</v>
      </c>
      <c r="Z156" s="7">
        <v>42429</v>
      </c>
      <c r="AA156" s="20">
        <v>33.75</v>
      </c>
      <c r="AB156" s="24">
        <f t="shared" si="20"/>
        <v>-0.32174437299035363</v>
      </c>
      <c r="AD156" s="7">
        <v>42429</v>
      </c>
      <c r="AE156" s="2">
        <v>1.7346999999999999</v>
      </c>
      <c r="AF156" s="8">
        <f t="shared" si="21"/>
        <v>-0.12960361264425502</v>
      </c>
      <c r="AG156" s="8"/>
      <c r="AH156" s="25">
        <v>42429</v>
      </c>
      <c r="AI156" s="2">
        <v>49.2</v>
      </c>
      <c r="AJ156" s="8"/>
      <c r="AK156" s="8"/>
      <c r="AL156" s="7">
        <v>42429</v>
      </c>
      <c r="AM156" s="24">
        <f t="shared" si="14"/>
        <v>-0.26693168220085473</v>
      </c>
      <c r="AN156" s="20">
        <f t="shared" si="15"/>
        <v>49.2</v>
      </c>
    </row>
    <row r="157" spans="4:40" x14ac:dyDescent="0.25">
      <c r="D157" s="7">
        <v>42460</v>
      </c>
      <c r="E157">
        <v>119.8806</v>
      </c>
      <c r="F157" s="24">
        <f t="shared" si="18"/>
        <v>-1.3623090385341596E-2</v>
      </c>
      <c r="I157" s="7">
        <v>42460</v>
      </c>
      <c r="J157" s="20">
        <v>54.7</v>
      </c>
      <c r="K157">
        <f t="shared" si="19"/>
        <v>3.9923954372623527E-2</v>
      </c>
      <c r="M157" s="7">
        <v>42825</v>
      </c>
      <c r="N157" s="24">
        <f t="shared" si="16"/>
        <v>2.908727517212828E-3</v>
      </c>
      <c r="O157" s="24">
        <f t="shared" si="17"/>
        <v>3.4926470588235281E-2</v>
      </c>
      <c r="Z157" s="7">
        <v>42460</v>
      </c>
      <c r="AA157" s="20">
        <v>38.340000000000003</v>
      </c>
      <c r="AB157" s="24">
        <f t="shared" si="20"/>
        <v>-0.1945378151260504</v>
      </c>
      <c r="AD157" s="7">
        <v>42460</v>
      </c>
      <c r="AE157" s="2">
        <v>1.7686999999999999</v>
      </c>
      <c r="AF157" s="8">
        <f t="shared" si="21"/>
        <v>-8.0287036555561353E-2</v>
      </c>
      <c r="AG157" s="8"/>
      <c r="AH157" s="25">
        <v>42460</v>
      </c>
      <c r="AI157" s="2">
        <v>51</v>
      </c>
      <c r="AJ157" s="8"/>
      <c r="AK157" s="8"/>
      <c r="AL157" s="7">
        <v>42460</v>
      </c>
      <c r="AM157" s="24">
        <f t="shared" si="14"/>
        <v>-0.15559343166294315</v>
      </c>
      <c r="AN157" s="20">
        <f t="shared" si="15"/>
        <v>51</v>
      </c>
    </row>
    <row r="158" spans="4:40" x14ac:dyDescent="0.25">
      <c r="D158" s="7">
        <v>42489</v>
      </c>
      <c r="E158">
        <v>119.8793</v>
      </c>
      <c r="F158" s="24">
        <f t="shared" si="18"/>
        <v>-1.2983281215779852E-2</v>
      </c>
      <c r="I158" s="7">
        <v>42490</v>
      </c>
      <c r="J158" s="20">
        <v>55.8</v>
      </c>
      <c r="K158">
        <f t="shared" si="19"/>
        <v>5.6818181818181879E-2</v>
      </c>
      <c r="M158" s="7">
        <v>42855</v>
      </c>
      <c r="N158" s="24">
        <f t="shared" si="16"/>
        <v>2.9179349562435952E-3</v>
      </c>
      <c r="O158" s="24">
        <f t="shared" si="17"/>
        <v>5.6710775047259077E-2</v>
      </c>
      <c r="Z158" s="7">
        <v>42489</v>
      </c>
      <c r="AA158" s="20">
        <v>45.92</v>
      </c>
      <c r="AB158" s="24">
        <f t="shared" si="20"/>
        <v>-0.22991782659735038</v>
      </c>
      <c r="AD158" s="7">
        <v>42489</v>
      </c>
      <c r="AE158" s="2">
        <v>1.8332999999999999</v>
      </c>
      <c r="AF158" s="8">
        <f t="shared" si="21"/>
        <v>-9.7652212432937868E-2</v>
      </c>
      <c r="AG158" s="8"/>
      <c r="AH158" s="25">
        <v>42490</v>
      </c>
      <c r="AI158" s="2">
        <v>51.3</v>
      </c>
      <c r="AJ158" s="8"/>
      <c r="AK158" s="8"/>
      <c r="AL158" s="7">
        <v>42489</v>
      </c>
      <c r="AM158" s="24">
        <f t="shared" si="14"/>
        <v>-0.25005143114419848</v>
      </c>
      <c r="AN158" s="20">
        <f t="shared" si="15"/>
        <v>51.3</v>
      </c>
    </row>
    <row r="159" spans="4:40" x14ac:dyDescent="0.25">
      <c r="D159" s="7">
        <v>42521</v>
      </c>
      <c r="E159">
        <v>117.40989999999999</v>
      </c>
      <c r="F159" s="24">
        <f t="shared" si="18"/>
        <v>-3.4904891896268442E-2</v>
      </c>
      <c r="I159" s="7">
        <v>42521</v>
      </c>
      <c r="J159" s="20">
        <v>55.1</v>
      </c>
      <c r="K159">
        <f t="shared" si="19"/>
        <v>3.3771106941838713E-2</v>
      </c>
      <c r="M159" s="7">
        <v>42886</v>
      </c>
      <c r="N159" s="24">
        <f t="shared" si="16"/>
        <v>5.2364408793466488E-2</v>
      </c>
      <c r="O159" s="24">
        <f t="shared" si="17"/>
        <v>-5.8252427184465327E-3</v>
      </c>
      <c r="Z159" s="7">
        <v>42521</v>
      </c>
      <c r="AA159" s="20">
        <v>49.1</v>
      </c>
      <c r="AB159" s="24">
        <f t="shared" si="20"/>
        <v>-0.18573797678275283</v>
      </c>
      <c r="AD159" s="7">
        <v>42521</v>
      </c>
      <c r="AE159" s="2">
        <v>1.8458000000000001</v>
      </c>
      <c r="AF159" s="8">
        <f t="shared" si="21"/>
        <v>-0.12991420759875549</v>
      </c>
      <c r="AG159" s="8"/>
      <c r="AH159" s="25">
        <v>42521</v>
      </c>
      <c r="AI159" s="2">
        <v>51.4</v>
      </c>
      <c r="AJ159" s="8"/>
      <c r="AK159" s="8"/>
      <c r="AL159" s="7">
        <v>42521</v>
      </c>
      <c r="AM159" s="24">
        <f t="shared" si="14"/>
        <v>-0.49807562807786709</v>
      </c>
      <c r="AN159" s="20">
        <f t="shared" si="15"/>
        <v>51.4</v>
      </c>
    </row>
    <row r="160" spans="4:40" x14ac:dyDescent="0.25">
      <c r="D160" s="7">
        <v>42551</v>
      </c>
      <c r="E160">
        <v>117.428</v>
      </c>
      <c r="F160" s="24">
        <f t="shared" si="18"/>
        <v>-3.4821168048198126E-2</v>
      </c>
      <c r="I160" s="7">
        <v>42551</v>
      </c>
      <c r="J160" s="20">
        <v>56.3</v>
      </c>
      <c r="K160">
        <f t="shared" si="19"/>
        <v>3.4926470588235281E-2</v>
      </c>
      <c r="M160" s="7">
        <v>42916</v>
      </c>
      <c r="N160" s="24">
        <f t="shared" si="16"/>
        <v>5.2469598392206329E-2</v>
      </c>
      <c r="O160" s="24">
        <f t="shared" si="17"/>
        <v>5.9523809523809534E-2</v>
      </c>
      <c r="Z160" s="7">
        <v>42551</v>
      </c>
      <c r="AA160" s="20">
        <v>48.33</v>
      </c>
      <c r="AB160" s="24">
        <f t="shared" si="20"/>
        <v>-0.18732133848999499</v>
      </c>
      <c r="AD160" s="7">
        <v>42551</v>
      </c>
      <c r="AE160" s="2">
        <v>1.4697</v>
      </c>
      <c r="AF160" s="8">
        <f t="shared" si="21"/>
        <v>-0.37541965917300579</v>
      </c>
      <c r="AG160" s="8"/>
      <c r="AH160" s="25">
        <v>42551</v>
      </c>
      <c r="AI160" s="2">
        <v>52.2</v>
      </c>
      <c r="AJ160" s="8"/>
      <c r="AK160" s="8"/>
      <c r="AL160" s="7">
        <v>42551</v>
      </c>
      <c r="AM160" s="24">
        <f t="shared" si="14"/>
        <v>-0.7417546283521903</v>
      </c>
      <c r="AN160" s="20">
        <f t="shared" si="15"/>
        <v>52.2</v>
      </c>
    </row>
    <row r="161" spans="4:40" x14ac:dyDescent="0.25">
      <c r="D161" s="7">
        <v>42580</v>
      </c>
      <c r="E161">
        <v>117.43089999999999</v>
      </c>
      <c r="F161" s="24">
        <f t="shared" si="18"/>
        <v>-3.4852068768831512E-2</v>
      </c>
      <c r="I161" s="7">
        <v>42582</v>
      </c>
      <c r="J161" s="20">
        <v>55.9</v>
      </c>
      <c r="K161">
        <f t="shared" si="19"/>
        <v>5.6710775047259077E-2</v>
      </c>
      <c r="M161" s="7">
        <v>42947</v>
      </c>
      <c r="N161" s="24">
        <f t="shared" si="16"/>
        <v>5.2306505357618827E-2</v>
      </c>
      <c r="O161" s="24">
        <f t="shared" si="17"/>
        <v>4.0307101727447225E-2</v>
      </c>
      <c r="Z161" s="7">
        <v>42580</v>
      </c>
      <c r="AA161" s="20">
        <v>41.6</v>
      </c>
      <c r="AB161" s="24">
        <f t="shared" si="20"/>
        <v>-0.11714770797962637</v>
      </c>
      <c r="AD161" s="7">
        <v>42580</v>
      </c>
      <c r="AE161" s="2">
        <v>1.4531000000000001</v>
      </c>
      <c r="AF161" s="8">
        <f t="shared" si="21"/>
        <v>-0.33347094169992197</v>
      </c>
      <c r="AG161" s="8"/>
      <c r="AH161" s="25">
        <v>42582</v>
      </c>
      <c r="AI161" s="2">
        <v>52.7</v>
      </c>
      <c r="AJ161" s="8"/>
      <c r="AK161" s="8"/>
      <c r="AL161" s="7">
        <v>42580</v>
      </c>
      <c r="AM161" s="24">
        <f t="shared" si="14"/>
        <v>-0.88464295341048205</v>
      </c>
      <c r="AN161" s="20">
        <f t="shared" si="15"/>
        <v>52.7</v>
      </c>
    </row>
    <row r="162" spans="4:40" x14ac:dyDescent="0.25">
      <c r="D162" s="7">
        <v>42613</v>
      </c>
      <c r="E162">
        <v>119.4836</v>
      </c>
      <c r="F162" s="24">
        <f t="shared" si="18"/>
        <v>-8.6981050675339899E-3</v>
      </c>
      <c r="I162" s="7">
        <v>42613</v>
      </c>
      <c r="J162" s="20">
        <v>51.2</v>
      </c>
      <c r="K162">
        <f t="shared" si="19"/>
        <v>-5.8252427184465327E-3</v>
      </c>
      <c r="M162" s="7">
        <v>42978</v>
      </c>
      <c r="N162" s="24">
        <f t="shared" si="16"/>
        <v>6.2016879303937955E-2</v>
      </c>
      <c r="O162" s="24">
        <f t="shared" si="17"/>
        <v>0.10778443113772451</v>
      </c>
      <c r="Z162" s="7">
        <v>42613</v>
      </c>
      <c r="AA162" s="20">
        <v>44.7</v>
      </c>
      <c r="AB162" s="24">
        <f t="shared" si="20"/>
        <v>-9.1463414634146312E-2</v>
      </c>
      <c r="AD162" s="7">
        <v>42613</v>
      </c>
      <c r="AE162" s="2">
        <v>1.58</v>
      </c>
      <c r="AF162" s="8">
        <f t="shared" si="21"/>
        <v>-0.28761441002750354</v>
      </c>
      <c r="AG162" s="8"/>
      <c r="AH162" s="25">
        <v>42613</v>
      </c>
      <c r="AI162" s="2">
        <v>49.8</v>
      </c>
      <c r="AJ162" s="8"/>
      <c r="AK162" s="8"/>
      <c r="AL162" s="7">
        <v>42613</v>
      </c>
      <c r="AM162" s="24">
        <f t="shared" si="14"/>
        <v>-0.76220525789514926</v>
      </c>
      <c r="AN162" s="20">
        <f t="shared" si="15"/>
        <v>49.8</v>
      </c>
    </row>
    <row r="163" spans="4:40" x14ac:dyDescent="0.25">
      <c r="D163" s="7">
        <v>42643</v>
      </c>
      <c r="E163">
        <v>119.5094</v>
      </c>
      <c r="F163" s="24">
        <f t="shared" si="18"/>
        <v>-9.5875981943591704E-3</v>
      </c>
      <c r="I163" s="7">
        <v>42643</v>
      </c>
      <c r="J163" s="20">
        <v>53.4</v>
      </c>
      <c r="K163">
        <f t="shared" si="19"/>
        <v>5.9523809523809534E-2</v>
      </c>
      <c r="M163" s="7">
        <v>43008</v>
      </c>
      <c r="N163" s="24">
        <f t="shared" si="16"/>
        <v>6.2343213169842704E-2</v>
      </c>
      <c r="O163" s="24">
        <f t="shared" si="17"/>
        <v>0.20408163265306123</v>
      </c>
      <c r="Z163" s="7">
        <v>42643</v>
      </c>
      <c r="AA163" s="20">
        <v>48.24</v>
      </c>
      <c r="AB163" s="24">
        <f t="shared" si="20"/>
        <v>6.9860279441117834E-2</v>
      </c>
      <c r="AD163" s="7">
        <v>42643</v>
      </c>
      <c r="AE163" s="2">
        <v>1.5944</v>
      </c>
      <c r="AF163" s="8">
        <f t="shared" si="21"/>
        <v>-0.21720345640219951</v>
      </c>
      <c r="AG163" s="8"/>
      <c r="AH163" s="25">
        <v>42643</v>
      </c>
      <c r="AI163" s="2">
        <v>51.1</v>
      </c>
      <c r="AJ163" s="8"/>
      <c r="AK163" s="8"/>
      <c r="AL163" s="7">
        <v>42643</v>
      </c>
      <c r="AM163" s="24">
        <f t="shared" si="14"/>
        <v>-0.82386150912709433</v>
      </c>
      <c r="AN163" s="20">
        <f t="shared" si="15"/>
        <v>51.1</v>
      </c>
    </row>
    <row r="164" spans="4:40" x14ac:dyDescent="0.25">
      <c r="D164" s="7">
        <v>42674</v>
      </c>
      <c r="E164">
        <v>119.5731</v>
      </c>
      <c r="F164" s="24">
        <f t="shared" si="18"/>
        <v>-9.0539474382094198E-3</v>
      </c>
      <c r="I164" s="7">
        <v>42674</v>
      </c>
      <c r="J164" s="20">
        <v>54.2</v>
      </c>
      <c r="K164">
        <f t="shared" si="19"/>
        <v>4.0307101727447225E-2</v>
      </c>
      <c r="M164" s="7">
        <v>43039</v>
      </c>
      <c r="N164" s="24">
        <f t="shared" si="16"/>
        <v>6.1858394572023467E-2</v>
      </c>
      <c r="O164" s="24">
        <f t="shared" si="17"/>
        <v>0.19839679358717444</v>
      </c>
      <c r="Z164" s="7">
        <v>42674</v>
      </c>
      <c r="AA164" s="20">
        <v>46.86</v>
      </c>
      <c r="AB164" s="24">
        <f t="shared" si="20"/>
        <v>5.7952350289760535E-3</v>
      </c>
      <c r="AD164" s="7">
        <v>42674</v>
      </c>
      <c r="AE164" s="2">
        <v>1.8254999999999999</v>
      </c>
      <c r="AF164" s="8">
        <f t="shared" si="21"/>
        <v>-0.14779888894075921</v>
      </c>
      <c r="AG164" s="8"/>
      <c r="AH164" s="25">
        <v>42674</v>
      </c>
      <c r="AI164" s="2">
        <v>51.8</v>
      </c>
      <c r="AJ164" s="8"/>
      <c r="AK164" s="8"/>
      <c r="AL164" s="7">
        <v>42674</v>
      </c>
      <c r="AM164" s="24">
        <f t="shared" si="14"/>
        <v>-0.6342783121675144</v>
      </c>
      <c r="AN164" s="20">
        <f t="shared" si="15"/>
        <v>51.8</v>
      </c>
    </row>
    <row r="165" spans="4:40" x14ac:dyDescent="0.25">
      <c r="D165" s="7">
        <v>42704</v>
      </c>
      <c r="E165">
        <v>120.02119999999999</v>
      </c>
      <c r="F165" s="24">
        <f t="shared" si="18"/>
        <v>-6.760897367580343E-4</v>
      </c>
      <c r="I165" s="7">
        <v>42704</v>
      </c>
      <c r="J165" s="20">
        <v>55.5</v>
      </c>
      <c r="K165">
        <f t="shared" si="19"/>
        <v>0.10778443113772451</v>
      </c>
      <c r="M165" s="7">
        <v>43069</v>
      </c>
      <c r="N165" s="24">
        <f t="shared" si="16"/>
        <v>7.6432330288315864E-2</v>
      </c>
      <c r="O165" s="24">
        <f t="shared" si="17"/>
        <v>0.23800383877159303</v>
      </c>
      <c r="Z165" s="7">
        <v>42704</v>
      </c>
      <c r="AA165" s="20">
        <v>49.44</v>
      </c>
      <c r="AB165" s="24">
        <f t="shared" si="20"/>
        <v>0.1870348139255702</v>
      </c>
      <c r="AD165" s="7">
        <v>42704</v>
      </c>
      <c r="AE165" s="2">
        <v>2.3809</v>
      </c>
      <c r="AF165" s="8">
        <f t="shared" si="21"/>
        <v>7.9283771532185021E-2</v>
      </c>
      <c r="AG165" s="8"/>
      <c r="AH165" s="25">
        <v>42704</v>
      </c>
      <c r="AI165" s="2">
        <v>53.2</v>
      </c>
      <c r="AJ165" s="8"/>
      <c r="AK165" s="8"/>
      <c r="AL165" s="7">
        <v>42704</v>
      </c>
      <c r="AM165" s="24">
        <f t="shared" si="14"/>
        <v>-0.55609039301656416</v>
      </c>
      <c r="AN165" s="20">
        <f t="shared" si="15"/>
        <v>53.2</v>
      </c>
    </row>
    <row r="166" spans="4:40" x14ac:dyDescent="0.25">
      <c r="D166" s="7">
        <v>42734</v>
      </c>
      <c r="E166">
        <v>120.027</v>
      </c>
      <c r="F166" s="24">
        <f t="shared" si="18"/>
        <v>-1.9299994761311501E-3</v>
      </c>
      <c r="I166" s="7">
        <v>42735</v>
      </c>
      <c r="J166" s="20">
        <v>59</v>
      </c>
      <c r="K166">
        <f t="shared" si="19"/>
        <v>0.20408163265306123</v>
      </c>
      <c r="M166" s="7">
        <v>43100</v>
      </c>
      <c r="N166" s="24">
        <f t="shared" si="16"/>
        <v>7.6414473410149508E-2</v>
      </c>
      <c r="O166" s="24">
        <f t="shared" si="17"/>
        <v>0.12797074954296161</v>
      </c>
      <c r="Z166" s="7">
        <v>42734</v>
      </c>
      <c r="AA166" s="20">
        <v>53.72</v>
      </c>
      <c r="AB166" s="24">
        <f t="shared" si="20"/>
        <v>0.45032397408207347</v>
      </c>
      <c r="AD166" s="7">
        <v>42734</v>
      </c>
      <c r="AE166" s="2">
        <v>2.4443000000000001</v>
      </c>
      <c r="AF166" s="8">
        <f t="shared" si="21"/>
        <v>7.7068828765312514E-2</v>
      </c>
      <c r="AG166" s="8"/>
      <c r="AH166" s="25">
        <v>42735</v>
      </c>
      <c r="AI166" s="2">
        <v>54.4</v>
      </c>
      <c r="AJ166" s="8"/>
      <c r="AK166" s="8"/>
      <c r="AL166" s="7">
        <v>42734</v>
      </c>
      <c r="AM166" s="24">
        <f t="shared" si="14"/>
        <v>-0.50567583146703965</v>
      </c>
      <c r="AN166" s="20">
        <f t="shared" si="15"/>
        <v>54.4</v>
      </c>
    </row>
    <row r="167" spans="4:40" x14ac:dyDescent="0.25">
      <c r="D167" s="7">
        <v>42766</v>
      </c>
      <c r="E167">
        <v>117.1765</v>
      </c>
      <c r="F167" s="24">
        <f t="shared" si="18"/>
        <v>-2.6878327090928633E-2</v>
      </c>
      <c r="I167" s="7">
        <v>42766</v>
      </c>
      <c r="J167" s="20">
        <v>59.8</v>
      </c>
      <c r="K167">
        <f t="shared" si="19"/>
        <v>0.19839679358717444</v>
      </c>
      <c r="M167" s="7">
        <v>43131</v>
      </c>
      <c r="N167" s="24">
        <f t="shared" si="16"/>
        <v>0.10261272524780995</v>
      </c>
      <c r="O167" s="24">
        <f t="shared" si="17"/>
        <v>2.8673835125448077E-2</v>
      </c>
      <c r="Z167" s="7">
        <v>42766</v>
      </c>
      <c r="AA167" s="20">
        <v>52.81</v>
      </c>
      <c r="AB167" s="24">
        <f t="shared" si="20"/>
        <v>0.57079119571683545</v>
      </c>
      <c r="AD167" s="7">
        <v>42766</v>
      </c>
      <c r="AE167" s="2">
        <v>2.4531000000000001</v>
      </c>
      <c r="AF167" s="8">
        <f t="shared" si="21"/>
        <v>0.2770576292362954</v>
      </c>
      <c r="AG167" s="8"/>
      <c r="AH167" s="25">
        <v>42766</v>
      </c>
      <c r="AI167" s="2">
        <v>55.7</v>
      </c>
      <c r="AJ167" s="8"/>
      <c r="AK167" s="8"/>
      <c r="AL167" s="7">
        <v>42766</v>
      </c>
      <c r="AM167" s="24">
        <f t="shared" si="14"/>
        <v>-0.66768226119502261</v>
      </c>
      <c r="AN167" s="20">
        <f t="shared" si="15"/>
        <v>55.7</v>
      </c>
    </row>
    <row r="168" spans="4:40" x14ac:dyDescent="0.25">
      <c r="D168" s="7">
        <v>42794</v>
      </c>
      <c r="E168">
        <v>120.2436</v>
      </c>
      <c r="F168" s="24">
        <f t="shared" si="18"/>
        <v>5.0350548138935469E-3</v>
      </c>
      <c r="I168" s="7">
        <v>42794</v>
      </c>
      <c r="J168" s="20">
        <v>64.5</v>
      </c>
      <c r="K168">
        <f t="shared" si="19"/>
        <v>0.23800383877159303</v>
      </c>
      <c r="M168" s="7">
        <v>43159</v>
      </c>
      <c r="N168" s="24">
        <f t="shared" si="16"/>
        <v>0.1349518810148731</v>
      </c>
      <c r="O168" s="24">
        <f t="shared" si="17"/>
        <v>0.11615245009074404</v>
      </c>
      <c r="Z168" s="7">
        <v>42794</v>
      </c>
      <c r="AA168" s="20">
        <v>54.01</v>
      </c>
      <c r="AB168" s="24">
        <f t="shared" si="20"/>
        <v>0.60029629629629633</v>
      </c>
      <c r="AD168" s="7">
        <v>42794</v>
      </c>
      <c r="AE168" s="2">
        <v>2.3898999999999999</v>
      </c>
      <c r="AF168" s="8">
        <f t="shared" si="21"/>
        <v>0.37770219634518942</v>
      </c>
      <c r="AG168" s="8"/>
      <c r="AH168" s="25">
        <v>42794</v>
      </c>
      <c r="AI168" s="2">
        <v>57.7</v>
      </c>
      <c r="AJ168" s="8"/>
      <c r="AK168" s="8"/>
      <c r="AL168" s="7">
        <v>42794</v>
      </c>
      <c r="AM168" s="24">
        <f t="shared" si="14"/>
        <v>-0.54071985487387686</v>
      </c>
      <c r="AN168" s="20">
        <f t="shared" si="15"/>
        <v>57.7</v>
      </c>
    </row>
    <row r="169" spans="4:40" x14ac:dyDescent="0.25">
      <c r="D169" s="7">
        <v>42825</v>
      </c>
      <c r="E169">
        <v>120.22929999999999</v>
      </c>
      <c r="F169" s="24">
        <f t="shared" si="18"/>
        <v>2.908727517212828E-3</v>
      </c>
      <c r="I169" s="7">
        <v>42825</v>
      </c>
      <c r="J169" s="20">
        <v>61.7</v>
      </c>
      <c r="K169">
        <f t="shared" si="19"/>
        <v>0.12797074954296161</v>
      </c>
      <c r="M169" s="7">
        <v>43190</v>
      </c>
      <c r="N169" s="24">
        <f t="shared" si="16"/>
        <v>0.13300501624811933</v>
      </c>
      <c r="O169" s="24">
        <f t="shared" si="17"/>
        <v>7.2824156305506316E-2</v>
      </c>
      <c r="Z169" s="7">
        <v>42825</v>
      </c>
      <c r="AA169" s="20">
        <v>50.6</v>
      </c>
      <c r="AB169" s="24">
        <f t="shared" si="20"/>
        <v>0.31977047470005204</v>
      </c>
      <c r="AD169" s="7">
        <v>42825</v>
      </c>
      <c r="AE169" s="2">
        <v>2.3874</v>
      </c>
      <c r="AF169" s="8">
        <f t="shared" si="21"/>
        <v>0.34980494148244468</v>
      </c>
      <c r="AG169" s="8"/>
      <c r="AH169" s="25">
        <v>42825</v>
      </c>
      <c r="AI169" s="2">
        <v>56.5</v>
      </c>
      <c r="AJ169" s="8"/>
      <c r="AK169" s="8"/>
      <c r="AL169" s="7">
        <v>42825</v>
      </c>
      <c r="AM169" s="24">
        <f t="shared" ref="AM169:AM231" si="22">AB151+AF151</f>
        <v>-0.68698879360403409</v>
      </c>
      <c r="AN169" s="20">
        <f t="shared" ref="AN169:AN229" si="23">AI169</f>
        <v>56.5</v>
      </c>
    </row>
    <row r="170" spans="4:40" x14ac:dyDescent="0.25">
      <c r="D170" s="7">
        <v>42853</v>
      </c>
      <c r="E170">
        <v>120.2291</v>
      </c>
      <c r="F170" s="24">
        <f t="shared" si="18"/>
        <v>2.9179349562435952E-3</v>
      </c>
      <c r="I170" s="7">
        <v>42855</v>
      </c>
      <c r="J170" s="20">
        <v>57.4</v>
      </c>
      <c r="K170">
        <f t="shared" si="19"/>
        <v>2.8673835125448077E-2</v>
      </c>
      <c r="M170" s="7">
        <v>43220</v>
      </c>
      <c r="N170" s="24">
        <f t="shared" si="16"/>
        <v>0.13303933906184118</v>
      </c>
      <c r="O170" s="24">
        <f t="shared" si="17"/>
        <v>8.9445438282647505E-2</v>
      </c>
      <c r="Z170" s="7">
        <v>42853</v>
      </c>
      <c r="AA170" s="20">
        <v>49.33</v>
      </c>
      <c r="AB170" s="24">
        <f t="shared" si="20"/>
        <v>7.4259581881533032E-2</v>
      </c>
      <c r="AD170" s="7">
        <v>42853</v>
      </c>
      <c r="AE170" s="2">
        <v>2.2801999999999998</v>
      </c>
      <c r="AF170" s="8">
        <f t="shared" si="21"/>
        <v>0.2437680685103365</v>
      </c>
      <c r="AG170" s="8"/>
      <c r="AH170" s="25">
        <v>42855</v>
      </c>
      <c r="AI170" s="2">
        <v>55.8</v>
      </c>
      <c r="AJ170" s="8"/>
      <c r="AK170" s="8"/>
      <c r="AL170" s="7">
        <v>42853</v>
      </c>
      <c r="AM170" s="24">
        <f t="shared" si="22"/>
        <v>-0.50425994489663417</v>
      </c>
      <c r="AN170" s="20">
        <f t="shared" si="23"/>
        <v>55.8</v>
      </c>
    </row>
    <row r="171" spans="4:40" x14ac:dyDescent="0.25">
      <c r="D171" s="7">
        <v>42886</v>
      </c>
      <c r="E171">
        <v>123.55800000000001</v>
      </c>
      <c r="F171" s="24">
        <f t="shared" si="18"/>
        <v>5.2364408793466488E-2</v>
      </c>
      <c r="I171" s="7">
        <v>42886</v>
      </c>
      <c r="J171" s="20">
        <v>61.5</v>
      </c>
      <c r="K171">
        <f t="shared" si="19"/>
        <v>0.11615245009074404</v>
      </c>
      <c r="M171" s="7">
        <v>43251</v>
      </c>
      <c r="N171" s="24">
        <f t="shared" si="16"/>
        <v>0.14976205506725582</v>
      </c>
      <c r="O171" s="24">
        <f t="shared" si="17"/>
        <v>0.185546875</v>
      </c>
      <c r="Z171" s="7">
        <v>42886</v>
      </c>
      <c r="AA171" s="20">
        <v>48.32</v>
      </c>
      <c r="AB171" s="24">
        <f t="shared" si="20"/>
        <v>-1.5885947046843207E-2</v>
      </c>
      <c r="AD171" s="7">
        <v>42886</v>
      </c>
      <c r="AE171" s="2">
        <v>2.2027999999999999</v>
      </c>
      <c r="AF171" s="8">
        <f t="shared" si="21"/>
        <v>0.19341207064687382</v>
      </c>
      <c r="AG171" s="8"/>
      <c r="AH171" s="25">
        <v>42886</v>
      </c>
      <c r="AI171" s="2">
        <v>56.4</v>
      </c>
      <c r="AJ171" s="8"/>
      <c r="AK171" s="8"/>
      <c r="AL171" s="7">
        <v>42886</v>
      </c>
      <c r="AM171" s="24">
        <f t="shared" si="22"/>
        <v>-0.3509618675977273</v>
      </c>
      <c r="AN171" s="20">
        <f t="shared" si="23"/>
        <v>56.4</v>
      </c>
    </row>
    <row r="172" spans="4:40" x14ac:dyDescent="0.25">
      <c r="D172" s="7">
        <v>42916</v>
      </c>
      <c r="E172">
        <v>123.5894</v>
      </c>
      <c r="F172" s="24">
        <f t="shared" si="18"/>
        <v>5.2469598392206329E-2</v>
      </c>
      <c r="I172" s="7">
        <v>42916</v>
      </c>
      <c r="J172" s="20">
        <v>60.4</v>
      </c>
      <c r="K172">
        <f t="shared" si="19"/>
        <v>7.2824156305506316E-2</v>
      </c>
      <c r="M172" s="7">
        <v>43281</v>
      </c>
      <c r="N172" s="24">
        <f t="shared" si="16"/>
        <v>0.14960182669387501</v>
      </c>
      <c r="O172" s="24">
        <f t="shared" si="17"/>
        <v>0.21348314606741581</v>
      </c>
      <c r="Z172" s="7">
        <v>42916</v>
      </c>
      <c r="AA172" s="20">
        <v>46.04</v>
      </c>
      <c r="AB172" s="24">
        <f t="shared" si="20"/>
        <v>-4.7382578108835061E-2</v>
      </c>
      <c r="AD172" s="7">
        <v>42916</v>
      </c>
      <c r="AE172" s="2">
        <v>2.3037000000000001</v>
      </c>
      <c r="AF172" s="8">
        <f t="shared" si="21"/>
        <v>0.56746274749948977</v>
      </c>
      <c r="AG172" s="8"/>
      <c r="AH172" s="25">
        <v>42916</v>
      </c>
      <c r="AI172" s="2">
        <v>56.2</v>
      </c>
      <c r="AJ172" s="8"/>
      <c r="AK172" s="8"/>
      <c r="AL172" s="7">
        <v>42916</v>
      </c>
      <c r="AM172" s="24">
        <f t="shared" si="22"/>
        <v>-0.25944585563263522</v>
      </c>
      <c r="AN172" s="20">
        <f t="shared" si="23"/>
        <v>56.2</v>
      </c>
    </row>
    <row r="173" spans="4:40" x14ac:dyDescent="0.25">
      <c r="D173" s="7">
        <v>42947</v>
      </c>
      <c r="E173">
        <v>123.5733</v>
      </c>
      <c r="F173" s="24">
        <f t="shared" si="18"/>
        <v>5.2306505357618827E-2</v>
      </c>
      <c r="I173" s="7">
        <v>42947</v>
      </c>
      <c r="J173" s="20">
        <v>60.9</v>
      </c>
      <c r="K173">
        <f t="shared" si="19"/>
        <v>8.9445438282647505E-2</v>
      </c>
      <c r="M173" s="7">
        <v>43312</v>
      </c>
      <c r="N173" s="24">
        <f t="shared" si="16"/>
        <v>0.14975484186308852</v>
      </c>
      <c r="O173" s="24">
        <f t="shared" si="17"/>
        <v>0.17527675276752763</v>
      </c>
      <c r="Z173" s="7">
        <v>42947</v>
      </c>
      <c r="AA173" s="20">
        <v>50.17</v>
      </c>
      <c r="AB173" s="24">
        <f t="shared" si="20"/>
        <v>0.20600961538461537</v>
      </c>
      <c r="AD173" s="7">
        <v>42947</v>
      </c>
      <c r="AE173" s="2">
        <v>2.2942</v>
      </c>
      <c r="AF173" s="8">
        <f t="shared" si="21"/>
        <v>0.57883146376711858</v>
      </c>
      <c r="AG173" s="8"/>
      <c r="AH173" s="25">
        <v>42947</v>
      </c>
      <c r="AI173" s="2">
        <v>56.5</v>
      </c>
      <c r="AJ173" s="8"/>
      <c r="AK173" s="8"/>
      <c r="AL173" s="7">
        <v>42947</v>
      </c>
      <c r="AM173" s="24">
        <f t="shared" si="22"/>
        <v>-0.13228722905858359</v>
      </c>
      <c r="AN173" s="20">
        <f t="shared" si="23"/>
        <v>56.5</v>
      </c>
    </row>
    <row r="174" spans="4:40" x14ac:dyDescent="0.25">
      <c r="D174" s="7">
        <v>42978</v>
      </c>
      <c r="E174">
        <v>126.89360000000001</v>
      </c>
      <c r="F174" s="24">
        <f t="shared" si="18"/>
        <v>6.2016879303937955E-2</v>
      </c>
      <c r="I174" s="7">
        <v>42978</v>
      </c>
      <c r="J174" s="20">
        <v>60.7</v>
      </c>
      <c r="K174">
        <f t="shared" si="19"/>
        <v>0.185546875</v>
      </c>
      <c r="M174" s="7">
        <v>43343</v>
      </c>
      <c r="N174" s="24">
        <f t="shared" si="16"/>
        <v>0.1873293846182944</v>
      </c>
      <c r="O174" s="24">
        <f t="shared" si="17"/>
        <v>0.13873873873873888</v>
      </c>
      <c r="Z174" s="7">
        <v>42978</v>
      </c>
      <c r="AA174" s="20">
        <v>47.23</v>
      </c>
      <c r="AB174" s="24">
        <f t="shared" si="20"/>
        <v>5.6599552572706768E-2</v>
      </c>
      <c r="AD174" s="7">
        <v>42978</v>
      </c>
      <c r="AE174" s="2">
        <v>2.117</v>
      </c>
      <c r="AF174" s="8">
        <f t="shared" si="21"/>
        <v>0.33987341772151902</v>
      </c>
      <c r="AG174" s="8"/>
      <c r="AH174" s="25">
        <v>42978</v>
      </c>
      <c r="AI174" s="2">
        <v>58.4</v>
      </c>
      <c r="AJ174" s="8"/>
      <c r="AK174" s="8"/>
      <c r="AL174" s="7">
        <v>42978</v>
      </c>
      <c r="AM174" s="24">
        <f t="shared" si="22"/>
        <v>-0.45134798563460865</v>
      </c>
      <c r="AN174" s="20">
        <f t="shared" si="23"/>
        <v>58.4</v>
      </c>
    </row>
    <row r="175" spans="4:40" x14ac:dyDescent="0.25">
      <c r="D175" s="7">
        <v>43007</v>
      </c>
      <c r="E175">
        <v>126.96</v>
      </c>
      <c r="F175" s="24">
        <f t="shared" si="18"/>
        <v>6.2343213169842704E-2</v>
      </c>
      <c r="I175" s="7">
        <v>43008</v>
      </c>
      <c r="J175" s="20">
        <v>64.8</v>
      </c>
      <c r="K175">
        <f t="shared" si="19"/>
        <v>0.21348314606741581</v>
      </c>
      <c r="M175" s="7">
        <v>43373</v>
      </c>
      <c r="N175" s="24">
        <f t="shared" si="16"/>
        <v>0.1867540957781979</v>
      </c>
      <c r="O175" s="24">
        <f t="shared" si="17"/>
        <v>0.13220338983050839</v>
      </c>
      <c r="Z175" s="7">
        <v>43007</v>
      </c>
      <c r="AA175" s="20">
        <v>51.67</v>
      </c>
      <c r="AB175" s="24">
        <f t="shared" si="20"/>
        <v>7.1102819237147674E-2</v>
      </c>
      <c r="AD175" s="7">
        <v>43007</v>
      </c>
      <c r="AE175" s="2">
        <v>2.3336000000000001</v>
      </c>
      <c r="AF175" s="8">
        <f t="shared" si="21"/>
        <v>0.46362267937782242</v>
      </c>
      <c r="AG175" s="8"/>
      <c r="AH175" s="25">
        <v>43008</v>
      </c>
      <c r="AI175" s="2">
        <v>60</v>
      </c>
      <c r="AJ175" s="8"/>
      <c r="AK175" s="8"/>
      <c r="AL175" s="7">
        <v>43007</v>
      </c>
      <c r="AM175" s="24">
        <f t="shared" si="22"/>
        <v>-0.27482485168161175</v>
      </c>
      <c r="AN175" s="20">
        <f t="shared" si="23"/>
        <v>60</v>
      </c>
    </row>
    <row r="176" spans="4:40" x14ac:dyDescent="0.25">
      <c r="D176" s="7">
        <v>43039</v>
      </c>
      <c r="E176">
        <v>126.9697</v>
      </c>
      <c r="F176" s="24">
        <f t="shared" si="18"/>
        <v>6.1858394572023467E-2</v>
      </c>
      <c r="I176" s="7">
        <v>43039</v>
      </c>
      <c r="J176" s="20">
        <v>63.7</v>
      </c>
      <c r="K176">
        <f t="shared" si="19"/>
        <v>0.17527675276752763</v>
      </c>
      <c r="M176" s="7">
        <v>43404</v>
      </c>
      <c r="N176" s="24">
        <f t="shared" si="16"/>
        <v>0.18668942275204237</v>
      </c>
      <c r="O176" s="24">
        <f t="shared" si="17"/>
        <v>0.11204013377926425</v>
      </c>
      <c r="Z176" s="7">
        <v>43039</v>
      </c>
      <c r="AA176" s="20">
        <v>54.38</v>
      </c>
      <c r="AB176" s="24">
        <f t="shared" si="20"/>
        <v>0.16047801963294939</v>
      </c>
      <c r="AD176" s="7">
        <v>43039</v>
      </c>
      <c r="AE176" s="2">
        <v>2.3793000000000002</v>
      </c>
      <c r="AF176" s="8">
        <f t="shared" si="21"/>
        <v>0.30336894001643411</v>
      </c>
      <c r="AG176" s="8"/>
      <c r="AH176" s="25">
        <v>43039</v>
      </c>
      <c r="AI176" s="2">
        <v>58.6</v>
      </c>
      <c r="AJ176" s="8"/>
      <c r="AK176" s="8"/>
      <c r="AL176" s="7">
        <v>43039</v>
      </c>
      <c r="AM176" s="24">
        <f t="shared" si="22"/>
        <v>-0.32757003903028825</v>
      </c>
      <c r="AN176" s="20">
        <f t="shared" si="23"/>
        <v>58.6</v>
      </c>
    </row>
    <row r="177" spans="4:40" x14ac:dyDescent="0.25">
      <c r="D177" s="7">
        <v>43069</v>
      </c>
      <c r="E177">
        <v>129.19470000000001</v>
      </c>
      <c r="F177" s="24">
        <f t="shared" si="18"/>
        <v>7.6432330288315864E-2</v>
      </c>
      <c r="I177" s="7">
        <v>43069</v>
      </c>
      <c r="J177" s="20">
        <v>63.2</v>
      </c>
      <c r="K177">
        <f t="shared" si="19"/>
        <v>0.13873873873873888</v>
      </c>
      <c r="M177" s="7">
        <v>43434</v>
      </c>
      <c r="N177" s="24">
        <f t="shared" si="16"/>
        <v>0.23755386250364752</v>
      </c>
      <c r="O177" s="24">
        <f t="shared" si="17"/>
        <v>6.2015503875969546E-3</v>
      </c>
      <c r="Z177" s="7">
        <v>43069</v>
      </c>
      <c r="AA177" s="20">
        <v>57.4</v>
      </c>
      <c r="AB177" s="24">
        <f t="shared" si="20"/>
        <v>0.16100323624595481</v>
      </c>
      <c r="AD177" s="7">
        <v>43069</v>
      </c>
      <c r="AE177" s="2">
        <v>2.4097</v>
      </c>
      <c r="AF177" s="8">
        <f t="shared" si="21"/>
        <v>1.2096266117854526E-2</v>
      </c>
      <c r="AG177" s="8"/>
      <c r="AH177" s="25">
        <v>43069</v>
      </c>
      <c r="AI177" s="2">
        <v>57.6</v>
      </c>
      <c r="AJ177" s="8"/>
      <c r="AK177" s="8"/>
      <c r="AL177" s="7">
        <v>43069</v>
      </c>
      <c r="AM177" s="24">
        <f t="shared" si="22"/>
        <v>-0.31565218438150833</v>
      </c>
      <c r="AN177" s="20">
        <f t="shared" si="23"/>
        <v>57.6</v>
      </c>
    </row>
    <row r="178" spans="4:40" x14ac:dyDescent="0.25">
      <c r="D178" s="7">
        <v>43098</v>
      </c>
      <c r="E178">
        <v>129.19880000000001</v>
      </c>
      <c r="F178" s="24">
        <f t="shared" si="18"/>
        <v>7.6414473410149508E-2</v>
      </c>
      <c r="I178" s="7">
        <v>43100</v>
      </c>
      <c r="J178" s="20">
        <v>66.8</v>
      </c>
      <c r="K178">
        <f t="shared" si="19"/>
        <v>0.13220338983050839</v>
      </c>
      <c r="M178" s="7">
        <v>43465</v>
      </c>
      <c r="N178" s="24">
        <f t="shared" si="16"/>
        <v>0.23776072223581024</v>
      </c>
      <c r="O178" s="24">
        <f t="shared" si="17"/>
        <v>-1.6207455429497752E-3</v>
      </c>
      <c r="Z178" s="7">
        <v>43098</v>
      </c>
      <c r="AA178" s="20">
        <v>60.42</v>
      </c>
      <c r="AB178" s="24">
        <f t="shared" si="20"/>
        <v>0.12472077438570373</v>
      </c>
      <c r="AD178" s="7">
        <v>43098</v>
      </c>
      <c r="AE178" s="2">
        <v>2.4054000000000002</v>
      </c>
      <c r="AF178" s="8">
        <f t="shared" si="21"/>
        <v>-1.5914576770445499E-2</v>
      </c>
      <c r="AG178" s="8"/>
      <c r="AH178" s="25">
        <v>43100</v>
      </c>
      <c r="AI178" s="2">
        <v>59.7</v>
      </c>
      <c r="AJ178" s="8"/>
      <c r="AK178" s="8"/>
      <c r="AL178" s="7">
        <v>43098</v>
      </c>
      <c r="AM178" s="24">
        <f t="shared" si="22"/>
        <v>-0.56274099766300079</v>
      </c>
      <c r="AN178" s="20">
        <f t="shared" si="23"/>
        <v>59.7</v>
      </c>
    </row>
    <row r="179" spans="4:40" x14ac:dyDescent="0.25">
      <c r="D179" s="7">
        <v>43131</v>
      </c>
      <c r="E179">
        <v>129.2003</v>
      </c>
      <c r="F179" s="24">
        <f t="shared" si="18"/>
        <v>0.10261272524780995</v>
      </c>
      <c r="I179" s="7">
        <v>43131</v>
      </c>
      <c r="J179" s="20">
        <v>66.5</v>
      </c>
      <c r="K179">
        <f t="shared" si="19"/>
        <v>0.11204013377926425</v>
      </c>
      <c r="M179" s="7">
        <v>43496</v>
      </c>
      <c r="N179" s="24">
        <f t="shared" si="16"/>
        <v>0.23750951042683321</v>
      </c>
      <c r="O179" s="24">
        <f t="shared" si="17"/>
        <v>9.2334494773519182E-2</v>
      </c>
      <c r="Z179" s="7">
        <v>43131</v>
      </c>
      <c r="AA179" s="20">
        <v>64.73</v>
      </c>
      <c r="AB179" s="24">
        <f t="shared" si="20"/>
        <v>0.22571482673736032</v>
      </c>
      <c r="AD179" s="7">
        <v>43131</v>
      </c>
      <c r="AE179" s="2">
        <v>2.7050000000000001</v>
      </c>
      <c r="AF179" s="8">
        <f t="shared" si="21"/>
        <v>0.1026863968040439</v>
      </c>
      <c r="AG179" s="8"/>
      <c r="AH179" s="25">
        <v>43131</v>
      </c>
      <c r="AI179" s="2">
        <v>59.4</v>
      </c>
      <c r="AJ179" s="8"/>
      <c r="AK179" s="8"/>
      <c r="AL179" s="7">
        <v>43131</v>
      </c>
      <c r="AM179" s="24">
        <f t="shared" si="22"/>
        <v>-0.45061864967954834</v>
      </c>
      <c r="AN179" s="20">
        <f t="shared" si="23"/>
        <v>59.4</v>
      </c>
    </row>
    <row r="180" spans="4:40" x14ac:dyDescent="0.25">
      <c r="D180" s="7">
        <v>43159</v>
      </c>
      <c r="E180">
        <v>136.47069999999999</v>
      </c>
      <c r="F180" s="24">
        <f t="shared" si="18"/>
        <v>0.1349518810148731</v>
      </c>
      <c r="I180" s="7">
        <v>43159</v>
      </c>
      <c r="J180" s="20">
        <v>64.900000000000006</v>
      </c>
      <c r="K180">
        <f t="shared" si="19"/>
        <v>6.2015503875969546E-3</v>
      </c>
      <c r="M180" s="7">
        <v>43524</v>
      </c>
      <c r="N180" s="24">
        <f t="shared" si="16"/>
        <v>0.18237907477575765</v>
      </c>
      <c r="O180" s="24">
        <f t="shared" si="17"/>
        <v>1.9512195121951237E-2</v>
      </c>
      <c r="Z180" s="7">
        <v>43159</v>
      </c>
      <c r="AA180" s="20">
        <v>61.64</v>
      </c>
      <c r="AB180" s="24">
        <f t="shared" si="20"/>
        <v>0.14127013516015552</v>
      </c>
      <c r="AD180" s="7">
        <v>43159</v>
      </c>
      <c r="AE180" s="2">
        <v>2.8605999999999998</v>
      </c>
      <c r="AF180" s="8">
        <f t="shared" si="21"/>
        <v>0.1969538474413155</v>
      </c>
      <c r="AG180" s="8"/>
      <c r="AH180" s="25">
        <v>43159</v>
      </c>
      <c r="AI180" s="2">
        <v>60.9</v>
      </c>
      <c r="AJ180" s="8"/>
      <c r="AK180" s="8"/>
      <c r="AL180" s="7">
        <v>43159</v>
      </c>
      <c r="AM180" s="24">
        <f t="shared" si="22"/>
        <v>-0.37907782466164985</v>
      </c>
      <c r="AN180" s="20">
        <f t="shared" si="23"/>
        <v>60.9</v>
      </c>
    </row>
    <row r="181" spans="4:40" x14ac:dyDescent="0.25">
      <c r="D181" s="7">
        <v>43189</v>
      </c>
      <c r="E181">
        <v>136.22040000000001</v>
      </c>
      <c r="F181" s="24">
        <f t="shared" si="18"/>
        <v>0.13300501624811933</v>
      </c>
      <c r="I181" s="7">
        <v>43190</v>
      </c>
      <c r="J181" s="20">
        <v>61.6</v>
      </c>
      <c r="K181">
        <f t="shared" si="19"/>
        <v>-1.6207455429497752E-3</v>
      </c>
      <c r="M181" s="7">
        <v>43555</v>
      </c>
      <c r="N181" s="24">
        <f t="shared" si="16"/>
        <v>0.18369715549212873</v>
      </c>
      <c r="O181" s="24">
        <f t="shared" si="17"/>
        <v>6.9536423841059625E-2</v>
      </c>
      <c r="Z181" s="7">
        <v>43189</v>
      </c>
      <c r="AA181" s="20">
        <v>64.94</v>
      </c>
      <c r="AB181" s="24">
        <f t="shared" si="20"/>
        <v>0.28339920948616593</v>
      </c>
      <c r="AD181" s="7">
        <v>43189</v>
      </c>
      <c r="AE181" s="2">
        <v>2.7389000000000001</v>
      </c>
      <c r="AF181" s="8">
        <f t="shared" si="21"/>
        <v>0.14723129764597487</v>
      </c>
      <c r="AG181" s="8"/>
      <c r="AH181" s="25">
        <v>43190</v>
      </c>
      <c r="AI181" s="2">
        <v>58.8</v>
      </c>
      <c r="AJ181" s="8"/>
      <c r="AK181" s="8"/>
      <c r="AL181" s="7">
        <v>43189</v>
      </c>
      <c r="AM181" s="24">
        <f t="shared" si="22"/>
        <v>-0.14734317696108168</v>
      </c>
      <c r="AN181" s="20">
        <f t="shared" si="23"/>
        <v>58.8</v>
      </c>
    </row>
    <row r="182" spans="4:40" x14ac:dyDescent="0.25">
      <c r="D182" s="7">
        <v>43220</v>
      </c>
      <c r="E182">
        <v>136.2243</v>
      </c>
      <c r="F182" s="24">
        <f t="shared" si="18"/>
        <v>0.13303933906184118</v>
      </c>
      <c r="I182" s="7">
        <v>43220</v>
      </c>
      <c r="J182" s="20">
        <v>62.7</v>
      </c>
      <c r="K182">
        <f t="shared" si="19"/>
        <v>9.2334494773519182E-2</v>
      </c>
      <c r="M182" s="7">
        <v>43585</v>
      </c>
      <c r="N182" s="24">
        <f t="shared" si="16"/>
        <v>0.18365812854241126</v>
      </c>
      <c r="O182" s="24">
        <f t="shared" si="17"/>
        <v>-3.284072249589487E-2</v>
      </c>
      <c r="Z182" s="7">
        <v>43220</v>
      </c>
      <c r="AA182" s="20">
        <v>68.569999999999993</v>
      </c>
      <c r="AB182" s="24">
        <f t="shared" si="20"/>
        <v>0.39002635313196832</v>
      </c>
      <c r="AD182" s="7">
        <v>43220</v>
      </c>
      <c r="AE182" s="2">
        <v>2.9531000000000001</v>
      </c>
      <c r="AF182" s="8">
        <f t="shared" si="21"/>
        <v>0.29510569248311569</v>
      </c>
      <c r="AG182" s="8"/>
      <c r="AH182" s="25">
        <v>43220</v>
      </c>
      <c r="AI182" s="2">
        <v>58.6</v>
      </c>
      <c r="AJ182" s="8"/>
      <c r="AK182" s="8"/>
      <c r="AL182" s="7">
        <v>43220</v>
      </c>
      <c r="AM182" s="24">
        <f t="shared" si="22"/>
        <v>-0.14200365391178316</v>
      </c>
      <c r="AN182" s="20">
        <f t="shared" si="23"/>
        <v>58.6</v>
      </c>
    </row>
    <row r="183" spans="4:40" x14ac:dyDescent="0.25">
      <c r="D183" s="7">
        <v>43251</v>
      </c>
      <c r="E183">
        <v>142.06229999999999</v>
      </c>
      <c r="F183" s="24">
        <f t="shared" si="18"/>
        <v>0.14976205506725582</v>
      </c>
      <c r="I183" s="7">
        <v>43251</v>
      </c>
      <c r="J183" s="20">
        <v>62.7</v>
      </c>
      <c r="K183">
        <f t="shared" si="19"/>
        <v>1.9512195121951237E-2</v>
      </c>
      <c r="M183" s="7">
        <v>43616</v>
      </c>
      <c r="N183" s="24">
        <f t="shared" si="16"/>
        <v>0.15681781866124944</v>
      </c>
      <c r="O183" s="24">
        <f t="shared" si="17"/>
        <v>5.1070840197693368E-2</v>
      </c>
      <c r="Z183" s="7">
        <v>43251</v>
      </c>
      <c r="AA183" s="20">
        <v>67.040000000000006</v>
      </c>
      <c r="AB183" s="24">
        <f t="shared" si="20"/>
        <v>0.38741721854304645</v>
      </c>
      <c r="AD183" s="7">
        <v>43251</v>
      </c>
      <c r="AE183" s="2">
        <v>2.8586</v>
      </c>
      <c r="AF183" s="8">
        <f t="shared" si="21"/>
        <v>0.29771200290539324</v>
      </c>
      <c r="AG183" s="8"/>
      <c r="AH183" s="25">
        <v>43251</v>
      </c>
      <c r="AI183" s="2">
        <v>59</v>
      </c>
      <c r="AJ183" s="8"/>
      <c r="AK183" s="8"/>
      <c r="AL183" s="7">
        <v>43251</v>
      </c>
      <c r="AM183" s="24">
        <f t="shared" si="22"/>
        <v>0.26631858545775522</v>
      </c>
      <c r="AN183" s="20">
        <f t="shared" si="23"/>
        <v>59</v>
      </c>
    </row>
    <row r="184" spans="4:40" x14ac:dyDescent="0.25">
      <c r="D184" s="7">
        <v>43280</v>
      </c>
      <c r="E184">
        <v>142.07859999999999</v>
      </c>
      <c r="F184" s="24">
        <f t="shared" si="18"/>
        <v>0.14960182669387501</v>
      </c>
      <c r="I184" s="7">
        <v>43281</v>
      </c>
      <c r="J184" s="20">
        <v>64.599999999999994</v>
      </c>
      <c r="K184">
        <f t="shared" si="19"/>
        <v>6.9536423841059625E-2</v>
      </c>
      <c r="M184" s="7">
        <v>43646</v>
      </c>
      <c r="N184" s="24">
        <f t="shared" si="16"/>
        <v>0.15787106573403742</v>
      </c>
      <c r="O184" s="24">
        <f t="shared" si="17"/>
        <v>-5.7098765432098686E-2</v>
      </c>
      <c r="Z184" s="7">
        <v>43280</v>
      </c>
      <c r="AA184" s="20">
        <v>74.150000000000006</v>
      </c>
      <c r="AB184" s="24">
        <f t="shared" si="20"/>
        <v>0.61055603822762827</v>
      </c>
      <c r="AD184" s="7">
        <v>43280</v>
      </c>
      <c r="AE184" s="2">
        <v>2.8601000000000001</v>
      </c>
      <c r="AF184" s="8">
        <f t="shared" si="21"/>
        <v>0.24152450405868819</v>
      </c>
      <c r="AG184" s="8"/>
      <c r="AH184" s="25">
        <v>43281</v>
      </c>
      <c r="AI184" s="2">
        <v>59.9</v>
      </c>
      <c r="AJ184" s="8"/>
      <c r="AK184" s="8"/>
      <c r="AL184" s="7">
        <v>43280</v>
      </c>
      <c r="AM184" s="24">
        <f t="shared" si="22"/>
        <v>0.52739280284738599</v>
      </c>
      <c r="AN184" s="20">
        <f t="shared" si="23"/>
        <v>59.9</v>
      </c>
    </row>
    <row r="185" spans="4:40" x14ac:dyDescent="0.25">
      <c r="D185" s="7">
        <v>43312</v>
      </c>
      <c r="E185">
        <v>142.07900000000001</v>
      </c>
      <c r="F185" s="24">
        <f t="shared" si="18"/>
        <v>0.14975484186308852</v>
      </c>
      <c r="I185" s="7">
        <v>43312</v>
      </c>
      <c r="J185" s="20">
        <v>58.9</v>
      </c>
      <c r="K185">
        <f t="shared" si="19"/>
        <v>-3.284072249589487E-2</v>
      </c>
      <c r="M185" s="7">
        <v>43677</v>
      </c>
      <c r="N185" s="24">
        <f t="shared" si="16"/>
        <v>0.15788962478621049</v>
      </c>
      <c r="O185" s="24">
        <f t="shared" si="17"/>
        <v>-7.2213500784929385E-2</v>
      </c>
      <c r="Z185" s="7">
        <v>43312</v>
      </c>
      <c r="AA185" s="20">
        <v>68.760000000000005</v>
      </c>
      <c r="AB185" s="24">
        <f t="shared" si="20"/>
        <v>0.37054016344428953</v>
      </c>
      <c r="AD185" s="7">
        <v>43312</v>
      </c>
      <c r="AE185" s="2">
        <v>2.9598</v>
      </c>
      <c r="AF185" s="8">
        <f t="shared" si="21"/>
        <v>0.29012291866445827</v>
      </c>
      <c r="AG185" s="8"/>
      <c r="AH185" s="25">
        <v>43312</v>
      </c>
      <c r="AI185" s="2">
        <v>58.1</v>
      </c>
      <c r="AJ185" s="8"/>
      <c r="AK185" s="8"/>
      <c r="AL185" s="7">
        <v>43312</v>
      </c>
      <c r="AM185" s="24">
        <f t="shared" si="22"/>
        <v>0.84784882495313085</v>
      </c>
      <c r="AN185" s="20">
        <f t="shared" si="23"/>
        <v>58.1</v>
      </c>
    </row>
    <row r="186" spans="4:40" x14ac:dyDescent="0.25">
      <c r="D186" s="7">
        <v>43343</v>
      </c>
      <c r="E186">
        <v>150.6645</v>
      </c>
      <c r="F186" s="24">
        <f t="shared" si="18"/>
        <v>0.1873293846182944</v>
      </c>
      <c r="I186" s="7">
        <v>43343</v>
      </c>
      <c r="J186" s="20">
        <v>63.8</v>
      </c>
      <c r="K186">
        <f t="shared" si="19"/>
        <v>5.1070840197693368E-2</v>
      </c>
      <c r="M186" s="7">
        <v>43708</v>
      </c>
      <c r="N186" s="24">
        <f t="shared" si="16"/>
        <v>8.8280915544139527E-2</v>
      </c>
      <c r="O186" s="24">
        <f t="shared" si="17"/>
        <v>-3.6392405063291222E-2</v>
      </c>
      <c r="Z186" s="7">
        <v>43343</v>
      </c>
      <c r="AA186" s="20">
        <v>69.8</v>
      </c>
      <c r="AB186" s="24">
        <f t="shared" si="20"/>
        <v>0.47787423247935634</v>
      </c>
      <c r="AD186" s="7">
        <v>43343</v>
      </c>
      <c r="AE186" s="2">
        <v>2.8603999999999998</v>
      </c>
      <c r="AF186" s="8">
        <f t="shared" si="21"/>
        <v>0.3511572980632971</v>
      </c>
      <c r="AG186" s="8"/>
      <c r="AH186" s="25">
        <v>43343</v>
      </c>
      <c r="AI186" s="2">
        <v>60.5</v>
      </c>
      <c r="AJ186" s="8"/>
      <c r="AK186" s="8"/>
      <c r="AL186" s="7">
        <v>43343</v>
      </c>
      <c r="AM186" s="24">
        <f t="shared" si="22"/>
        <v>0.97799849264148575</v>
      </c>
      <c r="AN186" s="20">
        <f t="shared" si="23"/>
        <v>60.5</v>
      </c>
    </row>
    <row r="187" spans="4:40" x14ac:dyDescent="0.25">
      <c r="D187" s="7">
        <v>43371</v>
      </c>
      <c r="E187">
        <v>150.6703</v>
      </c>
      <c r="F187" s="24">
        <f t="shared" si="18"/>
        <v>0.1867540957781979</v>
      </c>
      <c r="I187" s="7">
        <v>43373</v>
      </c>
      <c r="J187" s="20">
        <v>61.1</v>
      </c>
      <c r="K187">
        <f t="shared" si="19"/>
        <v>-5.7098765432098686E-2</v>
      </c>
      <c r="M187" s="7">
        <v>43738</v>
      </c>
      <c r="N187" s="24">
        <f t="shared" si="16"/>
        <v>8.8241013656971568E-2</v>
      </c>
      <c r="O187" s="24">
        <f t="shared" si="17"/>
        <v>-0.21407185628742509</v>
      </c>
      <c r="Z187" s="7">
        <v>43371</v>
      </c>
      <c r="AA187" s="20">
        <v>73.25</v>
      </c>
      <c r="AB187" s="24">
        <f t="shared" si="20"/>
        <v>0.4176504741629572</v>
      </c>
      <c r="AD187" s="7">
        <v>43371</v>
      </c>
      <c r="AE187" s="2">
        <v>3.0611999999999999</v>
      </c>
      <c r="AF187" s="8">
        <f t="shared" si="21"/>
        <v>0.31179293794994845</v>
      </c>
      <c r="AG187" s="8"/>
      <c r="AH187" s="25">
        <v>43373</v>
      </c>
      <c r="AI187" s="2">
        <v>59.3</v>
      </c>
      <c r="AJ187" s="8"/>
      <c r="AK187" s="8"/>
      <c r="AL187" s="7">
        <v>43371</v>
      </c>
      <c r="AM187" s="24">
        <f t="shared" si="22"/>
        <v>0.66957541618249672</v>
      </c>
      <c r="AN187" s="20">
        <f t="shared" si="23"/>
        <v>59.3</v>
      </c>
    </row>
    <row r="188" spans="4:40" x14ac:dyDescent="0.25">
      <c r="D188" s="7">
        <v>43404</v>
      </c>
      <c r="E188">
        <v>150.67359999999999</v>
      </c>
      <c r="F188" s="24">
        <f t="shared" si="18"/>
        <v>0.18668942275204237</v>
      </c>
      <c r="I188" s="7">
        <v>43404</v>
      </c>
      <c r="J188" s="20">
        <v>59.1</v>
      </c>
      <c r="K188">
        <f t="shared" si="19"/>
        <v>-7.2213500784929385E-2</v>
      </c>
      <c r="M188" s="7">
        <v>43769</v>
      </c>
      <c r="N188" s="24">
        <f t="shared" si="16"/>
        <v>8.84388506015652E-2</v>
      </c>
      <c r="O188" s="24">
        <f t="shared" si="17"/>
        <v>-0.1428571428571429</v>
      </c>
      <c r="Z188" s="7">
        <v>43404</v>
      </c>
      <c r="AA188" s="20">
        <v>65.31</v>
      </c>
      <c r="AB188" s="24">
        <f t="shared" si="20"/>
        <v>0.20099301213681509</v>
      </c>
      <c r="AD188" s="7">
        <v>43404</v>
      </c>
      <c r="AE188" s="2">
        <v>3.1435</v>
      </c>
      <c r="AF188" s="8">
        <f t="shared" si="21"/>
        <v>0.32118690371117542</v>
      </c>
      <c r="AG188" s="8"/>
      <c r="AH188" s="25">
        <v>43404</v>
      </c>
      <c r="AI188" s="2">
        <v>58.1</v>
      </c>
      <c r="AJ188" s="8"/>
      <c r="AK188" s="8"/>
      <c r="AL188" s="7">
        <v>43404</v>
      </c>
      <c r="AM188" s="24">
        <f t="shared" si="22"/>
        <v>0.31802765039186953</v>
      </c>
      <c r="AN188" s="20">
        <f t="shared" si="23"/>
        <v>58.1</v>
      </c>
    </row>
    <row r="189" spans="4:40" x14ac:dyDescent="0.25">
      <c r="D189" s="7">
        <v>43434</v>
      </c>
      <c r="E189">
        <v>159.8854</v>
      </c>
      <c r="F189" s="24">
        <f t="shared" si="18"/>
        <v>0.23755386250364752</v>
      </c>
      <c r="I189" s="7">
        <v>43434</v>
      </c>
      <c r="J189" s="20">
        <v>60.9</v>
      </c>
      <c r="K189">
        <f t="shared" si="19"/>
        <v>-3.6392405063291222E-2</v>
      </c>
      <c r="M189" s="7">
        <v>43799</v>
      </c>
      <c r="N189" s="24">
        <f t="shared" si="16"/>
        <v>1.9712243894689507E-2</v>
      </c>
      <c r="O189" s="24">
        <f t="shared" si="17"/>
        <v>-0.13867488443759635</v>
      </c>
      <c r="Z189" s="7">
        <v>43434</v>
      </c>
      <c r="AA189" s="20">
        <v>50.93</v>
      </c>
      <c r="AB189" s="24">
        <f t="shared" si="20"/>
        <v>-0.11271777003484318</v>
      </c>
      <c r="AD189" s="7">
        <v>43434</v>
      </c>
      <c r="AE189" s="2">
        <v>2.9878999999999998</v>
      </c>
      <c r="AF189" s="8">
        <f t="shared" si="21"/>
        <v>0.23994688135452535</v>
      </c>
      <c r="AG189" s="8"/>
      <c r="AH189" s="25">
        <v>43434</v>
      </c>
      <c r="AI189" s="2">
        <v>58.6</v>
      </c>
      <c r="AJ189" s="8"/>
      <c r="AK189" s="8"/>
      <c r="AL189" s="7">
        <v>43434</v>
      </c>
      <c r="AM189" s="24">
        <f t="shared" si="22"/>
        <v>0.17752612360003062</v>
      </c>
      <c r="AN189" s="20">
        <f t="shared" si="23"/>
        <v>58.6</v>
      </c>
    </row>
    <row r="190" spans="4:40" x14ac:dyDescent="0.25">
      <c r="D190" s="7">
        <v>43465</v>
      </c>
      <c r="E190">
        <v>159.91720000000001</v>
      </c>
      <c r="F190" s="24">
        <f t="shared" si="18"/>
        <v>0.23776072223581024</v>
      </c>
      <c r="I190" s="7">
        <v>43465</v>
      </c>
      <c r="J190" s="20">
        <v>52.5</v>
      </c>
      <c r="K190">
        <f t="shared" si="19"/>
        <v>-0.21407185628742509</v>
      </c>
      <c r="M190" s="7">
        <v>43830</v>
      </c>
      <c r="N190" s="24">
        <f t="shared" si="16"/>
        <v>2.0323017161381074E-2</v>
      </c>
      <c r="O190" s="24">
        <f t="shared" si="17"/>
        <v>-8.1168831168831113E-2</v>
      </c>
      <c r="Z190" s="7">
        <v>43465</v>
      </c>
      <c r="AA190" s="20">
        <v>45.41</v>
      </c>
      <c r="AB190" s="24">
        <f t="shared" si="20"/>
        <v>-0.2484276729559749</v>
      </c>
      <c r="AD190" s="7">
        <v>43465</v>
      </c>
      <c r="AE190" s="2">
        <v>2.6842000000000001</v>
      </c>
      <c r="AF190" s="8">
        <f t="shared" si="21"/>
        <v>0.1159058784401763</v>
      </c>
      <c r="AG190" s="8"/>
      <c r="AH190" s="25">
        <v>43465</v>
      </c>
      <c r="AI190" s="2">
        <v>54.9</v>
      </c>
      <c r="AJ190" s="8"/>
      <c r="AK190" s="8"/>
      <c r="AL190" s="7">
        <v>43465</v>
      </c>
      <c r="AM190" s="24">
        <f t="shared" si="22"/>
        <v>0.52008016939065471</v>
      </c>
      <c r="AN190" s="20">
        <f t="shared" si="23"/>
        <v>54.9</v>
      </c>
    </row>
    <row r="191" spans="4:40" x14ac:dyDescent="0.25">
      <c r="D191" s="7">
        <v>43496</v>
      </c>
      <c r="E191">
        <v>159.88659999999999</v>
      </c>
      <c r="F191" s="24">
        <f t="shared" si="18"/>
        <v>0.23750951042683321</v>
      </c>
      <c r="I191" s="7">
        <v>43496</v>
      </c>
      <c r="J191" s="20">
        <v>57</v>
      </c>
      <c r="K191">
        <f t="shared" si="19"/>
        <v>-0.1428571428571429</v>
      </c>
      <c r="M191" s="7">
        <v>43861</v>
      </c>
      <c r="N191" s="24">
        <f t="shared" si="16"/>
        <v>2.7462589110031743E-2</v>
      </c>
      <c r="O191" s="24">
        <f t="shared" si="17"/>
        <v>-0.14673046251993627</v>
      </c>
      <c r="Z191" s="7">
        <v>43496</v>
      </c>
      <c r="AA191" s="20">
        <v>53.79</v>
      </c>
      <c r="AB191" s="24">
        <f t="shared" si="20"/>
        <v>-0.1690097327359803</v>
      </c>
      <c r="AD191" s="7">
        <v>43496</v>
      </c>
      <c r="AE191" s="2">
        <v>2.6293000000000002</v>
      </c>
      <c r="AF191" s="8">
        <f t="shared" si="21"/>
        <v>-2.7985212569316076E-2</v>
      </c>
      <c r="AG191" s="8"/>
      <c r="AH191" s="25">
        <v>43496</v>
      </c>
      <c r="AI191" s="2">
        <v>55.7</v>
      </c>
      <c r="AJ191" s="8"/>
      <c r="AK191" s="8"/>
      <c r="AL191" s="7">
        <v>43496</v>
      </c>
      <c r="AM191" s="24">
        <f t="shared" si="22"/>
        <v>0.78484107915173396</v>
      </c>
      <c r="AN191" s="20">
        <f t="shared" si="23"/>
        <v>55.7</v>
      </c>
    </row>
    <row r="192" spans="4:40" x14ac:dyDescent="0.25">
      <c r="D192" s="7">
        <v>43524</v>
      </c>
      <c r="E192">
        <v>161.36009999999999</v>
      </c>
      <c r="F192" s="24">
        <f t="shared" si="18"/>
        <v>0.18237907477575765</v>
      </c>
      <c r="I192" s="7">
        <v>43524</v>
      </c>
      <c r="J192" s="20">
        <v>55.9</v>
      </c>
      <c r="K192">
        <f t="shared" si="19"/>
        <v>-0.13867488443759635</v>
      </c>
      <c r="M192" s="7">
        <v>43890</v>
      </c>
      <c r="N192" s="24">
        <f t="shared" si="16"/>
        <v>1.8694212509783981E-2</v>
      </c>
      <c r="O192" s="24">
        <f t="shared" si="17"/>
        <v>-0.16267942583732065</v>
      </c>
      <c r="Z192" s="7">
        <v>43524</v>
      </c>
      <c r="AA192" s="20">
        <v>57.22</v>
      </c>
      <c r="AB192" s="24">
        <f t="shared" si="20"/>
        <v>-7.1706683971447194E-2</v>
      </c>
      <c r="AD192" s="7">
        <v>43524</v>
      </c>
      <c r="AE192" s="2">
        <v>2.7149999999999999</v>
      </c>
      <c r="AF192" s="8">
        <f t="shared" si="21"/>
        <v>-5.0898412920366343E-2</v>
      </c>
      <c r="AG192" s="8"/>
      <c r="AH192" s="25">
        <v>43524</v>
      </c>
      <c r="AI192" s="2">
        <v>54.4</v>
      </c>
      <c r="AJ192" s="8"/>
      <c r="AK192" s="8"/>
      <c r="AL192" s="7">
        <v>43524</v>
      </c>
      <c r="AM192" s="24">
        <f t="shared" si="22"/>
        <v>0.39647297029422579</v>
      </c>
      <c r="AN192" s="20">
        <f t="shared" si="23"/>
        <v>54.4</v>
      </c>
    </row>
    <row r="193" spans="4:40" x14ac:dyDescent="0.25">
      <c r="D193" s="7">
        <v>43553</v>
      </c>
      <c r="E193">
        <v>161.24369999999999</v>
      </c>
      <c r="F193" s="24">
        <f t="shared" si="18"/>
        <v>0.18369715549212873</v>
      </c>
      <c r="I193" s="7">
        <v>43555</v>
      </c>
      <c r="J193" s="20">
        <v>56.6</v>
      </c>
      <c r="K193">
        <f t="shared" si="19"/>
        <v>-8.1168831168831113E-2</v>
      </c>
      <c r="M193" s="7">
        <v>43921</v>
      </c>
      <c r="N193" s="24">
        <f t="shared" si="16"/>
        <v>1.9468667613060431E-2</v>
      </c>
      <c r="O193" s="24">
        <f t="shared" si="17"/>
        <v>-0.21517027863777083</v>
      </c>
      <c r="Z193" s="7">
        <v>43553</v>
      </c>
      <c r="AA193" s="20">
        <v>60.14</v>
      </c>
      <c r="AB193" s="24">
        <f t="shared" si="20"/>
        <v>-7.3914382506929388E-2</v>
      </c>
      <c r="AD193" s="7">
        <v>43553</v>
      </c>
      <c r="AE193" s="2">
        <v>2.4049999999999998</v>
      </c>
      <c r="AF193" s="8">
        <f t="shared" si="21"/>
        <v>-0.12191025594216665</v>
      </c>
      <c r="AG193" s="8"/>
      <c r="AH193" s="25">
        <v>43555</v>
      </c>
      <c r="AI193" s="2">
        <v>54.9</v>
      </c>
      <c r="AJ193" s="8"/>
      <c r="AK193" s="8"/>
      <c r="AL193" s="7">
        <v>43553</v>
      </c>
      <c r="AM193" s="24">
        <f t="shared" si="22"/>
        <v>0.5347254986149701</v>
      </c>
      <c r="AN193" s="20">
        <f t="shared" si="23"/>
        <v>54.9</v>
      </c>
    </row>
    <row r="194" spans="4:40" x14ac:dyDescent="0.25">
      <c r="D194" s="7">
        <v>43585</v>
      </c>
      <c r="E194">
        <v>161.24299999999999</v>
      </c>
      <c r="F194" s="24">
        <f t="shared" si="18"/>
        <v>0.18365812854241126</v>
      </c>
      <c r="I194" s="7">
        <v>43585</v>
      </c>
      <c r="J194" s="20">
        <v>53.5</v>
      </c>
      <c r="K194">
        <f t="shared" si="19"/>
        <v>-0.14673046251993627</v>
      </c>
      <c r="M194" s="7">
        <v>43951</v>
      </c>
      <c r="N194" s="24">
        <f t="shared" si="16"/>
        <v>1.9483016316987456E-2</v>
      </c>
      <c r="O194" s="24">
        <f t="shared" si="17"/>
        <v>-0.14261460101867574</v>
      </c>
      <c r="Z194" s="7">
        <v>43585</v>
      </c>
      <c r="AA194" s="20">
        <v>63.91</v>
      </c>
      <c r="AB194" s="24">
        <f t="shared" si="20"/>
        <v>-6.7959749161440874E-2</v>
      </c>
      <c r="AD194" s="7">
        <v>43585</v>
      </c>
      <c r="AE194" s="2">
        <v>2.5017999999999998</v>
      </c>
      <c r="AF194" s="8">
        <f t="shared" si="21"/>
        <v>-0.15282245775625625</v>
      </c>
      <c r="AG194" s="8"/>
      <c r="AH194" s="25">
        <v>43585</v>
      </c>
      <c r="AI194" s="2">
        <v>53.6</v>
      </c>
      <c r="AJ194" s="8"/>
      <c r="AK194" s="8"/>
      <c r="AL194" s="7">
        <v>43585</v>
      </c>
      <c r="AM194" s="24">
        <f t="shared" si="22"/>
        <v>0.46384695964938349</v>
      </c>
      <c r="AN194" s="20">
        <f t="shared" si="23"/>
        <v>53.6</v>
      </c>
    </row>
    <row r="195" spans="4:40" x14ac:dyDescent="0.25">
      <c r="D195" s="7">
        <v>43616</v>
      </c>
      <c r="E195">
        <v>164.34020000000001</v>
      </c>
      <c r="F195" s="24">
        <f t="shared" si="18"/>
        <v>0.15681781866124944</v>
      </c>
      <c r="I195" s="7">
        <v>43616</v>
      </c>
      <c r="J195" s="20">
        <v>52.5</v>
      </c>
      <c r="K195">
        <f t="shared" si="19"/>
        <v>-0.16267942583732065</v>
      </c>
      <c r="M195" s="7">
        <v>43982</v>
      </c>
      <c r="N195" s="24">
        <f t="shared" si="16"/>
        <v>-3.0852463365628191E-2</v>
      </c>
      <c r="O195" s="24">
        <f t="shared" si="17"/>
        <v>-0.27272727272727271</v>
      </c>
      <c r="Z195" s="7">
        <v>43616</v>
      </c>
      <c r="AA195" s="20">
        <v>53.5</v>
      </c>
      <c r="AB195" s="24">
        <f t="shared" si="20"/>
        <v>-0.20196897374701683</v>
      </c>
      <c r="AD195" s="7">
        <v>43616</v>
      </c>
      <c r="AE195" s="2">
        <v>2.1246</v>
      </c>
      <c r="AF195" s="8">
        <f t="shared" si="21"/>
        <v>-0.25676904778562937</v>
      </c>
      <c r="AG195" s="8"/>
      <c r="AH195" s="25">
        <v>43616</v>
      </c>
      <c r="AI195" s="2">
        <v>52.6</v>
      </c>
      <c r="AJ195" s="8"/>
      <c r="AK195" s="8"/>
      <c r="AL195" s="7">
        <v>43616</v>
      </c>
      <c r="AM195" s="24">
        <f t="shared" si="22"/>
        <v>0.17309950236380933</v>
      </c>
      <c r="AN195" s="20">
        <f t="shared" si="23"/>
        <v>52.6</v>
      </c>
    </row>
    <row r="196" spans="4:40" x14ac:dyDescent="0.25">
      <c r="D196" s="7">
        <v>43644</v>
      </c>
      <c r="E196">
        <v>164.5087</v>
      </c>
      <c r="F196" s="24">
        <f t="shared" si="18"/>
        <v>0.15787106573403742</v>
      </c>
      <c r="I196" s="7">
        <v>43646</v>
      </c>
      <c r="J196" s="20">
        <v>50.7</v>
      </c>
      <c r="K196">
        <f t="shared" si="19"/>
        <v>-0.21517027863777083</v>
      </c>
      <c r="M196" s="7">
        <v>44012</v>
      </c>
      <c r="N196" s="24">
        <f t="shared" si="16"/>
        <v>-3.2102253558626392E-2</v>
      </c>
      <c r="O196" s="24">
        <f t="shared" si="17"/>
        <v>-0.22258592471358429</v>
      </c>
      <c r="Z196" s="7">
        <v>43644</v>
      </c>
      <c r="AA196" s="20">
        <v>58.47</v>
      </c>
      <c r="AB196" s="24">
        <f t="shared" si="20"/>
        <v>-0.21146325016857725</v>
      </c>
      <c r="AD196" s="7">
        <v>43644</v>
      </c>
      <c r="AE196" s="2">
        <v>2.0051000000000001</v>
      </c>
      <c r="AF196" s="8">
        <f t="shared" si="21"/>
        <v>-0.29894059648264049</v>
      </c>
      <c r="AG196" s="8"/>
      <c r="AH196" s="25">
        <v>43646</v>
      </c>
      <c r="AI196" s="2">
        <v>51.5</v>
      </c>
      <c r="AJ196" s="8"/>
      <c r="AK196" s="8"/>
      <c r="AL196" s="7">
        <v>43644</v>
      </c>
      <c r="AM196" s="24">
        <f t="shared" si="22"/>
        <v>0.10880619761525823</v>
      </c>
      <c r="AN196" s="20">
        <f t="shared" si="23"/>
        <v>51.5</v>
      </c>
    </row>
    <row r="197" spans="4:40" x14ac:dyDescent="0.25">
      <c r="D197" s="7">
        <v>43677</v>
      </c>
      <c r="E197">
        <v>164.51179999999999</v>
      </c>
      <c r="F197" s="24">
        <f t="shared" si="18"/>
        <v>0.15788962478621049</v>
      </c>
      <c r="I197" s="7">
        <v>43677</v>
      </c>
      <c r="J197" s="20">
        <v>50.5</v>
      </c>
      <c r="K197">
        <f t="shared" si="19"/>
        <v>-0.14261460101867574</v>
      </c>
      <c r="M197" s="7">
        <v>44043</v>
      </c>
      <c r="N197" s="24">
        <f t="shared" si="16"/>
        <v>-3.2668781205968056E-2</v>
      </c>
      <c r="O197" s="24">
        <f t="shared" si="17"/>
        <v>-0.18612521150592221</v>
      </c>
      <c r="Z197" s="7">
        <v>43677</v>
      </c>
      <c r="AA197" s="20">
        <v>58.58</v>
      </c>
      <c r="AB197" s="24">
        <f t="shared" si="20"/>
        <v>-0.1480511925538105</v>
      </c>
      <c r="AD197" s="7">
        <v>43677</v>
      </c>
      <c r="AE197" s="2">
        <v>2.0144000000000002</v>
      </c>
      <c r="AF197" s="8">
        <f t="shared" si="21"/>
        <v>-0.31941347388337038</v>
      </c>
      <c r="AG197" s="8"/>
      <c r="AH197" s="25">
        <v>43677</v>
      </c>
      <c r="AI197" s="2">
        <v>51</v>
      </c>
      <c r="AJ197" s="8"/>
      <c r="AK197" s="8"/>
      <c r="AL197" s="7">
        <v>43677</v>
      </c>
      <c r="AM197" s="24">
        <f t="shared" si="22"/>
        <v>0.32840122354140422</v>
      </c>
      <c r="AN197" s="20">
        <f t="shared" si="23"/>
        <v>51</v>
      </c>
    </row>
    <row r="198" spans="4:40" x14ac:dyDescent="0.25">
      <c r="D198" s="7">
        <v>43707</v>
      </c>
      <c r="E198">
        <v>163.96530000000001</v>
      </c>
      <c r="F198" s="24">
        <f t="shared" si="18"/>
        <v>8.8280915544139527E-2</v>
      </c>
      <c r="I198" s="7">
        <v>43708</v>
      </c>
      <c r="J198" s="20">
        <v>46.4</v>
      </c>
      <c r="K198">
        <f t="shared" si="19"/>
        <v>-0.27272727272727271</v>
      </c>
      <c r="M198" s="7">
        <v>44074</v>
      </c>
      <c r="N198" s="24">
        <f t="shared" si="16"/>
        <v>-0.11488101445854704</v>
      </c>
      <c r="O198" s="24">
        <f t="shared" si="17"/>
        <v>-0.21510673234811173</v>
      </c>
      <c r="Z198" s="7">
        <v>43707</v>
      </c>
      <c r="AA198" s="20">
        <v>55.1</v>
      </c>
      <c r="AB198" s="24">
        <f t="shared" si="20"/>
        <v>-0.21060171919770765</v>
      </c>
      <c r="AD198" s="7">
        <v>43707</v>
      </c>
      <c r="AE198" s="2">
        <v>1.4961</v>
      </c>
      <c r="AF198" s="8">
        <f t="shared" si="21"/>
        <v>-0.47696126415885887</v>
      </c>
      <c r="AG198" s="8"/>
      <c r="AH198" s="25">
        <v>43708</v>
      </c>
      <c r="AI198" s="2">
        <v>48.5</v>
      </c>
      <c r="AJ198" s="8"/>
      <c r="AK198" s="8"/>
      <c r="AL198" s="7">
        <v>43707</v>
      </c>
      <c r="AM198" s="24">
        <f t="shared" si="22"/>
        <v>0.33822398260147102</v>
      </c>
      <c r="AN198" s="20">
        <f t="shared" si="23"/>
        <v>48.5</v>
      </c>
    </row>
    <row r="199" spans="4:40" x14ac:dyDescent="0.25">
      <c r="D199" s="7">
        <v>43738</v>
      </c>
      <c r="E199">
        <v>163.96559999999999</v>
      </c>
      <c r="F199" s="24">
        <f t="shared" si="18"/>
        <v>8.8241013656971568E-2</v>
      </c>
      <c r="I199" s="7">
        <v>43738</v>
      </c>
      <c r="J199" s="20">
        <v>47.5</v>
      </c>
      <c r="K199">
        <f t="shared" si="19"/>
        <v>-0.22258592471358429</v>
      </c>
      <c r="M199" s="7">
        <v>44104</v>
      </c>
      <c r="N199" s="24">
        <f t="shared" si="16"/>
        <v>-0.11427884873412464</v>
      </c>
      <c r="O199" s="24">
        <f t="shared" si="17"/>
        <v>-9.3333333333333268E-2</v>
      </c>
      <c r="Z199" s="7">
        <v>43738</v>
      </c>
      <c r="AA199" s="20">
        <v>54.07</v>
      </c>
      <c r="AB199" s="24">
        <f t="shared" si="20"/>
        <v>-0.26184300341296929</v>
      </c>
      <c r="AD199" s="7">
        <v>43738</v>
      </c>
      <c r="AE199" s="2">
        <v>1.6646000000000001</v>
      </c>
      <c r="AF199" s="8">
        <f t="shared" si="21"/>
        <v>-0.45622631647719847</v>
      </c>
      <c r="AG199" s="8"/>
      <c r="AH199" s="25">
        <v>43738</v>
      </c>
      <c r="AI199" s="2">
        <v>48.1</v>
      </c>
      <c r="AJ199" s="8"/>
      <c r="AK199" s="8"/>
      <c r="AL199" s="7">
        <v>43738</v>
      </c>
      <c r="AM199" s="24">
        <f t="shared" si="22"/>
        <v>0.43063050713214079</v>
      </c>
      <c r="AN199" s="20">
        <f t="shared" si="23"/>
        <v>48.1</v>
      </c>
    </row>
    <row r="200" spans="4:40" x14ac:dyDescent="0.25">
      <c r="D200" s="7">
        <v>43769</v>
      </c>
      <c r="E200">
        <v>163.999</v>
      </c>
      <c r="F200" s="24">
        <f t="shared" si="18"/>
        <v>8.84388506015652E-2</v>
      </c>
      <c r="I200" s="7">
        <v>43769</v>
      </c>
      <c r="J200" s="20">
        <v>48.1</v>
      </c>
      <c r="K200">
        <f t="shared" si="19"/>
        <v>-0.18612521150592221</v>
      </c>
      <c r="M200" s="7">
        <v>44135</v>
      </c>
      <c r="N200" s="24">
        <f t="shared" si="16"/>
        <v>-0.11428728223952578</v>
      </c>
      <c r="O200" s="24">
        <f t="shared" si="17"/>
        <v>-5.9649122807017507E-2</v>
      </c>
      <c r="Z200" s="7">
        <v>43769</v>
      </c>
      <c r="AA200" s="20">
        <v>54.18</v>
      </c>
      <c r="AB200" s="24">
        <f t="shared" si="20"/>
        <v>-0.17041800643086824</v>
      </c>
      <c r="AD200" s="7">
        <v>43769</v>
      </c>
      <c r="AE200" s="2">
        <v>1.6910000000000001</v>
      </c>
      <c r="AF200" s="8">
        <f t="shared" si="21"/>
        <v>-0.46206457770001585</v>
      </c>
      <c r="AG200" s="8"/>
      <c r="AH200" s="25">
        <v>43769</v>
      </c>
      <c r="AI200" s="2">
        <v>48.1</v>
      </c>
      <c r="AJ200" s="8"/>
      <c r="AK200" s="8"/>
      <c r="AL200" s="7">
        <v>43769</v>
      </c>
      <c r="AM200" s="24">
        <f t="shared" si="22"/>
        <v>0.68513204561508401</v>
      </c>
      <c r="AN200" s="20">
        <f t="shared" si="23"/>
        <v>48.1</v>
      </c>
    </row>
    <row r="201" spans="4:40" x14ac:dyDescent="0.25">
      <c r="D201" s="7">
        <v>43798</v>
      </c>
      <c r="E201">
        <v>163.03710000000001</v>
      </c>
      <c r="F201" s="24">
        <f t="shared" si="18"/>
        <v>1.9712243894689507E-2</v>
      </c>
      <c r="I201" s="7">
        <v>43799</v>
      </c>
      <c r="J201" s="20">
        <v>47.8</v>
      </c>
      <c r="K201">
        <f t="shared" si="19"/>
        <v>-0.21510673234811173</v>
      </c>
      <c r="M201" s="7">
        <v>44165</v>
      </c>
      <c r="N201" s="24">
        <f t="shared" si="16"/>
        <v>-0.12754888304563816</v>
      </c>
      <c r="O201" s="24">
        <f t="shared" si="17"/>
        <v>-9.1234347048300579E-2</v>
      </c>
      <c r="Z201" s="7">
        <v>43798</v>
      </c>
      <c r="AA201" s="20">
        <v>55.17</v>
      </c>
      <c r="AB201" s="24">
        <f t="shared" si="20"/>
        <v>8.3251521696446229E-2</v>
      </c>
      <c r="AD201" s="7">
        <v>43798</v>
      </c>
      <c r="AE201" s="2">
        <v>1.7758</v>
      </c>
      <c r="AF201" s="8">
        <f t="shared" si="21"/>
        <v>-0.40566953378627124</v>
      </c>
      <c r="AG201" s="8"/>
      <c r="AH201" s="25">
        <v>43799</v>
      </c>
      <c r="AI201" s="2">
        <v>48.1</v>
      </c>
      <c r="AJ201" s="8"/>
      <c r="AK201" s="8"/>
      <c r="AL201" s="7">
        <v>43798</v>
      </c>
      <c r="AM201" s="24">
        <f t="shared" si="22"/>
        <v>0.68512922144843968</v>
      </c>
      <c r="AN201" s="20">
        <f t="shared" si="23"/>
        <v>48.1</v>
      </c>
    </row>
    <row r="202" spans="4:40" x14ac:dyDescent="0.25">
      <c r="D202" s="7">
        <v>43830</v>
      </c>
      <c r="E202">
        <v>163.16720000000001</v>
      </c>
      <c r="F202" s="24">
        <f t="shared" si="18"/>
        <v>2.0323017161381074E-2</v>
      </c>
      <c r="I202" s="7">
        <v>43830</v>
      </c>
      <c r="J202" s="20">
        <v>47.6</v>
      </c>
      <c r="K202">
        <f t="shared" si="19"/>
        <v>-9.3333333333333268E-2</v>
      </c>
      <c r="M202" s="7">
        <v>44196</v>
      </c>
      <c r="N202" s="24">
        <f t="shared" si="16"/>
        <v>-0.12568702533352294</v>
      </c>
      <c r="O202" s="24">
        <f t="shared" si="17"/>
        <v>-0.25088339222614842</v>
      </c>
      <c r="Z202" s="7">
        <v>43830</v>
      </c>
      <c r="AA202" s="20">
        <v>61.06</v>
      </c>
      <c r="AB202" s="24">
        <f t="shared" si="20"/>
        <v>0.34463774499009037</v>
      </c>
      <c r="AD202" s="7">
        <v>43830</v>
      </c>
      <c r="AE202" s="2">
        <v>1.9175</v>
      </c>
      <c r="AF202" s="8">
        <f t="shared" si="21"/>
        <v>-0.28563445346844507</v>
      </c>
      <c r="AG202" s="8"/>
      <c r="AH202" s="25">
        <v>43830</v>
      </c>
      <c r="AI202" s="2">
        <v>47.9</v>
      </c>
      <c r="AJ202" s="8"/>
      <c r="AK202" s="8"/>
      <c r="AL202" s="7">
        <v>43830</v>
      </c>
      <c r="AM202" s="24">
        <f t="shared" si="22"/>
        <v>0.85208054228631647</v>
      </c>
      <c r="AN202" s="20">
        <f t="shared" si="23"/>
        <v>47.9</v>
      </c>
    </row>
    <row r="203" spans="4:40" x14ac:dyDescent="0.25">
      <c r="D203" s="7">
        <v>43861</v>
      </c>
      <c r="E203">
        <v>164.2775</v>
      </c>
      <c r="F203" s="24">
        <f t="shared" si="18"/>
        <v>2.7462589110031743E-2</v>
      </c>
      <c r="I203" s="7">
        <v>43861</v>
      </c>
      <c r="J203" s="20">
        <v>53.6</v>
      </c>
      <c r="K203">
        <f t="shared" si="19"/>
        <v>-5.9649122807017507E-2</v>
      </c>
      <c r="M203" s="7">
        <v>44227</v>
      </c>
      <c r="N203" s="24">
        <f t="shared" ref="N203:N218" si="24">F215</f>
        <v>-0.12926481106664023</v>
      </c>
      <c r="O203" s="24">
        <f t="shared" si="17"/>
        <v>-0.48971962616822429</v>
      </c>
      <c r="Z203" s="7">
        <v>43861</v>
      </c>
      <c r="AA203" s="20">
        <v>51.56</v>
      </c>
      <c r="AB203" s="24">
        <f t="shared" si="20"/>
        <v>-4.1457519985127256E-2</v>
      </c>
      <c r="AD203" s="7">
        <v>43861</v>
      </c>
      <c r="AE203" s="2">
        <v>1.5067999999999999</v>
      </c>
      <c r="AF203" s="8">
        <f t="shared" si="21"/>
        <v>-0.42691971247099991</v>
      </c>
      <c r="AG203" s="8"/>
      <c r="AH203" s="25">
        <v>43861</v>
      </c>
      <c r="AI203" s="2">
        <v>51.4</v>
      </c>
      <c r="AJ203" s="8"/>
      <c r="AK203" s="8"/>
      <c r="AL203" s="7">
        <v>43861</v>
      </c>
      <c r="AM203" s="24">
        <f t="shared" si="22"/>
        <v>0.6606630821087478</v>
      </c>
      <c r="AN203" s="20">
        <f t="shared" si="23"/>
        <v>51.4</v>
      </c>
    </row>
    <row r="204" spans="4:40" x14ac:dyDescent="0.25">
      <c r="D204" s="7">
        <v>43889</v>
      </c>
      <c r="E204">
        <v>164.3766</v>
      </c>
      <c r="F204" s="24">
        <f t="shared" si="18"/>
        <v>1.8694212509783981E-2</v>
      </c>
      <c r="I204" s="7">
        <v>43890</v>
      </c>
      <c r="J204" s="20">
        <v>50.8</v>
      </c>
      <c r="K204">
        <f t="shared" si="19"/>
        <v>-9.1234347048300579E-2</v>
      </c>
      <c r="M204" s="7">
        <v>44255</v>
      </c>
      <c r="N204" s="24">
        <f t="shared" si="24"/>
        <v>-0.14906987977607522</v>
      </c>
      <c r="O204" s="24">
        <f t="shared" si="17"/>
        <v>-0.38476190476190486</v>
      </c>
      <c r="Z204" s="7">
        <v>43889</v>
      </c>
      <c r="AA204" s="20">
        <v>44.76</v>
      </c>
      <c r="AB204" s="24">
        <f t="shared" si="20"/>
        <v>-0.21775602936036353</v>
      </c>
      <c r="AD204" s="7">
        <v>43889</v>
      </c>
      <c r="AE204" s="2">
        <v>1.1486000000000001</v>
      </c>
      <c r="AF204" s="8">
        <f t="shared" si="21"/>
        <v>-0.57694290976058926</v>
      </c>
      <c r="AG204" s="8"/>
      <c r="AH204" s="25">
        <v>43890</v>
      </c>
      <c r="AI204" s="2">
        <v>50.1</v>
      </c>
      <c r="AJ204" s="8"/>
      <c r="AK204" s="8"/>
      <c r="AL204" s="7">
        <v>43889</v>
      </c>
      <c r="AM204" s="24">
        <f t="shared" si="22"/>
        <v>0.82903153054265344</v>
      </c>
      <c r="AN204" s="20">
        <f t="shared" si="23"/>
        <v>50.1</v>
      </c>
    </row>
    <row r="205" spans="4:40" x14ac:dyDescent="0.25">
      <c r="D205" s="7">
        <v>43921</v>
      </c>
      <c r="E205">
        <v>164.38290000000001</v>
      </c>
      <c r="F205" s="24">
        <f t="shared" si="18"/>
        <v>1.9468667613060431E-2</v>
      </c>
      <c r="I205" s="7">
        <v>43921</v>
      </c>
      <c r="J205" s="20">
        <v>42.4</v>
      </c>
      <c r="K205">
        <f t="shared" si="19"/>
        <v>-0.25088339222614842</v>
      </c>
      <c r="M205" s="7">
        <v>44286</v>
      </c>
      <c r="N205" s="24">
        <f t="shared" si="24"/>
        <v>-0.14929350923970808</v>
      </c>
      <c r="O205" s="24">
        <f t="shared" si="17"/>
        <v>0.12623274161735698</v>
      </c>
      <c r="Z205" s="7">
        <v>43921</v>
      </c>
      <c r="AA205" s="20">
        <v>20.48</v>
      </c>
      <c r="AB205" s="24">
        <f t="shared" si="20"/>
        <v>-0.65946125706684411</v>
      </c>
      <c r="AD205" s="7">
        <v>43921</v>
      </c>
      <c r="AE205" s="2">
        <v>0.66949999999999998</v>
      </c>
      <c r="AF205" s="8">
        <f t="shared" si="21"/>
        <v>-0.72162162162162158</v>
      </c>
      <c r="AG205" s="8"/>
      <c r="AH205" s="25">
        <v>43921</v>
      </c>
      <c r="AI205" s="2">
        <v>49</v>
      </c>
      <c r="AJ205" s="8"/>
      <c r="AK205" s="8"/>
      <c r="AL205" s="7">
        <v>43921</v>
      </c>
      <c r="AM205" s="24">
        <f t="shared" si="22"/>
        <v>0.72944341211290564</v>
      </c>
      <c r="AN205" s="20">
        <f t="shared" si="23"/>
        <v>49</v>
      </c>
    </row>
    <row r="206" spans="4:40" x14ac:dyDescent="0.25">
      <c r="D206" s="7">
        <v>43951</v>
      </c>
      <c r="E206">
        <v>164.3845</v>
      </c>
      <c r="F206" s="24">
        <f t="shared" si="18"/>
        <v>1.9483016316987456E-2</v>
      </c>
      <c r="I206" s="7">
        <v>43951</v>
      </c>
      <c r="J206" s="20">
        <v>27.3</v>
      </c>
      <c r="K206">
        <f t="shared" si="19"/>
        <v>-0.48971962616822429</v>
      </c>
      <c r="M206" s="7">
        <v>44316</v>
      </c>
      <c r="N206" s="24">
        <f t="shared" si="24"/>
        <v>-0.14925859798216978</v>
      </c>
      <c r="O206" s="24">
        <f t="shared" si="17"/>
        <v>0.2059405940594059</v>
      </c>
      <c r="Z206" s="7">
        <v>43951</v>
      </c>
      <c r="AA206" s="20">
        <v>18.84</v>
      </c>
      <c r="AB206" s="24">
        <f t="shared" si="20"/>
        <v>-0.70521045219840395</v>
      </c>
      <c r="AD206" s="7">
        <v>43951</v>
      </c>
      <c r="AE206" s="2">
        <v>0.63929999999999998</v>
      </c>
      <c r="AF206" s="8">
        <f t="shared" si="21"/>
        <v>-0.7444639859301303</v>
      </c>
      <c r="AG206" s="8"/>
      <c r="AH206" s="25">
        <v>43951</v>
      </c>
      <c r="AI206" s="2">
        <v>41.8</v>
      </c>
      <c r="AJ206" s="8"/>
      <c r="AK206" s="8"/>
      <c r="AL206" s="7">
        <v>43951</v>
      </c>
      <c r="AM206" s="24">
        <f t="shared" si="22"/>
        <v>0.52217991584799051</v>
      </c>
      <c r="AN206" s="20">
        <f t="shared" si="23"/>
        <v>41.8</v>
      </c>
    </row>
    <row r="207" spans="4:40" x14ac:dyDescent="0.25">
      <c r="D207" s="7">
        <v>43980</v>
      </c>
      <c r="E207">
        <v>159.26990000000001</v>
      </c>
      <c r="F207" s="24">
        <f t="shared" si="18"/>
        <v>-3.0852463365628191E-2</v>
      </c>
      <c r="I207" s="7">
        <v>43982</v>
      </c>
      <c r="J207" s="20">
        <v>32.299999999999997</v>
      </c>
      <c r="K207">
        <f t="shared" si="19"/>
        <v>-0.38476190476190486</v>
      </c>
      <c r="M207" s="7">
        <v>44347</v>
      </c>
      <c r="N207" s="24">
        <f t="shared" si="24"/>
        <v>-6.7859652074875321E-3</v>
      </c>
      <c r="O207" s="24">
        <f t="shared" si="17"/>
        <v>0.3879310344827589</v>
      </c>
      <c r="Z207" s="7">
        <v>43980</v>
      </c>
      <c r="AA207" s="20">
        <v>35.49</v>
      </c>
      <c r="AB207" s="24">
        <f t="shared" si="20"/>
        <v>-0.33663551401869152</v>
      </c>
      <c r="AD207" s="7">
        <v>43980</v>
      </c>
      <c r="AE207" s="2">
        <v>0.65259999999999996</v>
      </c>
      <c r="AF207" s="8">
        <f t="shared" si="21"/>
        <v>-0.69283629859738305</v>
      </c>
      <c r="AG207" s="8"/>
      <c r="AH207" s="25">
        <v>43982</v>
      </c>
      <c r="AI207" s="2">
        <v>43.5</v>
      </c>
      <c r="AJ207" s="8"/>
      <c r="AK207" s="8"/>
      <c r="AL207" s="7">
        <v>43980</v>
      </c>
      <c r="AM207" s="24">
        <f t="shared" si="22"/>
        <v>0.12722911131968218</v>
      </c>
      <c r="AN207" s="20">
        <f t="shared" si="23"/>
        <v>43.5</v>
      </c>
    </row>
    <row r="208" spans="4:40" x14ac:dyDescent="0.25">
      <c r="D208" s="7">
        <v>44012</v>
      </c>
      <c r="E208">
        <v>159.2276</v>
      </c>
      <c r="F208" s="24">
        <f t="shared" si="18"/>
        <v>-3.2102253558626392E-2</v>
      </c>
      <c r="I208" s="7">
        <v>44012</v>
      </c>
      <c r="J208" s="20">
        <v>57.1</v>
      </c>
      <c r="K208">
        <f t="shared" si="19"/>
        <v>0.12623274161735698</v>
      </c>
      <c r="M208" s="7">
        <v>44377</v>
      </c>
      <c r="N208" s="24">
        <f t="shared" si="24"/>
        <v>-6.217515053922873E-3</v>
      </c>
      <c r="O208" s="24">
        <f t="shared" si="17"/>
        <v>0.26105263157894742</v>
      </c>
      <c r="Z208" s="7">
        <v>44012</v>
      </c>
      <c r="AA208" s="20">
        <v>39.270000000000003</v>
      </c>
      <c r="AB208" s="24">
        <f t="shared" si="20"/>
        <v>-0.32837352488455607</v>
      </c>
      <c r="AD208" s="7">
        <v>44012</v>
      </c>
      <c r="AE208" s="2">
        <v>0.65610000000000002</v>
      </c>
      <c r="AF208" s="8">
        <f t="shared" si="21"/>
        <v>-0.67278439978055959</v>
      </c>
      <c r="AG208" s="8"/>
      <c r="AH208" s="25">
        <v>44012</v>
      </c>
      <c r="AI208" s="2">
        <v>52.6</v>
      </c>
      <c r="AJ208" s="8"/>
      <c r="AK208" s="8"/>
      <c r="AL208" s="7">
        <v>44012</v>
      </c>
      <c r="AM208" s="24">
        <f t="shared" si="22"/>
        <v>-0.1325217945157986</v>
      </c>
      <c r="AN208" s="20">
        <f t="shared" si="23"/>
        <v>52.6</v>
      </c>
    </row>
    <row r="209" spans="4:40" x14ac:dyDescent="0.25">
      <c r="D209" s="7">
        <v>44043</v>
      </c>
      <c r="E209">
        <v>159.13740000000001</v>
      </c>
      <c r="F209" s="24">
        <f t="shared" si="18"/>
        <v>-3.2668781205968056E-2</v>
      </c>
      <c r="I209" s="7">
        <v>44043</v>
      </c>
      <c r="J209" s="20">
        <v>60.9</v>
      </c>
      <c r="K209">
        <f t="shared" si="19"/>
        <v>0.2059405940594059</v>
      </c>
      <c r="M209" s="7">
        <v>44408</v>
      </c>
      <c r="N209" s="24">
        <f t="shared" si="24"/>
        <v>-5.8666284606887498E-3</v>
      </c>
      <c r="O209" s="24">
        <f t="shared" si="17"/>
        <v>0.38461538461538436</v>
      </c>
      <c r="Z209" s="7">
        <v>44043</v>
      </c>
      <c r="AA209" s="20">
        <v>40.270000000000003</v>
      </c>
      <c r="AB209" s="24">
        <f t="shared" si="20"/>
        <v>-0.31256401502219178</v>
      </c>
      <c r="AD209" s="7">
        <v>44043</v>
      </c>
      <c r="AE209" s="2">
        <v>0.5282</v>
      </c>
      <c r="AF209" s="8">
        <f t="shared" si="21"/>
        <v>-0.73778792692613182</v>
      </c>
      <c r="AG209" s="8"/>
      <c r="AH209" s="25">
        <v>44043</v>
      </c>
      <c r="AI209" s="2">
        <v>53.8</v>
      </c>
      <c r="AJ209" s="8"/>
      <c r="AK209" s="8"/>
      <c r="AL209" s="7">
        <v>44043</v>
      </c>
      <c r="AM209" s="24">
        <f t="shared" si="22"/>
        <v>-0.19699494530529638</v>
      </c>
      <c r="AN209" s="20">
        <f t="shared" si="23"/>
        <v>53.8</v>
      </c>
    </row>
    <row r="210" spans="4:40" x14ac:dyDescent="0.25">
      <c r="D210" s="7">
        <v>44074</v>
      </c>
      <c r="E210">
        <v>145.12880000000001</v>
      </c>
      <c r="F210" s="24">
        <f t="shared" si="18"/>
        <v>-0.11488101445854704</v>
      </c>
      <c r="I210" s="7">
        <v>44074</v>
      </c>
      <c r="J210" s="20">
        <v>64.400000000000006</v>
      </c>
      <c r="K210">
        <f t="shared" si="19"/>
        <v>0.3879310344827589</v>
      </c>
      <c r="M210" s="7">
        <v>44439</v>
      </c>
      <c r="N210" s="24">
        <f t="shared" si="24"/>
        <v>0.26706139649745597</v>
      </c>
      <c r="O210" s="24">
        <f t="shared" si="17"/>
        <v>0.35564853556485354</v>
      </c>
      <c r="Z210" s="7">
        <v>44074</v>
      </c>
      <c r="AA210" s="20">
        <v>42.61</v>
      </c>
      <c r="AB210" s="24">
        <f t="shared" si="20"/>
        <v>-0.22667876588021785</v>
      </c>
      <c r="AD210" s="7">
        <v>44074</v>
      </c>
      <c r="AE210" s="2">
        <v>0.70479999999999998</v>
      </c>
      <c r="AF210" s="8">
        <f t="shared" si="21"/>
        <v>-0.52890849542142904</v>
      </c>
      <c r="AG210" s="8"/>
      <c r="AH210" s="25">
        <v>44074</v>
      </c>
      <c r="AI210" s="2">
        <v>55.4</v>
      </c>
      <c r="AJ210" s="8"/>
      <c r="AK210" s="8"/>
      <c r="AL210" s="7">
        <v>44074</v>
      </c>
      <c r="AM210" s="24">
        <f t="shared" si="22"/>
        <v>-0.12260509689181354</v>
      </c>
      <c r="AN210" s="20">
        <f t="shared" si="23"/>
        <v>55.4</v>
      </c>
    </row>
    <row r="211" spans="4:40" x14ac:dyDescent="0.25">
      <c r="D211" s="7">
        <v>44104</v>
      </c>
      <c r="E211">
        <v>145.2278</v>
      </c>
      <c r="F211" s="24">
        <f t="shared" si="18"/>
        <v>-0.11427884873412464</v>
      </c>
      <c r="I211" s="7">
        <v>44104</v>
      </c>
      <c r="J211" s="20">
        <v>59.9</v>
      </c>
      <c r="K211">
        <f t="shared" si="19"/>
        <v>0.26105263157894742</v>
      </c>
      <c r="M211" s="7">
        <v>44469</v>
      </c>
      <c r="N211" s="24">
        <f t="shared" si="24"/>
        <v>0.26674644937126368</v>
      </c>
      <c r="O211" s="24">
        <f t="shared" si="17"/>
        <v>0.41176470588235303</v>
      </c>
      <c r="Z211" s="7">
        <v>44104</v>
      </c>
      <c r="AA211" s="20">
        <v>40.22</v>
      </c>
      <c r="AB211" s="24">
        <f t="shared" si="20"/>
        <v>-0.25614943591640471</v>
      </c>
      <c r="AD211" s="7">
        <v>44104</v>
      </c>
      <c r="AE211" s="2">
        <v>0.68400000000000005</v>
      </c>
      <c r="AF211" s="8">
        <f t="shared" si="21"/>
        <v>-0.58909047218551003</v>
      </c>
      <c r="AG211" s="8"/>
      <c r="AH211" s="25">
        <v>44104</v>
      </c>
      <c r="AI211" s="2">
        <v>55.5</v>
      </c>
      <c r="AJ211" s="8"/>
      <c r="AK211" s="8"/>
      <c r="AL211" s="7">
        <v>44104</v>
      </c>
      <c r="AM211" s="24">
        <f t="shared" si="22"/>
        <v>-0.19582463844909603</v>
      </c>
      <c r="AN211" s="20">
        <f t="shared" si="23"/>
        <v>55.5</v>
      </c>
    </row>
    <row r="212" spans="4:40" x14ac:dyDescent="0.25">
      <c r="D212" s="7">
        <v>44134</v>
      </c>
      <c r="E212">
        <v>145.256</v>
      </c>
      <c r="F212" s="24">
        <f t="shared" si="18"/>
        <v>-0.11428728223952578</v>
      </c>
      <c r="I212" s="7">
        <v>44135</v>
      </c>
      <c r="J212" s="20">
        <v>66.599999999999994</v>
      </c>
      <c r="K212">
        <f t="shared" si="19"/>
        <v>0.38461538461538436</v>
      </c>
      <c r="M212" s="7">
        <v>44500</v>
      </c>
      <c r="N212" s="24">
        <f t="shared" si="24"/>
        <v>0.26650878449082982</v>
      </c>
      <c r="O212" s="24">
        <f t="shared" ref="O212:O227" si="25">K215</f>
        <v>0.19776119402985071</v>
      </c>
      <c r="Z212" s="7">
        <v>44134</v>
      </c>
      <c r="AA212" s="20">
        <v>35.79</v>
      </c>
      <c r="AB212" s="24">
        <f t="shared" si="20"/>
        <v>-0.33942414174972313</v>
      </c>
      <c r="AD212" s="7">
        <v>44134</v>
      </c>
      <c r="AE212" s="2">
        <v>0.87370000000000003</v>
      </c>
      <c r="AF212" s="8">
        <f t="shared" si="21"/>
        <v>-0.48332347723240687</v>
      </c>
      <c r="AG212" s="8"/>
      <c r="AH212" s="25">
        <v>44135</v>
      </c>
      <c r="AI212" s="2">
        <v>58.7</v>
      </c>
      <c r="AJ212" s="8"/>
      <c r="AK212" s="8"/>
      <c r="AL212" s="7">
        <v>44134</v>
      </c>
      <c r="AM212" s="24">
        <f t="shared" si="22"/>
        <v>-0.22078220691769712</v>
      </c>
      <c r="AN212" s="20">
        <f t="shared" si="23"/>
        <v>58.7</v>
      </c>
    </row>
    <row r="213" spans="4:40" x14ac:dyDescent="0.25">
      <c r="D213" s="7">
        <v>44165</v>
      </c>
      <c r="E213">
        <v>142.24189999999999</v>
      </c>
      <c r="F213" s="24">
        <f t="shared" si="18"/>
        <v>-0.12754888304563816</v>
      </c>
      <c r="I213" s="7">
        <v>44165</v>
      </c>
      <c r="J213" s="20">
        <v>64.8</v>
      </c>
      <c r="K213">
        <f t="shared" si="19"/>
        <v>0.35564853556485354</v>
      </c>
      <c r="M213" s="7">
        <v>44530</v>
      </c>
      <c r="N213" s="24">
        <f t="shared" si="24"/>
        <v>0.39858157125291505</v>
      </c>
      <c r="O213" s="24">
        <f t="shared" si="25"/>
        <v>0.30118110236220463</v>
      </c>
      <c r="Z213" s="7">
        <v>44165</v>
      </c>
      <c r="AA213" s="20">
        <v>45.34</v>
      </c>
      <c r="AB213" s="24">
        <f t="shared" si="20"/>
        <v>-0.17817654522385351</v>
      </c>
      <c r="AD213" s="7">
        <v>44165</v>
      </c>
      <c r="AE213" s="2">
        <v>0.83889999999999998</v>
      </c>
      <c r="AF213" s="8">
        <f t="shared" si="21"/>
        <v>-0.52759319743214328</v>
      </c>
      <c r="AG213" s="8"/>
      <c r="AH213" s="25">
        <v>44165</v>
      </c>
      <c r="AI213" s="2">
        <v>57.3</v>
      </c>
      <c r="AJ213" s="8"/>
      <c r="AK213" s="8"/>
      <c r="AL213" s="7">
        <v>44165</v>
      </c>
      <c r="AM213" s="24">
        <f t="shared" si="22"/>
        <v>-0.4587380215326462</v>
      </c>
      <c r="AN213" s="20">
        <f t="shared" si="23"/>
        <v>57.3</v>
      </c>
    </row>
    <row r="214" spans="4:40" x14ac:dyDescent="0.25">
      <c r="D214" s="7">
        <v>44196</v>
      </c>
      <c r="E214">
        <v>142.6592</v>
      </c>
      <c r="F214" s="24">
        <f t="shared" ref="F214:F231" si="26">E214/E202-1</f>
        <v>-0.12568702533352294</v>
      </c>
      <c r="I214" s="7">
        <v>44196</v>
      </c>
      <c r="J214" s="20">
        <v>67.2</v>
      </c>
      <c r="K214">
        <f t="shared" ref="K214:K230" si="27">J214/J202-1</f>
        <v>0.41176470588235303</v>
      </c>
      <c r="M214" s="7">
        <v>44561</v>
      </c>
      <c r="N214" s="24">
        <f t="shared" si="24"/>
        <v>0.3946068672752967</v>
      </c>
      <c r="O214" s="24">
        <f t="shared" si="25"/>
        <v>0.58254716981132071</v>
      </c>
      <c r="Z214" s="7">
        <v>44196</v>
      </c>
      <c r="AA214" s="20">
        <v>48.52</v>
      </c>
      <c r="AB214" s="24">
        <f t="shared" ref="AB214:AB230" si="28">AA214/AA202-1</f>
        <v>-0.20537176547658043</v>
      </c>
      <c r="AD214" s="7">
        <v>44196</v>
      </c>
      <c r="AE214" s="2">
        <v>0.91320000000000001</v>
      </c>
      <c r="AF214" s="8">
        <f t="shared" ref="AF214:AF230" si="29">AE214/AE202-1</f>
        <v>-0.5237548891786179</v>
      </c>
      <c r="AG214" s="8"/>
      <c r="AH214" s="25">
        <v>44196</v>
      </c>
      <c r="AI214" s="2">
        <v>60.2</v>
      </c>
      <c r="AJ214" s="8"/>
      <c r="AK214" s="8"/>
      <c r="AL214" s="7">
        <v>44196</v>
      </c>
      <c r="AM214" s="24">
        <f t="shared" si="22"/>
        <v>-0.51040384665121774</v>
      </c>
      <c r="AN214" s="20">
        <f t="shared" si="23"/>
        <v>60.2</v>
      </c>
    </row>
    <row r="215" spans="4:40" x14ac:dyDescent="0.25">
      <c r="D215" s="7">
        <v>44225</v>
      </c>
      <c r="E215">
        <v>143.04220000000001</v>
      </c>
      <c r="F215" s="24">
        <f t="shared" si="26"/>
        <v>-0.12926481106664023</v>
      </c>
      <c r="I215" s="7">
        <v>44227</v>
      </c>
      <c r="J215" s="20">
        <v>64.2</v>
      </c>
      <c r="K215">
        <f t="shared" si="27"/>
        <v>0.19776119402985071</v>
      </c>
      <c r="M215" s="7">
        <v>44592</v>
      </c>
      <c r="N215" s="24">
        <f t="shared" si="24"/>
        <v>0.39094616833354068</v>
      </c>
      <c r="O215" s="24">
        <f t="shared" si="25"/>
        <v>1.3736263736263736</v>
      </c>
      <c r="Z215" s="7">
        <v>44225</v>
      </c>
      <c r="AA215" s="20">
        <v>52.2</v>
      </c>
      <c r="AB215" s="24">
        <f t="shared" si="28"/>
        <v>1.2412723041117069E-2</v>
      </c>
      <c r="AD215" s="7">
        <v>44225</v>
      </c>
      <c r="AE215" s="2">
        <v>1.0654999999999999</v>
      </c>
      <c r="AF215" s="8">
        <f t="shared" si="29"/>
        <v>-0.2928723121847624</v>
      </c>
      <c r="AG215" s="8"/>
      <c r="AH215" s="25">
        <v>44227</v>
      </c>
      <c r="AI215" s="2">
        <v>59.3</v>
      </c>
      <c r="AJ215" s="8"/>
      <c r="AK215" s="8"/>
      <c r="AL215" s="7">
        <v>44225</v>
      </c>
      <c r="AM215" s="24">
        <f t="shared" si="22"/>
        <v>-0.46746466643718088</v>
      </c>
      <c r="AN215" s="20">
        <f t="shared" si="23"/>
        <v>59.3</v>
      </c>
    </row>
    <row r="216" spans="4:40" x14ac:dyDescent="0.25">
      <c r="D216" s="7">
        <v>44253</v>
      </c>
      <c r="E216">
        <v>139.87299999999999</v>
      </c>
      <c r="F216" s="24">
        <f t="shared" si="26"/>
        <v>-0.14906987977607522</v>
      </c>
      <c r="I216" s="7">
        <v>44255</v>
      </c>
      <c r="J216" s="20">
        <v>66.099999999999994</v>
      </c>
      <c r="K216">
        <f t="shared" si="27"/>
        <v>0.30118110236220463</v>
      </c>
      <c r="M216" s="7">
        <v>44620</v>
      </c>
      <c r="N216" s="24">
        <f t="shared" si="24"/>
        <v>0.51589513344248017</v>
      </c>
      <c r="O216" s="24">
        <f t="shared" si="25"/>
        <v>1.0557275541795668</v>
      </c>
      <c r="Z216" s="7">
        <v>44253</v>
      </c>
      <c r="AA216" s="20">
        <v>61.5</v>
      </c>
      <c r="AB216" s="24">
        <f t="shared" si="28"/>
        <v>0.37399463806970523</v>
      </c>
      <c r="AD216" s="7">
        <v>44253</v>
      </c>
      <c r="AE216" s="2">
        <v>1.4049</v>
      </c>
      <c r="AF216" s="8">
        <f t="shared" si="29"/>
        <v>0.22314121539265197</v>
      </c>
      <c r="AG216" s="8"/>
      <c r="AH216" s="25">
        <v>44255</v>
      </c>
      <c r="AI216" s="2">
        <v>60.8</v>
      </c>
      <c r="AJ216" s="8"/>
      <c r="AK216" s="8"/>
      <c r="AL216" s="7">
        <v>44253</v>
      </c>
      <c r="AM216" s="24">
        <f t="shared" si="22"/>
        <v>-0.68756298335656651</v>
      </c>
      <c r="AN216" s="20">
        <f t="shared" si="23"/>
        <v>60.8</v>
      </c>
    </row>
    <row r="217" spans="4:40" x14ac:dyDescent="0.25">
      <c r="D217" s="7">
        <v>44286</v>
      </c>
      <c r="E217">
        <v>139.8416</v>
      </c>
      <c r="F217" s="24">
        <f t="shared" si="26"/>
        <v>-0.14929350923970808</v>
      </c>
      <c r="I217" s="7">
        <v>44286</v>
      </c>
      <c r="J217" s="20">
        <v>67.099999999999994</v>
      </c>
      <c r="K217">
        <f t="shared" si="27"/>
        <v>0.58254716981132071</v>
      </c>
      <c r="M217" s="7">
        <v>44651</v>
      </c>
      <c r="N217" s="24">
        <f t="shared" si="24"/>
        <v>0.51692200318074177</v>
      </c>
      <c r="O217" s="24">
        <f t="shared" si="25"/>
        <v>0.17513134851138346</v>
      </c>
      <c r="Z217" s="7">
        <v>44286</v>
      </c>
      <c r="AA217" s="20">
        <v>59.16</v>
      </c>
      <c r="AB217" s="24">
        <f t="shared" si="28"/>
        <v>1.8886718749999996</v>
      </c>
      <c r="AD217" s="7">
        <v>44286</v>
      </c>
      <c r="AE217" s="2">
        <v>1.7403999999999999</v>
      </c>
      <c r="AF217" s="8">
        <f t="shared" si="29"/>
        <v>1.5995519044062734</v>
      </c>
      <c r="AG217" s="8"/>
      <c r="AH217" s="25">
        <v>44286</v>
      </c>
      <c r="AI217" s="2">
        <v>63.8</v>
      </c>
      <c r="AJ217" s="8"/>
      <c r="AK217" s="8"/>
      <c r="AL217" s="7">
        <v>44286</v>
      </c>
      <c r="AM217" s="24">
        <f t="shared" si="22"/>
        <v>-0.71806931989016776</v>
      </c>
      <c r="AN217" s="20">
        <f t="shared" si="23"/>
        <v>63.8</v>
      </c>
    </row>
    <row r="218" spans="4:40" x14ac:dyDescent="0.25">
      <c r="D218" s="7">
        <v>44316</v>
      </c>
      <c r="E218">
        <v>139.84870000000001</v>
      </c>
      <c r="F218" s="24">
        <f t="shared" si="26"/>
        <v>-0.14925859798216978</v>
      </c>
      <c r="I218" s="7">
        <v>44316</v>
      </c>
      <c r="J218" s="20">
        <v>64.8</v>
      </c>
      <c r="K218">
        <f t="shared" si="27"/>
        <v>1.3736263736263736</v>
      </c>
      <c r="M218" s="7">
        <v>44681</v>
      </c>
      <c r="N218" s="24">
        <f t="shared" si="24"/>
        <v>0.51684570539447261</v>
      </c>
      <c r="O218" s="24">
        <f t="shared" si="25"/>
        <v>8.2101806239737396E-2</v>
      </c>
      <c r="R218" s="7"/>
      <c r="Z218" s="7">
        <v>44316</v>
      </c>
      <c r="AA218" s="20">
        <v>63.58</v>
      </c>
      <c r="AB218" s="24">
        <f t="shared" si="28"/>
        <v>2.3747346072186835</v>
      </c>
      <c r="AD218" s="7">
        <v>44316</v>
      </c>
      <c r="AE218" s="2">
        <v>1.6258999999999999</v>
      </c>
      <c r="AF218" s="8">
        <f t="shared" si="29"/>
        <v>1.5432504301579852</v>
      </c>
      <c r="AG218" s="8"/>
      <c r="AH218" s="25">
        <v>44316</v>
      </c>
      <c r="AI218" s="2">
        <v>61</v>
      </c>
      <c r="AJ218" s="8"/>
      <c r="AK218" s="8"/>
      <c r="AL218" s="7">
        <v>44316</v>
      </c>
      <c r="AM218" s="24">
        <f t="shared" si="22"/>
        <v>-0.6324825841308841</v>
      </c>
      <c r="AN218" s="20">
        <f t="shared" si="23"/>
        <v>61</v>
      </c>
    </row>
    <row r="219" spans="4:40" x14ac:dyDescent="0.25">
      <c r="D219" s="7">
        <v>44347</v>
      </c>
      <c r="E219">
        <v>158.1891</v>
      </c>
      <c r="F219" s="24">
        <f t="shared" si="26"/>
        <v>-6.7859652074875321E-3</v>
      </c>
      <c r="I219" s="7">
        <v>44347</v>
      </c>
      <c r="J219" s="20">
        <v>66.400000000000006</v>
      </c>
      <c r="K219">
        <f t="shared" si="27"/>
        <v>1.0557275541795668</v>
      </c>
      <c r="M219" s="7">
        <f t="shared" ref="M219:M233" si="30">EOMONTH(M218,1)</f>
        <v>44712</v>
      </c>
      <c r="N219" s="24">
        <f>F231</f>
        <v>0.37361676626265661</v>
      </c>
      <c r="O219" s="24">
        <f t="shared" si="25"/>
        <v>-4.6583850931678494E-3</v>
      </c>
      <c r="Z219" s="7">
        <v>44347</v>
      </c>
      <c r="AA219" s="20">
        <v>66.319999999999993</v>
      </c>
      <c r="AB219" s="24">
        <f t="shared" si="28"/>
        <v>0.86869540715694527</v>
      </c>
      <c r="AD219" s="7">
        <v>44347</v>
      </c>
      <c r="AE219" s="2">
        <v>1.5943000000000001</v>
      </c>
      <c r="AF219" s="8">
        <f t="shared" si="29"/>
        <v>1.4429972418020229</v>
      </c>
      <c r="AG219" s="8"/>
      <c r="AH219" s="25">
        <v>44347</v>
      </c>
      <c r="AI219" s="2">
        <v>61.9</v>
      </c>
      <c r="AJ219" s="8"/>
      <c r="AK219" s="8"/>
      <c r="AL219" s="7">
        <v>44347</v>
      </c>
      <c r="AM219" s="24">
        <f t="shared" si="22"/>
        <v>-0.32241801208982501</v>
      </c>
      <c r="AN219" s="20">
        <f t="shared" si="23"/>
        <v>61.9</v>
      </c>
    </row>
    <row r="220" spans="4:40" x14ac:dyDescent="0.25">
      <c r="D220" s="7">
        <v>44377</v>
      </c>
      <c r="E220">
        <v>158.23759999999999</v>
      </c>
      <c r="F220" s="24">
        <f t="shared" si="26"/>
        <v>-6.217515053922873E-3</v>
      </c>
      <c r="I220" s="7">
        <v>44377</v>
      </c>
      <c r="J220" s="20">
        <v>67.099999999999994</v>
      </c>
      <c r="K220">
        <f t="shared" si="27"/>
        <v>0.17513134851138346</v>
      </c>
      <c r="M220" s="7">
        <f t="shared" si="30"/>
        <v>44742</v>
      </c>
      <c r="N220" s="24">
        <f>F232</f>
        <v>0.37331771968230054</v>
      </c>
      <c r="O220" s="24">
        <f t="shared" si="25"/>
        <v>8.1803005008347141E-2</v>
      </c>
      <c r="Z220" s="7">
        <v>44377</v>
      </c>
      <c r="AA220" s="20">
        <v>73.47</v>
      </c>
      <c r="AB220" s="24">
        <f t="shared" si="28"/>
        <v>0.87089381207028249</v>
      </c>
      <c r="AD220" s="7">
        <v>44377</v>
      </c>
      <c r="AE220" s="2">
        <v>1.468</v>
      </c>
      <c r="AF220" s="8">
        <f t="shared" si="29"/>
        <v>1.2374638012498096</v>
      </c>
      <c r="AG220" s="8"/>
      <c r="AH220" s="25">
        <v>44377</v>
      </c>
      <c r="AI220" s="2">
        <v>61.1</v>
      </c>
      <c r="AJ220" s="8"/>
      <c r="AK220" s="8"/>
      <c r="AL220" s="7">
        <v>44377</v>
      </c>
      <c r="AM220" s="24">
        <f t="shared" si="22"/>
        <v>5.9003291521645296E-2</v>
      </c>
      <c r="AN220" s="20">
        <f t="shared" si="23"/>
        <v>61.1</v>
      </c>
    </row>
    <row r="221" spans="4:40" x14ac:dyDescent="0.25">
      <c r="D221" s="7">
        <v>44407</v>
      </c>
      <c r="E221">
        <v>158.2038</v>
      </c>
      <c r="F221" s="24">
        <f t="shared" si="26"/>
        <v>-5.8666284606887498E-3</v>
      </c>
      <c r="I221" s="7">
        <v>44408</v>
      </c>
      <c r="J221" s="20">
        <v>65.900000000000006</v>
      </c>
      <c r="K221">
        <f t="shared" si="27"/>
        <v>8.2101806239737396E-2</v>
      </c>
      <c r="M221" s="7">
        <f t="shared" si="30"/>
        <v>44773</v>
      </c>
      <c r="N221" s="24">
        <f t="shared" ref="N221:N222" si="31">F233</f>
        <v>0.37291834962244885</v>
      </c>
      <c r="O221" s="24">
        <f t="shared" si="25"/>
        <v>-0.10510510510510496</v>
      </c>
      <c r="Q221" s="7"/>
      <c r="Z221" s="7">
        <v>44407</v>
      </c>
      <c r="AA221" s="20">
        <v>73.95</v>
      </c>
      <c r="AB221" s="24">
        <f t="shared" si="28"/>
        <v>0.83635460640675441</v>
      </c>
      <c r="AD221" s="7">
        <v>44407</v>
      </c>
      <c r="AE221" s="2">
        <v>1.2222999999999999</v>
      </c>
      <c r="AF221" s="8">
        <f t="shared" si="29"/>
        <v>1.3140855736463459</v>
      </c>
      <c r="AG221" s="8"/>
      <c r="AH221" s="25">
        <v>44408</v>
      </c>
      <c r="AI221" s="2">
        <v>60</v>
      </c>
      <c r="AJ221" s="8"/>
      <c r="AK221" s="8"/>
      <c r="AL221" s="7">
        <v>44407</v>
      </c>
      <c r="AM221" s="24">
        <f t="shared" si="22"/>
        <v>-0.46837723245612717</v>
      </c>
      <c r="AN221" s="20">
        <f t="shared" si="23"/>
        <v>60</v>
      </c>
    </row>
    <row r="222" spans="4:40" x14ac:dyDescent="0.25">
      <c r="D222" s="7">
        <v>44439</v>
      </c>
      <c r="E222">
        <v>183.8871</v>
      </c>
      <c r="F222" s="24">
        <f t="shared" si="26"/>
        <v>0.26706139649745597</v>
      </c>
      <c r="I222" s="7">
        <v>44439</v>
      </c>
      <c r="J222" s="20">
        <v>64.099999999999994</v>
      </c>
      <c r="K222">
        <f t="shared" si="27"/>
        <v>-4.6583850931678494E-3</v>
      </c>
      <c r="M222" s="7">
        <f t="shared" si="30"/>
        <v>44804</v>
      </c>
      <c r="N222" s="24">
        <f t="shared" si="31"/>
        <v>0.20386421886037676</v>
      </c>
      <c r="O222" s="24">
        <f t="shared" si="25"/>
        <v>-6.0185185185185119E-2</v>
      </c>
      <c r="Z222" s="7">
        <v>44439</v>
      </c>
      <c r="AA222" s="20">
        <v>68.5</v>
      </c>
      <c r="AB222" s="24">
        <f t="shared" si="28"/>
        <v>0.60760384886176966</v>
      </c>
      <c r="AD222" s="7">
        <v>44439</v>
      </c>
      <c r="AE222" s="2">
        <v>1.3088</v>
      </c>
      <c r="AF222" s="8">
        <f t="shared" si="29"/>
        <v>0.85698070374574353</v>
      </c>
      <c r="AG222" s="8"/>
      <c r="AH222" s="25">
        <v>44439</v>
      </c>
      <c r="AI222" s="2">
        <v>59.6</v>
      </c>
      <c r="AJ222" s="8"/>
      <c r="AK222" s="8"/>
      <c r="AL222" s="7">
        <v>44439</v>
      </c>
      <c r="AM222" s="24">
        <f t="shared" si="22"/>
        <v>-0.7946989391209528</v>
      </c>
      <c r="AN222" s="20">
        <f t="shared" si="23"/>
        <v>59.6</v>
      </c>
    </row>
    <row r="223" spans="4:40" x14ac:dyDescent="0.25">
      <c r="D223" s="7">
        <v>44469</v>
      </c>
      <c r="E223">
        <v>183.96680000000001</v>
      </c>
      <c r="F223" s="24">
        <f t="shared" si="26"/>
        <v>0.26674644937126368</v>
      </c>
      <c r="I223" s="7">
        <v>44469</v>
      </c>
      <c r="J223" s="20">
        <v>64.8</v>
      </c>
      <c r="K223">
        <f t="shared" si="27"/>
        <v>8.1803005008347141E-2</v>
      </c>
      <c r="M223" s="7">
        <f t="shared" si="30"/>
        <v>44834</v>
      </c>
      <c r="N223" s="24">
        <f>F235</f>
        <v>0.20326765481597753</v>
      </c>
      <c r="O223" s="24">
        <f t="shared" si="25"/>
        <v>-9.6726190476190466E-2</v>
      </c>
      <c r="Z223" s="7">
        <v>44469</v>
      </c>
      <c r="AA223" s="20">
        <v>75.03</v>
      </c>
      <c r="AB223" s="24">
        <f t="shared" si="28"/>
        <v>0.86548980606663362</v>
      </c>
      <c r="AD223" s="7">
        <v>44469</v>
      </c>
      <c r="AE223" s="2">
        <v>1.4873000000000001</v>
      </c>
      <c r="AF223" s="8">
        <f t="shared" si="29"/>
        <v>1.1744152046783625</v>
      </c>
      <c r="AG223" s="8"/>
      <c r="AH223" s="25">
        <v>44469</v>
      </c>
      <c r="AI223" s="2">
        <v>60.7</v>
      </c>
      <c r="AJ223" s="8"/>
      <c r="AK223" s="8"/>
      <c r="AL223" s="7">
        <v>44469</v>
      </c>
      <c r="AM223" s="24">
        <f t="shared" si="22"/>
        <v>-1.3810828786884657</v>
      </c>
      <c r="AN223" s="20">
        <f t="shared" si="23"/>
        <v>60.7</v>
      </c>
    </row>
    <row r="224" spans="4:40" x14ac:dyDescent="0.25">
      <c r="D224" s="7">
        <v>44498</v>
      </c>
      <c r="E224">
        <v>183.96799999999999</v>
      </c>
      <c r="F224" s="24">
        <f t="shared" si="26"/>
        <v>0.26650878449082982</v>
      </c>
      <c r="I224" s="7">
        <v>44500</v>
      </c>
      <c r="J224" s="20">
        <v>59.6</v>
      </c>
      <c r="K224">
        <f t="shared" si="27"/>
        <v>-0.10510510510510496</v>
      </c>
      <c r="M224" s="7">
        <f t="shared" si="30"/>
        <v>44865</v>
      </c>
      <c r="N224" s="24">
        <f t="shared" ref="N224:N233" si="32">F236</f>
        <v>0.20232757870934082</v>
      </c>
      <c r="O224" s="24">
        <f t="shared" si="25"/>
        <v>-8.7227414330218078E-2</v>
      </c>
      <c r="Z224" s="7">
        <v>44498</v>
      </c>
      <c r="AA224" s="20">
        <v>83.57</v>
      </c>
      <c r="AB224" s="24">
        <f t="shared" si="28"/>
        <v>1.3350097792679518</v>
      </c>
      <c r="AD224" s="7">
        <v>44498</v>
      </c>
      <c r="AE224" s="2">
        <v>1.5521</v>
      </c>
      <c r="AF224" s="8">
        <f t="shared" si="29"/>
        <v>0.7764678951585211</v>
      </c>
      <c r="AG224" s="8"/>
      <c r="AH224" s="25">
        <v>44500</v>
      </c>
      <c r="AI224" s="2">
        <v>60.4</v>
      </c>
      <c r="AJ224" s="8"/>
      <c r="AK224" s="8"/>
      <c r="AL224" s="7">
        <v>44498</v>
      </c>
      <c r="AM224" s="24">
        <f t="shared" si="22"/>
        <v>-1.4496744381285342</v>
      </c>
      <c r="AN224" s="20">
        <f t="shared" si="23"/>
        <v>60.4</v>
      </c>
    </row>
    <row r="225" spans="4:40" x14ac:dyDescent="0.25">
      <c r="D225" s="7">
        <v>44530</v>
      </c>
      <c r="E225">
        <v>198.93690000000001</v>
      </c>
      <c r="F225" s="24">
        <f t="shared" si="26"/>
        <v>0.39858157125291505</v>
      </c>
      <c r="I225" s="7">
        <v>44530</v>
      </c>
      <c r="J225" s="20">
        <v>60.9</v>
      </c>
      <c r="K225">
        <f t="shared" si="27"/>
        <v>-6.0185185185185119E-2</v>
      </c>
      <c r="M225" s="7">
        <f t="shared" si="30"/>
        <v>44895</v>
      </c>
      <c r="N225" s="24">
        <f t="shared" si="32"/>
        <v>0.12105949172828168</v>
      </c>
      <c r="O225" s="24">
        <f t="shared" si="25"/>
        <v>-7.4130105900151122E-2</v>
      </c>
      <c r="Z225" s="7">
        <v>44530</v>
      </c>
      <c r="AA225" s="20">
        <v>66.180000000000007</v>
      </c>
      <c r="AB225" s="24">
        <f t="shared" si="28"/>
        <v>0.45963828848698718</v>
      </c>
      <c r="AD225" s="7">
        <v>44530</v>
      </c>
      <c r="AE225" s="2">
        <v>1.4442999999999999</v>
      </c>
      <c r="AF225" s="8">
        <f t="shared" si="29"/>
        <v>0.7216593157706519</v>
      </c>
      <c r="AG225" s="8"/>
      <c r="AH225" s="25">
        <v>44530</v>
      </c>
      <c r="AI225" s="2">
        <v>60.8</v>
      </c>
      <c r="AJ225" s="8"/>
      <c r="AK225" s="8"/>
      <c r="AL225" s="7">
        <v>44530</v>
      </c>
      <c r="AM225" s="24">
        <f t="shared" si="22"/>
        <v>-1.0294718126160745</v>
      </c>
      <c r="AN225" s="20">
        <f t="shared" si="23"/>
        <v>60.8</v>
      </c>
    </row>
    <row r="226" spans="4:40" x14ac:dyDescent="0.25">
      <c r="D226" s="7">
        <v>44561</v>
      </c>
      <c r="E226">
        <v>198.95349999999999</v>
      </c>
      <c r="F226" s="24">
        <f t="shared" si="26"/>
        <v>0.3946068672752967</v>
      </c>
      <c r="I226" s="7">
        <v>44561</v>
      </c>
      <c r="J226" s="20">
        <v>60.7</v>
      </c>
      <c r="K226">
        <f t="shared" si="27"/>
        <v>-9.6726190476190466E-2</v>
      </c>
      <c r="M226" s="7">
        <f t="shared" si="30"/>
        <v>44926</v>
      </c>
      <c r="N226" s="24">
        <f t="shared" si="32"/>
        <v>0.12103833307782974</v>
      </c>
      <c r="O226" s="24">
        <f t="shared" si="25"/>
        <v>-0.19076005961251863</v>
      </c>
      <c r="Z226" s="7">
        <v>44561</v>
      </c>
      <c r="AA226" s="20">
        <v>75.209999999999994</v>
      </c>
      <c r="AB226" s="24">
        <f t="shared" si="28"/>
        <v>0.55008244023083241</v>
      </c>
      <c r="AD226" s="7">
        <v>44561</v>
      </c>
      <c r="AE226" s="2">
        <v>1.5101</v>
      </c>
      <c r="AF226" s="8">
        <f t="shared" si="29"/>
        <v>0.65363556723609273</v>
      </c>
      <c r="AG226" s="8"/>
      <c r="AH226" s="25">
        <v>44561</v>
      </c>
      <c r="AI226" s="2">
        <v>58.6</v>
      </c>
      <c r="AJ226" s="8"/>
      <c r="AK226" s="8"/>
      <c r="AL226" s="7">
        <v>44561</v>
      </c>
      <c r="AM226" s="24">
        <f t="shared" si="22"/>
        <v>-1.0011579246651157</v>
      </c>
      <c r="AN226" s="20">
        <f t="shared" si="23"/>
        <v>58.6</v>
      </c>
    </row>
    <row r="227" spans="4:40" x14ac:dyDescent="0.25">
      <c r="D227" s="7">
        <v>44592</v>
      </c>
      <c r="E227">
        <v>198.964</v>
      </c>
      <c r="F227" s="24">
        <f t="shared" si="26"/>
        <v>0.39094616833354068</v>
      </c>
      <c r="I227" s="7">
        <v>44592</v>
      </c>
      <c r="J227" s="20">
        <v>58.6</v>
      </c>
      <c r="K227">
        <f t="shared" si="27"/>
        <v>-8.7227414330218078E-2</v>
      </c>
      <c r="M227" s="7">
        <f t="shared" si="30"/>
        <v>44957</v>
      </c>
      <c r="N227" s="24">
        <f t="shared" si="32"/>
        <v>0.12297802617558951</v>
      </c>
      <c r="O227" s="24">
        <f t="shared" si="25"/>
        <v>-0.16975308641975306</v>
      </c>
      <c r="Z227" s="7">
        <v>44592</v>
      </c>
      <c r="AA227" s="20">
        <v>88.15</v>
      </c>
      <c r="AB227" s="24">
        <f t="shared" si="28"/>
        <v>0.68869731800766276</v>
      </c>
      <c r="AD227" s="7">
        <v>44592</v>
      </c>
      <c r="AE227" s="2">
        <v>1.7766999999999999</v>
      </c>
      <c r="AF227" s="8">
        <f t="shared" si="29"/>
        <v>0.66748005631159102</v>
      </c>
      <c r="AG227" s="8"/>
      <c r="AH227" s="25">
        <v>44592</v>
      </c>
      <c r="AI227" s="2">
        <v>57.6</v>
      </c>
      <c r="AJ227" s="8"/>
      <c r="AK227" s="8"/>
      <c r="AL227" s="7">
        <v>44592</v>
      </c>
      <c r="AM227" s="24">
        <f t="shared" si="22"/>
        <v>-1.0503519419483236</v>
      </c>
      <c r="AN227" s="20">
        <f t="shared" si="23"/>
        <v>57.6</v>
      </c>
    </row>
    <row r="228" spans="4:40" x14ac:dyDescent="0.25">
      <c r="D228" s="7">
        <v>44620</v>
      </c>
      <c r="E228">
        <v>212.03280000000001</v>
      </c>
      <c r="F228" s="24">
        <f t="shared" si="26"/>
        <v>0.51589513344248017</v>
      </c>
      <c r="I228" s="7">
        <v>44620</v>
      </c>
      <c r="J228" s="20">
        <v>61.2</v>
      </c>
      <c r="K228">
        <f t="shared" si="27"/>
        <v>-7.4130105900151122E-2</v>
      </c>
      <c r="M228" s="7">
        <f t="shared" si="30"/>
        <v>44985</v>
      </c>
      <c r="N228" s="24">
        <f t="shared" si="32"/>
        <v>5.5028278643681539E-2</v>
      </c>
      <c r="O228" s="24">
        <f>K231</f>
        <v>-0.17319277108433739</v>
      </c>
      <c r="Z228" s="7">
        <v>44620</v>
      </c>
      <c r="AA228" s="20">
        <v>95.72</v>
      </c>
      <c r="AB228" s="24">
        <f t="shared" si="28"/>
        <v>0.55642276422764225</v>
      </c>
      <c r="AD228" s="7">
        <v>44620</v>
      </c>
      <c r="AE228" s="2">
        <v>1.825</v>
      </c>
      <c r="AF228" s="8">
        <f t="shared" si="29"/>
        <v>0.29902484162573839</v>
      </c>
      <c r="AG228" s="8"/>
      <c r="AH228" s="25">
        <v>44620</v>
      </c>
      <c r="AI228" s="2">
        <v>58.4</v>
      </c>
      <c r="AJ228" s="8"/>
      <c r="AK228" s="8"/>
      <c r="AL228" s="7">
        <v>44620</v>
      </c>
      <c r="AM228" s="24">
        <f t="shared" si="22"/>
        <v>-0.75558726130164688</v>
      </c>
      <c r="AN228" s="20">
        <f t="shared" si="23"/>
        <v>58.4</v>
      </c>
    </row>
    <row r="229" spans="4:40" x14ac:dyDescent="0.25">
      <c r="D229" s="7">
        <v>44651</v>
      </c>
      <c r="E229">
        <v>212.12880000000001</v>
      </c>
      <c r="F229" s="24">
        <f t="shared" si="26"/>
        <v>0.51692200318074177</v>
      </c>
      <c r="I229" s="7">
        <v>44651</v>
      </c>
      <c r="J229" s="20">
        <v>54.3</v>
      </c>
      <c r="K229">
        <f t="shared" si="27"/>
        <v>-0.19076005961251863</v>
      </c>
      <c r="M229" s="7">
        <f t="shared" si="30"/>
        <v>45016</v>
      </c>
      <c r="N229" s="24">
        <f t="shared" si="32"/>
        <v>5.5135841997880464E-2</v>
      </c>
      <c r="O229" s="24">
        <f>K232</f>
        <v>-0.2548435171385991</v>
      </c>
      <c r="Z229" s="7">
        <v>44651</v>
      </c>
      <c r="AA229" s="20">
        <v>100.28</v>
      </c>
      <c r="AB229" s="24">
        <f t="shared" si="28"/>
        <v>0.69506423258958772</v>
      </c>
      <c r="AD229" s="7">
        <v>44651</v>
      </c>
      <c r="AE229" s="2">
        <v>2.3380000000000001</v>
      </c>
      <c r="AF229" s="8">
        <f t="shared" si="29"/>
        <v>0.34336934038152167</v>
      </c>
      <c r="AG229" s="8"/>
      <c r="AH229" s="25">
        <v>44651</v>
      </c>
      <c r="AI229" s="2">
        <v>57</v>
      </c>
      <c r="AJ229" s="8"/>
      <c r="AK229" s="8"/>
      <c r="AL229" s="7">
        <v>44651</v>
      </c>
      <c r="AM229" s="24">
        <f t="shared" si="22"/>
        <v>-0.84523990810191474</v>
      </c>
      <c r="AN229" s="20">
        <f t="shared" si="23"/>
        <v>57</v>
      </c>
    </row>
    <row r="230" spans="4:40" x14ac:dyDescent="0.25">
      <c r="D230" s="7">
        <v>44680</v>
      </c>
      <c r="E230">
        <v>212.12889999999999</v>
      </c>
      <c r="F230" s="24">
        <f t="shared" si="26"/>
        <v>0.51684570539447261</v>
      </c>
      <c r="I230" s="7">
        <v>44681</v>
      </c>
      <c r="J230" s="20">
        <v>53.8</v>
      </c>
      <c r="K230">
        <f t="shared" si="27"/>
        <v>-0.16975308641975306</v>
      </c>
      <c r="M230" s="7">
        <f t="shared" si="30"/>
        <v>45046</v>
      </c>
      <c r="N230" s="24">
        <f t="shared" si="32"/>
        <v>5.5135344594725355E-2</v>
      </c>
      <c r="O230" s="24">
        <f t="shared" ref="O230" si="33">K233</f>
        <v>-0.2625189681335357</v>
      </c>
      <c r="T230" s="7"/>
      <c r="Z230" s="7">
        <v>44680</v>
      </c>
      <c r="AA230" s="20">
        <v>104.69</v>
      </c>
      <c r="AB230" s="24">
        <f t="shared" si="28"/>
        <v>0.64658697703680401</v>
      </c>
      <c r="AD230" s="7">
        <v>44680</v>
      </c>
      <c r="AE230" s="2">
        <v>2.9336000000000002</v>
      </c>
      <c r="AF230" s="8">
        <f t="shared" si="29"/>
        <v>0.80429300694999717</v>
      </c>
      <c r="AG230" s="8"/>
      <c r="AH230" s="25">
        <v>44681</v>
      </c>
      <c r="AI230" s="2">
        <v>55.9</v>
      </c>
      <c r="AJ230" s="8"/>
      <c r="AK230" s="8"/>
      <c r="AL230" s="7">
        <v>44680</v>
      </c>
      <c r="AM230" s="24">
        <f t="shared" si="22"/>
        <v>-0.82274761898213</v>
      </c>
      <c r="AN230" s="20">
        <f>AI230</f>
        <v>55.9</v>
      </c>
    </row>
    <row r="231" spans="4:40" x14ac:dyDescent="0.25">
      <c r="D231" s="7">
        <v>44712</v>
      </c>
      <c r="E231">
        <v>217.2912</v>
      </c>
      <c r="F231" s="24">
        <f t="shared" si="26"/>
        <v>0.37361676626265661</v>
      </c>
      <c r="I231" s="7">
        <v>44712</v>
      </c>
      <c r="J231" s="20">
        <v>54.9</v>
      </c>
      <c r="K231">
        <f>J231/J219-1</f>
        <v>-0.17319277108433739</v>
      </c>
      <c r="M231" s="7">
        <f t="shared" si="30"/>
        <v>45077</v>
      </c>
      <c r="N231" s="24">
        <f t="shared" si="32"/>
        <v>2.6539500909378733E-2</v>
      </c>
      <c r="O231" s="24">
        <f>K234</f>
        <v>-0.2137285491419656</v>
      </c>
      <c r="Z231" s="7">
        <v>44712</v>
      </c>
      <c r="AA231" s="20">
        <v>114.67</v>
      </c>
      <c r="AB231" s="24">
        <f>AA231/AA219-1</f>
        <v>0.72904101326899906</v>
      </c>
      <c r="AD231" s="7">
        <v>44712</v>
      </c>
      <c r="AE231" s="2">
        <v>2.8441000000000001</v>
      </c>
      <c r="AF231" s="8">
        <f>AE231/AE219-1</f>
        <v>0.78391770683058404</v>
      </c>
      <c r="AG231" s="8"/>
      <c r="AH231" s="25">
        <v>44712</v>
      </c>
      <c r="AI231" s="2">
        <v>56.1</v>
      </c>
      <c r="AJ231" s="8"/>
      <c r="AK231" s="8"/>
      <c r="AL231" s="7">
        <v>44712</v>
      </c>
      <c r="AM231" s="24">
        <f t="shared" si="22"/>
        <v>-0.70576974265599679</v>
      </c>
      <c r="AN231" s="20">
        <f>AI231</f>
        <v>56.1</v>
      </c>
    </row>
    <row r="232" spans="4:40" x14ac:dyDescent="0.25">
      <c r="D232" s="7">
        <v>44742</v>
      </c>
      <c r="E232">
        <v>217.31049999999999</v>
      </c>
      <c r="F232" s="24">
        <f>E232/E220-1</f>
        <v>0.37331771968230054</v>
      </c>
      <c r="I232" s="7">
        <v>44742</v>
      </c>
      <c r="J232" s="20">
        <v>50</v>
      </c>
      <c r="K232">
        <f>J232/J220-1</f>
        <v>-0.2548435171385991</v>
      </c>
      <c r="M232" s="7">
        <f t="shared" si="30"/>
        <v>45107</v>
      </c>
      <c r="N232" s="24">
        <f t="shared" si="32"/>
        <v>2.6539904882644905E-2</v>
      </c>
      <c r="O232" s="24">
        <f t="shared" ref="O232:O239" si="34">K235</f>
        <v>-0.27006172839506171</v>
      </c>
      <c r="Z232" s="7">
        <v>44742</v>
      </c>
      <c r="AA232">
        <v>105.76</v>
      </c>
      <c r="AB232" s="24">
        <f>AA232/AA220-1</f>
        <v>0.4394991152851504</v>
      </c>
      <c r="AD232" s="7">
        <v>44742</v>
      </c>
      <c r="AE232">
        <v>3.0129000000000001</v>
      </c>
      <c r="AF232" s="8">
        <f>AE232/AE220-1</f>
        <v>1.0523841961852862</v>
      </c>
      <c r="AH232" s="7">
        <v>44742</v>
      </c>
      <c r="AI232">
        <v>53.1</v>
      </c>
      <c r="AL232" s="7">
        <f>EOMONTH(AL231,1)</f>
        <v>44742</v>
      </c>
      <c r="AM232" s="24">
        <f>AB214+AF214</f>
        <v>-0.72912665465519833</v>
      </c>
      <c r="AN232" s="20">
        <f>AI232</f>
        <v>53.1</v>
      </c>
    </row>
    <row r="233" spans="4:40" x14ac:dyDescent="0.25">
      <c r="D233" s="7">
        <v>44771</v>
      </c>
      <c r="E233">
        <v>217.20089999999999</v>
      </c>
      <c r="F233" s="24">
        <f>E233/E221-1</f>
        <v>0.37291834962244885</v>
      </c>
      <c r="I233" s="7">
        <v>44773</v>
      </c>
      <c r="J233" s="20">
        <v>48.6</v>
      </c>
      <c r="K233">
        <f t="shared" ref="K233:K245" si="35">J233/J221-1</f>
        <v>-0.2625189681335357</v>
      </c>
      <c r="M233" s="7">
        <f t="shared" si="30"/>
        <v>45138</v>
      </c>
      <c r="N233" s="24">
        <f t="shared" si="32"/>
        <v>2.7057898931358126E-2</v>
      </c>
      <c r="O233" s="24">
        <f t="shared" si="34"/>
        <v>-0.1912751677852349</v>
      </c>
      <c r="Z233" s="7">
        <v>44771</v>
      </c>
      <c r="AA233">
        <v>98.62</v>
      </c>
      <c r="AB233" s="24">
        <f t="shared" ref="AB233:AB237" si="36">AA233/AA221-1</f>
        <v>0.33360378634212307</v>
      </c>
      <c r="AD233" s="7">
        <v>44771</v>
      </c>
      <c r="AE233">
        <v>2.6486999999999998</v>
      </c>
      <c r="AF233" s="8">
        <f>AE233/AE221-1</f>
        <v>1.1669802830728955</v>
      </c>
      <c r="AH233" s="7">
        <v>44773</v>
      </c>
      <c r="AI233">
        <v>52.7</v>
      </c>
      <c r="AL233" s="7">
        <f t="shared" ref="AL233:AL264" si="37">EOMONTH(AL232,1)</f>
        <v>44773</v>
      </c>
      <c r="AM233" s="24">
        <f t="shared" ref="AM233:AM248" si="38">AB215+AF215</f>
        <v>-0.28045958914364533</v>
      </c>
      <c r="AN233" s="20">
        <f t="shared" ref="AN233:AN239" si="39">AI233</f>
        <v>52.7</v>
      </c>
    </row>
    <row r="234" spans="4:40" x14ac:dyDescent="0.25">
      <c r="D234" s="7">
        <v>44804</v>
      </c>
      <c r="E234">
        <v>221.3751</v>
      </c>
      <c r="F234" s="24">
        <f>E234/E222-1</f>
        <v>0.20386421886037676</v>
      </c>
      <c r="I234" s="7">
        <v>44804</v>
      </c>
      <c r="J234" s="20">
        <v>50.4</v>
      </c>
      <c r="K234">
        <f t="shared" si="35"/>
        <v>-0.2137285491419656</v>
      </c>
      <c r="M234" s="7">
        <f>EOMONTH(M233,1)</f>
        <v>45169</v>
      </c>
      <c r="N234" s="24">
        <f>F246</f>
        <v>-7.4759988815363831E-3</v>
      </c>
      <c r="O234" s="24">
        <f t="shared" si="34"/>
        <v>-0.23152709359605916</v>
      </c>
      <c r="Z234" s="7">
        <v>44804</v>
      </c>
      <c r="AA234">
        <v>89.55</v>
      </c>
      <c r="AB234" s="24">
        <f t="shared" si="36"/>
        <v>0.30729927007299263</v>
      </c>
      <c r="AD234" s="7">
        <v>44804</v>
      </c>
      <c r="AE234">
        <v>3.1926000000000001</v>
      </c>
      <c r="AF234" s="8">
        <f t="shared" ref="AF234:AF246" si="40">AE234/AE222-1</f>
        <v>1.4393337408312958</v>
      </c>
      <c r="AH234" s="7">
        <v>44804</v>
      </c>
      <c r="AI234">
        <v>52.9</v>
      </c>
      <c r="AL234" s="7">
        <f t="shared" si="37"/>
        <v>44804</v>
      </c>
      <c r="AM234" s="24">
        <f t="shared" si="38"/>
        <v>0.5971358534623572</v>
      </c>
      <c r="AN234" s="20">
        <f t="shared" si="39"/>
        <v>52.9</v>
      </c>
    </row>
    <row r="235" spans="4:40" x14ac:dyDescent="0.25">
      <c r="D235" s="7">
        <v>44834</v>
      </c>
      <c r="E235">
        <v>221.3613</v>
      </c>
      <c r="F235" s="24">
        <f>E235/E223-1</f>
        <v>0.20326765481597753</v>
      </c>
      <c r="I235" s="7">
        <v>44834</v>
      </c>
      <c r="J235" s="20">
        <v>47.3</v>
      </c>
      <c r="K235">
        <f t="shared" si="35"/>
        <v>-0.27006172839506171</v>
      </c>
      <c r="M235" s="7">
        <f>EOMONTH(M234,1)</f>
        <v>45199</v>
      </c>
      <c r="O235" s="24">
        <f t="shared" si="34"/>
        <v>-0.25700164744645804</v>
      </c>
      <c r="Z235" s="7">
        <v>44834</v>
      </c>
      <c r="AA235">
        <v>79.489999999999995</v>
      </c>
      <c r="AB235" s="24">
        <f t="shared" si="36"/>
        <v>5.9442889510862296E-2</v>
      </c>
      <c r="AD235" s="7">
        <v>44834</v>
      </c>
      <c r="AE235">
        <v>3.8285999999999998</v>
      </c>
      <c r="AF235" s="8">
        <f t="shared" si="40"/>
        <v>1.5741948497276943</v>
      </c>
      <c r="AH235" s="7">
        <v>44834</v>
      </c>
      <c r="AI235">
        <v>51</v>
      </c>
      <c r="AL235" s="7">
        <f t="shared" si="37"/>
        <v>44834</v>
      </c>
      <c r="AM235" s="24">
        <f t="shared" si="38"/>
        <v>3.4882237794062729</v>
      </c>
      <c r="AN235" s="20">
        <f t="shared" si="39"/>
        <v>51</v>
      </c>
    </row>
    <row r="236" spans="4:40" x14ac:dyDescent="0.25">
      <c r="D236" s="7">
        <v>44865</v>
      </c>
      <c r="E236">
        <v>221.18979999999999</v>
      </c>
      <c r="F236" s="24">
        <f t="shared" ref="F236:F237" si="41">E236/E224-1</f>
        <v>0.20232757870934082</v>
      </c>
      <c r="I236" s="7">
        <v>44865</v>
      </c>
      <c r="J236" s="20">
        <v>48.2</v>
      </c>
      <c r="K236">
        <f t="shared" si="35"/>
        <v>-0.1912751677852349</v>
      </c>
      <c r="M236" s="7">
        <f>EOMONTH(M235,1)</f>
        <v>45230</v>
      </c>
      <c r="O236" s="24">
        <f t="shared" si="34"/>
        <v>-0.27474402730375425</v>
      </c>
      <c r="Z236" s="7">
        <v>44865</v>
      </c>
      <c r="AA236">
        <v>86.53</v>
      </c>
      <c r="AB236" s="24">
        <f t="shared" si="36"/>
        <v>3.5419408878784253E-2</v>
      </c>
      <c r="AD236" s="7">
        <v>44865</v>
      </c>
      <c r="AE236">
        <v>4.0477999999999996</v>
      </c>
      <c r="AF236" s="8">
        <f t="shared" si="40"/>
        <v>1.6079505186521486</v>
      </c>
      <c r="AH236" s="7">
        <v>44865</v>
      </c>
      <c r="AI236">
        <v>50</v>
      </c>
      <c r="AL236" s="7">
        <f t="shared" si="37"/>
        <v>44865</v>
      </c>
      <c r="AM236" s="24">
        <f t="shared" si="38"/>
        <v>3.9179850373766687</v>
      </c>
      <c r="AN236" s="20">
        <f t="shared" si="39"/>
        <v>50</v>
      </c>
    </row>
    <row r="237" spans="4:40" x14ac:dyDescent="0.25">
      <c r="D237" s="7">
        <v>44895</v>
      </c>
      <c r="E237">
        <v>223.02010000000001</v>
      </c>
      <c r="F237" s="24">
        <f t="shared" si="41"/>
        <v>0.12105949172828168</v>
      </c>
      <c r="I237" s="7">
        <v>44895</v>
      </c>
      <c r="J237" s="20">
        <v>46.8</v>
      </c>
      <c r="K237">
        <f t="shared" si="35"/>
        <v>-0.23152709359605916</v>
      </c>
      <c r="M237" s="7">
        <f>EOMONTH(M236,1)</f>
        <v>45260</v>
      </c>
      <c r="O237" s="24">
        <f t="shared" si="34"/>
        <v>-0.23202614379084974</v>
      </c>
      <c r="Z237" s="7">
        <v>44895</v>
      </c>
      <c r="AA237">
        <v>80.55</v>
      </c>
      <c r="AB237" s="24">
        <f t="shared" si="36"/>
        <v>0.21713508612873955</v>
      </c>
      <c r="AD237" s="7">
        <v>44895</v>
      </c>
      <c r="AE237">
        <v>3.6053999999999999</v>
      </c>
      <c r="AF237" s="8">
        <f t="shared" si="40"/>
        <v>1.4962957834244963</v>
      </c>
      <c r="AH237" s="7">
        <v>44895</v>
      </c>
      <c r="AI237">
        <v>49</v>
      </c>
      <c r="AL237" s="7">
        <f t="shared" si="37"/>
        <v>44895</v>
      </c>
      <c r="AM237" s="24">
        <f t="shared" si="38"/>
        <v>2.3116926489589682</v>
      </c>
      <c r="AN237" s="20">
        <f t="shared" si="39"/>
        <v>49</v>
      </c>
    </row>
    <row r="238" spans="4:40" x14ac:dyDescent="0.25">
      <c r="D238" s="7">
        <v>44925</v>
      </c>
      <c r="E238">
        <v>223.03450000000001</v>
      </c>
      <c r="F238" s="24">
        <f>E238/E226-1</f>
        <v>0.12103833307782974</v>
      </c>
      <c r="I238" s="7">
        <v>44926</v>
      </c>
      <c r="J238" s="20">
        <v>45.1</v>
      </c>
      <c r="K238">
        <f t="shared" si="35"/>
        <v>-0.25700164744645804</v>
      </c>
      <c r="M238" s="7">
        <f>EOMONTH(M237,1)</f>
        <v>45291</v>
      </c>
      <c r="O238" s="24">
        <f t="shared" si="34"/>
        <v>-0.18416206261510126</v>
      </c>
      <c r="Z238" s="7">
        <v>44925</v>
      </c>
      <c r="AA238">
        <v>80.260000000000005</v>
      </c>
      <c r="AB238" s="24">
        <f>AA238/AA226-1</f>
        <v>6.714532641935933E-2</v>
      </c>
      <c r="AD238" s="7">
        <v>44925</v>
      </c>
      <c r="AE238">
        <v>3.8748</v>
      </c>
      <c r="AF238" s="8">
        <f t="shared" si="40"/>
        <v>1.5659227865704257</v>
      </c>
      <c r="AH238" s="7">
        <v>44926</v>
      </c>
      <c r="AI238">
        <v>48.4</v>
      </c>
      <c r="AL238" s="7">
        <f t="shared" si="37"/>
        <v>44926</v>
      </c>
      <c r="AM238" s="24">
        <f t="shared" si="38"/>
        <v>2.1083576133200923</v>
      </c>
      <c r="AN238" s="20">
        <f t="shared" si="39"/>
        <v>48.4</v>
      </c>
    </row>
    <row r="239" spans="4:40" x14ac:dyDescent="0.25">
      <c r="D239" s="7">
        <v>44957</v>
      </c>
      <c r="E239">
        <v>223.43219999999999</v>
      </c>
      <c r="F239" s="24">
        <f>E239/E227-1</f>
        <v>0.12297802617558951</v>
      </c>
      <c r="I239" s="7">
        <v>44957</v>
      </c>
      <c r="J239" s="20">
        <v>42.5</v>
      </c>
      <c r="K239">
        <f t="shared" si="35"/>
        <v>-0.27474402730375425</v>
      </c>
      <c r="M239" s="7">
        <f t="shared" ref="M239" si="42">EOMONTH(M238,1)</f>
        <v>45322</v>
      </c>
      <c r="O239" s="24">
        <f t="shared" si="34"/>
        <v>-0.15055762081784374</v>
      </c>
      <c r="Z239" s="7">
        <v>44957</v>
      </c>
      <c r="AA239">
        <v>78.87</v>
      </c>
      <c r="AB239" s="24">
        <f t="shared" ref="AB239:AB240" si="43">AA239/AA227-1</f>
        <v>-0.10527509926262058</v>
      </c>
      <c r="AD239" s="7">
        <v>44957</v>
      </c>
      <c r="AE239">
        <v>3.5068999999999999</v>
      </c>
      <c r="AF239" s="8">
        <f t="shared" si="40"/>
        <v>0.97382788315416224</v>
      </c>
      <c r="AH239" s="7">
        <v>44957</v>
      </c>
      <c r="AI239">
        <v>47.4</v>
      </c>
      <c r="AL239" s="7">
        <f t="shared" si="37"/>
        <v>44957</v>
      </c>
      <c r="AM239" s="24">
        <f t="shared" si="38"/>
        <v>2.1504401800531001</v>
      </c>
      <c r="AN239" s="20">
        <f t="shared" si="39"/>
        <v>47.4</v>
      </c>
    </row>
    <row r="240" spans="4:40" x14ac:dyDescent="0.25">
      <c r="D240" s="7">
        <v>44985</v>
      </c>
      <c r="E240">
        <v>223.70060000000001</v>
      </c>
      <c r="F240" s="24">
        <f>E240/E228-1</f>
        <v>5.5028278643681539E-2</v>
      </c>
      <c r="I240" s="7">
        <v>44985</v>
      </c>
      <c r="J240" s="20">
        <v>47</v>
      </c>
      <c r="K240">
        <f t="shared" si="35"/>
        <v>-0.23202614379084974</v>
      </c>
      <c r="M240" s="7">
        <f>EOMONTH(M239,1)</f>
        <v>45351</v>
      </c>
      <c r="O240" s="24">
        <f>K243</f>
        <v>-0.22404371584699445</v>
      </c>
      <c r="Z240" s="7">
        <v>44985</v>
      </c>
      <c r="AA240">
        <v>77.05</v>
      </c>
      <c r="AB240" s="24">
        <f t="shared" si="43"/>
        <v>-0.19504805683242799</v>
      </c>
      <c r="AD240" s="7">
        <v>44985</v>
      </c>
      <c r="AE240">
        <v>3.92</v>
      </c>
      <c r="AF240" s="8">
        <f t="shared" si="40"/>
        <v>1.1479452054794521</v>
      </c>
      <c r="AH240" s="7">
        <v>44985</v>
      </c>
      <c r="AI240">
        <v>47.7</v>
      </c>
      <c r="AL240" s="7">
        <f t="shared" si="37"/>
        <v>44985</v>
      </c>
      <c r="AM240" s="24">
        <f t="shared" si="38"/>
        <v>1.4645845526075132</v>
      </c>
      <c r="AN240" s="20">
        <f>AI240</f>
        <v>47.7</v>
      </c>
    </row>
    <row r="241" spans="4:40" x14ac:dyDescent="0.25">
      <c r="D241" s="7">
        <v>45016</v>
      </c>
      <c r="E241">
        <v>223.82470000000001</v>
      </c>
      <c r="F241" s="24">
        <f>E241/E229-1</f>
        <v>5.5135841997880464E-2</v>
      </c>
      <c r="I241" s="7">
        <v>45016</v>
      </c>
      <c r="J241" s="20">
        <v>44.3</v>
      </c>
      <c r="K241">
        <f t="shared" si="35"/>
        <v>-0.18416206261510126</v>
      </c>
      <c r="M241" s="7">
        <f>EOMONTH(M240,1)</f>
        <v>45382</v>
      </c>
      <c r="O241" s="24">
        <f>K244</f>
        <v>-8.7999999999999967E-2</v>
      </c>
      <c r="Z241" s="7">
        <v>45016</v>
      </c>
      <c r="AA241">
        <v>75.67</v>
      </c>
      <c r="AB241" s="24">
        <f>AA241/AA229-1</f>
        <v>-0.24541284403669728</v>
      </c>
      <c r="AD241" s="7">
        <v>45016</v>
      </c>
      <c r="AE241">
        <v>3.4676</v>
      </c>
      <c r="AF241" s="8">
        <f t="shared" si="40"/>
        <v>0.4831479897348161</v>
      </c>
      <c r="AH241" s="7">
        <v>45016</v>
      </c>
      <c r="AI241">
        <v>46.3</v>
      </c>
      <c r="AL241" s="7">
        <f t="shared" si="37"/>
        <v>45016</v>
      </c>
      <c r="AM241" s="24">
        <f t="shared" si="38"/>
        <v>2.0399050107449961</v>
      </c>
      <c r="AN241" s="20">
        <f t="shared" ref="AN241:AN245" si="44">AI241</f>
        <v>46.3</v>
      </c>
    </row>
    <row r="242" spans="4:40" x14ac:dyDescent="0.25">
      <c r="D242" s="7">
        <v>45044</v>
      </c>
      <c r="E242">
        <v>223.82470000000001</v>
      </c>
      <c r="F242" s="24">
        <f>E242/E230-1</f>
        <v>5.5135344594725355E-2</v>
      </c>
      <c r="I242" s="7">
        <v>45046</v>
      </c>
      <c r="J242" s="20">
        <v>45.7</v>
      </c>
      <c r="K242">
        <f t="shared" si="35"/>
        <v>-0.15055762081784374</v>
      </c>
      <c r="M242" s="7">
        <f>EOMONTH(M241,1)</f>
        <v>45412</v>
      </c>
      <c r="O242" s="24">
        <f>K245</f>
        <v>-2.6748971193415683E-2</v>
      </c>
      <c r="Z242" s="7">
        <v>45044</v>
      </c>
      <c r="AA242">
        <v>76.78</v>
      </c>
      <c r="AB242" s="24">
        <f t="shared" ref="AB242:AB246" si="45">AA242/AA230-1</f>
        <v>-0.26659661858821282</v>
      </c>
      <c r="AD242" s="7">
        <v>45044</v>
      </c>
      <c r="AE242">
        <v>3.4220000000000002</v>
      </c>
      <c r="AF242" s="8">
        <f t="shared" si="40"/>
        <v>0.16648486501227167</v>
      </c>
      <c r="AH242" s="7">
        <v>45046</v>
      </c>
      <c r="AI242">
        <v>47.1</v>
      </c>
      <c r="AL242" s="7">
        <f t="shared" si="37"/>
        <v>45046</v>
      </c>
      <c r="AM242" s="24">
        <f t="shared" si="38"/>
        <v>2.1114776744264727</v>
      </c>
      <c r="AN242" s="20">
        <f t="shared" si="44"/>
        <v>47.1</v>
      </c>
    </row>
    <row r="243" spans="4:40" x14ac:dyDescent="0.25">
      <c r="D243" s="7">
        <v>45077</v>
      </c>
      <c r="E243">
        <v>223.05799999999999</v>
      </c>
      <c r="F243" s="24">
        <f t="shared" ref="F243:F246" si="46">E243/E231-1</f>
        <v>2.6539500909378733E-2</v>
      </c>
      <c r="I243" s="7">
        <v>45077</v>
      </c>
      <c r="J243" s="20">
        <v>42.6</v>
      </c>
      <c r="K243">
        <f t="shared" si="35"/>
        <v>-0.22404371584699445</v>
      </c>
      <c r="O243" s="24"/>
      <c r="Z243" s="7">
        <v>45077</v>
      </c>
      <c r="AA243">
        <v>68.09</v>
      </c>
      <c r="AB243" s="24">
        <f t="shared" si="45"/>
        <v>-0.40620912182785385</v>
      </c>
      <c r="AD243" s="7">
        <v>45077</v>
      </c>
      <c r="AE243">
        <v>3.6425999999999998</v>
      </c>
      <c r="AF243" s="8">
        <f t="shared" si="40"/>
        <v>0.28075665412608553</v>
      </c>
      <c r="AH243" s="7">
        <v>45077</v>
      </c>
      <c r="AI243">
        <v>46.9</v>
      </c>
      <c r="AL243" s="7">
        <f t="shared" si="37"/>
        <v>45077</v>
      </c>
      <c r="AM243" s="24">
        <f t="shared" si="38"/>
        <v>1.1812976042576391</v>
      </c>
      <c r="AN243" s="20">
        <f t="shared" si="44"/>
        <v>46.9</v>
      </c>
    </row>
    <row r="244" spans="4:40" x14ac:dyDescent="0.25">
      <c r="D244" s="7">
        <v>45107</v>
      </c>
      <c r="E244">
        <v>223.0779</v>
      </c>
      <c r="F244" s="24">
        <f t="shared" si="46"/>
        <v>2.6539904882644905E-2</v>
      </c>
      <c r="I244" s="7">
        <v>45107</v>
      </c>
      <c r="J244">
        <v>45.6</v>
      </c>
      <c r="K244">
        <f t="shared" si="35"/>
        <v>-8.7999999999999967E-2</v>
      </c>
      <c r="Z244" s="7">
        <v>45107</v>
      </c>
      <c r="AA244">
        <v>70.64</v>
      </c>
      <c r="AB244" s="24">
        <f t="shared" si="45"/>
        <v>-0.33207261724659609</v>
      </c>
      <c r="AD244" s="7">
        <v>45107</v>
      </c>
      <c r="AE244">
        <v>3.8367</v>
      </c>
      <c r="AF244" s="8">
        <f t="shared" si="40"/>
        <v>0.27342427561485616</v>
      </c>
      <c r="AH244" s="7">
        <v>45107</v>
      </c>
      <c r="AI244">
        <v>46</v>
      </c>
      <c r="AL244" s="7">
        <f t="shared" si="37"/>
        <v>45107</v>
      </c>
      <c r="AM244" s="24">
        <f t="shared" si="38"/>
        <v>1.2037180074669251</v>
      </c>
      <c r="AN244" s="20">
        <f t="shared" si="44"/>
        <v>46</v>
      </c>
    </row>
    <row r="245" spans="4:40" x14ac:dyDescent="0.25">
      <c r="D245" s="7">
        <v>45138</v>
      </c>
      <c r="E245">
        <v>223.0779</v>
      </c>
      <c r="F245" s="24">
        <f t="shared" si="46"/>
        <v>2.7057898931358126E-2</v>
      </c>
      <c r="I245" s="7">
        <v>45138</v>
      </c>
      <c r="J245">
        <v>47.3</v>
      </c>
      <c r="K245">
        <f t="shared" si="35"/>
        <v>-2.6748971193415683E-2</v>
      </c>
      <c r="Z245" s="7">
        <v>45138</v>
      </c>
      <c r="AA245">
        <v>81.8</v>
      </c>
      <c r="AB245" s="24">
        <f t="shared" si="45"/>
        <v>-0.17055364023524644</v>
      </c>
      <c r="AD245" s="7">
        <v>45138</v>
      </c>
      <c r="AE245">
        <v>3.9588000000000001</v>
      </c>
      <c r="AF245" s="8">
        <f t="shared" si="40"/>
        <v>0.49462000226526226</v>
      </c>
      <c r="AH245" s="7">
        <v>45138</v>
      </c>
      <c r="AI245">
        <v>46.4</v>
      </c>
      <c r="AL245" s="7">
        <f t="shared" si="37"/>
        <v>45138</v>
      </c>
      <c r="AM245" s="24">
        <f t="shared" si="38"/>
        <v>1.3561773743192538</v>
      </c>
      <c r="AN245" s="20">
        <f t="shared" si="44"/>
        <v>46.4</v>
      </c>
    </row>
    <row r="246" spans="4:40" x14ac:dyDescent="0.25">
      <c r="D246" s="7">
        <v>45169</v>
      </c>
      <c r="E246">
        <v>219.7201</v>
      </c>
      <c r="F246" s="24">
        <f t="shared" si="46"/>
        <v>-7.4759988815363831E-3</v>
      </c>
      <c r="I246" s="7">
        <v>45169</v>
      </c>
      <c r="J246">
        <v>46.8</v>
      </c>
      <c r="Z246" s="7">
        <v>45169</v>
      </c>
      <c r="AA246">
        <v>83.63</v>
      </c>
      <c r="AB246" s="24">
        <f t="shared" si="45"/>
        <v>-6.6108319374651003E-2</v>
      </c>
      <c r="AD246" s="7">
        <v>45169</v>
      </c>
      <c r="AE246">
        <v>4.1081000000000003</v>
      </c>
      <c r="AF246" s="8">
        <f t="shared" si="40"/>
        <v>0.28675687527407145</v>
      </c>
      <c r="AH246" s="7">
        <v>45169</v>
      </c>
      <c r="AI246">
        <v>47.6</v>
      </c>
      <c r="AL246" s="7">
        <f t="shared" si="37"/>
        <v>45169</v>
      </c>
      <c r="AM246" s="24">
        <f t="shared" si="38"/>
        <v>0.85544760585338064</v>
      </c>
    </row>
    <row r="247" spans="4:40" x14ac:dyDescent="0.25">
      <c r="D247" s="7">
        <v>45198</v>
      </c>
      <c r="E247">
        <v>219.72110000000001</v>
      </c>
      <c r="I247" s="7">
        <v>45199</v>
      </c>
      <c r="J247">
        <v>49.2</v>
      </c>
      <c r="Z247" s="7">
        <v>45198</v>
      </c>
      <c r="AA247">
        <v>90.79</v>
      </c>
      <c r="AD247" s="7">
        <v>45198</v>
      </c>
      <c r="AE247">
        <v>4.5711000000000004</v>
      </c>
      <c r="AH247" s="7">
        <v>45199</v>
      </c>
      <c r="AI247">
        <v>49</v>
      </c>
      <c r="AL247" s="7">
        <f t="shared" si="37"/>
        <v>45199</v>
      </c>
      <c r="AM247" s="24">
        <f t="shared" si="38"/>
        <v>1.0384335729711094</v>
      </c>
    </row>
    <row r="248" spans="4:40" x14ac:dyDescent="0.25">
      <c r="D248" s="7">
        <v>45230</v>
      </c>
      <c r="E248">
        <v>219.72110000000001</v>
      </c>
      <c r="I248" s="7">
        <v>45230</v>
      </c>
      <c r="J248">
        <v>45.5</v>
      </c>
      <c r="Z248" s="7">
        <v>45230</v>
      </c>
      <c r="AA248">
        <v>81.02</v>
      </c>
      <c r="AD248" s="7">
        <v>45230</v>
      </c>
      <c r="AE248">
        <v>4.9306999999999999</v>
      </c>
      <c r="AH248" s="7">
        <v>45230</v>
      </c>
      <c r="AI248">
        <v>46.7</v>
      </c>
      <c r="AL248" s="7">
        <f t="shared" si="37"/>
        <v>45230</v>
      </c>
      <c r="AM248" s="24">
        <f t="shared" si="38"/>
        <v>1.4508799839868012</v>
      </c>
    </row>
    <row r="249" spans="4:40" x14ac:dyDescent="0.25">
      <c r="D249" s="7">
        <v>45260</v>
      </c>
      <c r="E249">
        <v>219.72110000000001</v>
      </c>
      <c r="Z249" s="7">
        <v>45260</v>
      </c>
      <c r="AA249">
        <v>80.97</v>
      </c>
      <c r="AD249" s="7">
        <v>45260</v>
      </c>
      <c r="AE249">
        <v>4.6402999999999999</v>
      </c>
      <c r="AL249" s="7">
        <f t="shared" si="37"/>
        <v>45260</v>
      </c>
      <c r="AM249" s="24">
        <f>AB231+AF231</f>
        <v>1.5129587200995831</v>
      </c>
    </row>
    <row r="250" spans="4:40" x14ac:dyDescent="0.25">
      <c r="AL250" s="7">
        <f t="shared" si="37"/>
        <v>45291</v>
      </c>
      <c r="AM250" s="24">
        <f>AB232+AF232</f>
        <v>1.4918833114704366</v>
      </c>
    </row>
    <row r="251" spans="4:40" x14ac:dyDescent="0.25">
      <c r="AL251" s="7">
        <f t="shared" si="37"/>
        <v>45322</v>
      </c>
      <c r="AM251" s="24">
        <f>AB233+AF233</f>
        <v>1.5005840694150185</v>
      </c>
    </row>
    <row r="252" spans="4:40" x14ac:dyDescent="0.25">
      <c r="AL252" s="7">
        <f t="shared" si="37"/>
        <v>45351</v>
      </c>
      <c r="AM252" s="24">
        <f t="shared" ref="AM252:AM255" si="47">AB234+AF234</f>
        <v>1.7466330109042885</v>
      </c>
    </row>
    <row r="253" spans="4:40" x14ac:dyDescent="0.25">
      <c r="AL253" s="7">
        <f t="shared" si="37"/>
        <v>45382</v>
      </c>
      <c r="AM253" s="24">
        <f t="shared" si="47"/>
        <v>1.6336377392385566</v>
      </c>
    </row>
    <row r="254" spans="4:40" x14ac:dyDescent="0.25">
      <c r="AL254" s="7">
        <f t="shared" si="37"/>
        <v>45412</v>
      </c>
      <c r="AM254" s="24">
        <f t="shared" si="47"/>
        <v>1.6433699275309328</v>
      </c>
    </row>
    <row r="255" spans="4:40" x14ac:dyDescent="0.25">
      <c r="AL255" s="7">
        <f t="shared" si="37"/>
        <v>45443</v>
      </c>
      <c r="AM255" s="24">
        <f t="shared" si="47"/>
        <v>1.7134308695532359</v>
      </c>
    </row>
    <row r="256" spans="4:40" x14ac:dyDescent="0.25">
      <c r="AL256" s="7">
        <f t="shared" si="37"/>
        <v>45473</v>
      </c>
      <c r="AM256" s="24">
        <f>AB238+AF238</f>
        <v>1.633068112989785</v>
      </c>
    </row>
    <row r="257" spans="38:39" x14ac:dyDescent="0.25">
      <c r="AL257" s="7">
        <f t="shared" si="37"/>
        <v>45504</v>
      </c>
      <c r="AM257" s="24">
        <f t="shared" ref="AM257:AM258" si="48">AB239+AF239</f>
        <v>0.86855278389154167</v>
      </c>
    </row>
    <row r="258" spans="38:39" x14ac:dyDescent="0.25">
      <c r="AL258" s="7">
        <f t="shared" si="37"/>
        <v>45535</v>
      </c>
      <c r="AM258" s="24">
        <f t="shared" si="48"/>
        <v>0.95289714864702413</v>
      </c>
    </row>
    <row r="259" spans="38:39" x14ac:dyDescent="0.25">
      <c r="AL259" s="7">
        <f t="shared" si="37"/>
        <v>45565</v>
      </c>
      <c r="AM259" s="24">
        <f>AB241+AF241</f>
        <v>0.23773514569811882</v>
      </c>
    </row>
    <row r="260" spans="38:39" x14ac:dyDescent="0.25">
      <c r="AL260" s="7">
        <f t="shared" si="37"/>
        <v>45596</v>
      </c>
      <c r="AM260" s="24">
        <f t="shared" ref="AM260:AM264" si="49">AB242+AF242</f>
        <v>-0.10011175357594115</v>
      </c>
    </row>
    <row r="261" spans="38:39" x14ac:dyDescent="0.25">
      <c r="AL261" s="7">
        <f t="shared" si="37"/>
        <v>45626</v>
      </c>
      <c r="AM261" s="24">
        <f t="shared" si="49"/>
        <v>-0.12545246770176832</v>
      </c>
    </row>
    <row r="262" spans="38:39" x14ac:dyDescent="0.25">
      <c r="AL262" s="7">
        <f t="shared" si="37"/>
        <v>45657</v>
      </c>
      <c r="AM262" s="24">
        <f t="shared" si="49"/>
        <v>-5.8648341631739931E-2</v>
      </c>
    </row>
    <row r="263" spans="38:39" x14ac:dyDescent="0.25">
      <c r="AL263" s="7">
        <f t="shared" si="37"/>
        <v>45688</v>
      </c>
      <c r="AM263" s="24">
        <f t="shared" si="49"/>
        <v>0.32406636203001582</v>
      </c>
    </row>
    <row r="264" spans="38:39" x14ac:dyDescent="0.25">
      <c r="AL264" s="7">
        <f t="shared" si="37"/>
        <v>45716</v>
      </c>
      <c r="AM264" s="24">
        <f t="shared" si="49"/>
        <v>0.22064855589942045</v>
      </c>
    </row>
    <row r="265" spans="38:39" x14ac:dyDescent="0.25">
      <c r="AM265" s="24"/>
    </row>
    <row r="266" spans="38:39" x14ac:dyDescent="0.25">
      <c r="AM266" s="24"/>
    </row>
    <row r="267" spans="38:39" x14ac:dyDescent="0.25">
      <c r="AM267" s="24"/>
    </row>
    <row r="268" spans="38:39" x14ac:dyDescent="0.25">
      <c r="AM268" s="24"/>
    </row>
    <row r="269" spans="38:39" x14ac:dyDescent="0.25">
      <c r="AM269" s="24"/>
    </row>
  </sheetData>
  <conditionalFormatting sqref="J10:J243">
    <cfRule type="cellIs" dxfId="0" priority="1" operator="less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PE Ratio</vt:lpstr>
      <vt:lpstr>ISM and Macro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Neff</dc:creator>
  <cp:lastModifiedBy>Erin McDevitt</cp:lastModifiedBy>
  <dcterms:created xsi:type="dcterms:W3CDTF">2023-08-16T15:15:53Z</dcterms:created>
  <dcterms:modified xsi:type="dcterms:W3CDTF">2023-11-02T14:52:16Z</dcterms:modified>
</cp:coreProperties>
</file>