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F:\TONG HOP\CUTTING PLAN\2022\OLD NAVY\"/>
    </mc:Choice>
  </mc:AlternateContent>
  <xr:revisionPtr revIDLastSave="0" documentId="13_ncr:1_{B020987C-9EAC-472C-8916-B8D178BD0C1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413505" sheetId="43" r:id="rId1"/>
    <sheet name="413505 TRIM" sheetId="62" r:id="rId2"/>
    <sheet name="FABRIC" sheetId="61" r:id="rId3"/>
    <sheet name="ORDER" sheetId="63" r:id="rId4"/>
  </sheets>
  <definedNames>
    <definedName name="_xlnm.Print_Area" localSheetId="0">'413505'!$A$1:$K$60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" i="43" l="1"/>
  <c r="J20" i="43"/>
  <c r="J41" i="43"/>
  <c r="K41" i="43"/>
  <c r="K61" i="43"/>
  <c r="I51" i="62"/>
  <c r="I10" i="62"/>
  <c r="I31" i="62"/>
  <c r="J41" i="62"/>
  <c r="J20" i="62"/>
  <c r="J61" i="62"/>
  <c r="K61" i="62"/>
  <c r="K41" i="62"/>
  <c r="D29" i="43"/>
  <c r="F165" i="63"/>
  <c r="E165" i="63"/>
  <c r="D165" i="63"/>
  <c r="C165" i="63"/>
  <c r="G165" i="63" s="1"/>
  <c r="B165" i="63"/>
  <c r="G164" i="63"/>
  <c r="G163" i="63"/>
  <c r="G162" i="63"/>
  <c r="F158" i="63"/>
  <c r="E158" i="63"/>
  <c r="D158" i="63"/>
  <c r="C158" i="63"/>
  <c r="B158" i="63"/>
  <c r="G158" i="63" s="1"/>
  <c r="G157" i="63"/>
  <c r="G156" i="63"/>
  <c r="G155" i="63"/>
  <c r="G154" i="63"/>
  <c r="F150" i="63"/>
  <c r="E150" i="63"/>
  <c r="D150" i="63"/>
  <c r="C150" i="63"/>
  <c r="B150" i="63"/>
  <c r="G150" i="63" s="1"/>
  <c r="G149" i="63"/>
  <c r="F145" i="63"/>
  <c r="E145" i="63"/>
  <c r="D145" i="63"/>
  <c r="C145" i="63"/>
  <c r="B145" i="63"/>
  <c r="G145" i="63" s="1"/>
  <c r="G144" i="63"/>
  <c r="F140" i="63"/>
  <c r="E140" i="63"/>
  <c r="D140" i="63"/>
  <c r="C140" i="63"/>
  <c r="G140" i="63" s="1"/>
  <c r="B140" i="63"/>
  <c r="G139" i="63"/>
  <c r="G138" i="63"/>
  <c r="G137" i="63"/>
  <c r="F133" i="63"/>
  <c r="E133" i="63"/>
  <c r="D133" i="63"/>
  <c r="C133" i="63"/>
  <c r="B133" i="63"/>
  <c r="G133" i="63" s="1"/>
  <c r="G132" i="63"/>
  <c r="G131" i="63"/>
  <c r="G130" i="63"/>
  <c r="G126" i="63"/>
  <c r="F126" i="63"/>
  <c r="E126" i="63"/>
  <c r="D126" i="63"/>
  <c r="C126" i="63"/>
  <c r="B126" i="63"/>
  <c r="G125" i="63"/>
  <c r="G124" i="63"/>
  <c r="G123" i="63"/>
  <c r="F119" i="63"/>
  <c r="E119" i="63"/>
  <c r="D119" i="63"/>
  <c r="C119" i="63"/>
  <c r="G119" i="63" s="1"/>
  <c r="B119" i="63"/>
  <c r="G118" i="63"/>
  <c r="G117" i="63"/>
  <c r="F113" i="63"/>
  <c r="E113" i="63"/>
  <c r="D113" i="63"/>
  <c r="C113" i="63"/>
  <c r="G113" i="63" s="1"/>
  <c r="B113" i="63"/>
  <c r="G112" i="63"/>
  <c r="F108" i="63"/>
  <c r="E108" i="63"/>
  <c r="D108" i="63"/>
  <c r="C108" i="63"/>
  <c r="G108" i="63" s="1"/>
  <c r="B108" i="63"/>
  <c r="G107" i="63"/>
  <c r="G106" i="63"/>
  <c r="F102" i="63"/>
  <c r="E102" i="63"/>
  <c r="D102" i="63"/>
  <c r="C102" i="63"/>
  <c r="G102" i="63" s="1"/>
  <c r="B102" i="63"/>
  <c r="G101" i="63"/>
  <c r="F97" i="63"/>
  <c r="E97" i="63"/>
  <c r="D97" i="63"/>
  <c r="C97" i="63"/>
  <c r="B97" i="63"/>
  <c r="G97" i="63" s="1"/>
  <c r="G96" i="63"/>
  <c r="G95" i="63"/>
  <c r="F91" i="63"/>
  <c r="E91" i="63"/>
  <c r="D91" i="63"/>
  <c r="C91" i="63"/>
  <c r="B91" i="63"/>
  <c r="G91" i="63" s="1"/>
  <c r="G90" i="63"/>
  <c r="F86" i="63"/>
  <c r="E86" i="63"/>
  <c r="D86" i="63"/>
  <c r="C86" i="63"/>
  <c r="B86" i="63"/>
  <c r="G86" i="63" s="1"/>
  <c r="G85" i="63"/>
  <c r="G84" i="63"/>
  <c r="G83" i="63"/>
  <c r="F79" i="63"/>
  <c r="E79" i="63"/>
  <c r="D79" i="63"/>
  <c r="C79" i="63"/>
  <c r="B79" i="63"/>
  <c r="G79" i="63" s="1"/>
  <c r="G78" i="63"/>
  <c r="G77" i="63"/>
  <c r="G76" i="63"/>
  <c r="F72" i="63"/>
  <c r="E72" i="63"/>
  <c r="D72" i="63"/>
  <c r="C72" i="63"/>
  <c r="G72" i="63" s="1"/>
  <c r="B72" i="63"/>
  <c r="G71" i="63"/>
  <c r="G70" i="63"/>
  <c r="G69" i="63"/>
  <c r="F65" i="63"/>
  <c r="E65" i="63"/>
  <c r="D65" i="63"/>
  <c r="C65" i="63"/>
  <c r="B65" i="63"/>
  <c r="G65" i="63" s="1"/>
  <c r="G64" i="63"/>
  <c r="G63" i="63"/>
  <c r="G62" i="63"/>
  <c r="F58" i="63"/>
  <c r="E58" i="63"/>
  <c r="D58" i="63"/>
  <c r="C58" i="63"/>
  <c r="B58" i="63"/>
  <c r="G58" i="63" s="1"/>
  <c r="G57" i="63"/>
  <c r="G56" i="63"/>
  <c r="G55" i="63"/>
  <c r="F51" i="63"/>
  <c r="E51" i="63"/>
  <c r="D51" i="63"/>
  <c r="C51" i="63"/>
  <c r="B51" i="63"/>
  <c r="G51" i="63" s="1"/>
  <c r="G50" i="63"/>
  <c r="G49" i="63"/>
  <c r="F45" i="63"/>
  <c r="E45" i="63"/>
  <c r="D45" i="63"/>
  <c r="C45" i="63"/>
  <c r="B45" i="63"/>
  <c r="G45" i="63" s="1"/>
  <c r="G44" i="63"/>
  <c r="G43" i="63"/>
  <c r="F39" i="63"/>
  <c r="E39" i="63"/>
  <c r="D39" i="63"/>
  <c r="C39" i="63"/>
  <c r="B39" i="63"/>
  <c r="G39" i="63" s="1"/>
  <c r="G38" i="63"/>
  <c r="G37" i="63"/>
  <c r="F33" i="63"/>
  <c r="E33" i="63"/>
  <c r="D33" i="63"/>
  <c r="C33" i="63"/>
  <c r="B33" i="63"/>
  <c r="G33" i="63" s="1"/>
  <c r="G32" i="63"/>
  <c r="G31" i="63"/>
  <c r="F27" i="63"/>
  <c r="E27" i="63"/>
  <c r="D27" i="63"/>
  <c r="C27" i="63"/>
  <c r="B27" i="63"/>
  <c r="G27" i="63" s="1"/>
  <c r="G26" i="63"/>
  <c r="G25" i="63"/>
  <c r="F21" i="63"/>
  <c r="E21" i="63"/>
  <c r="D21" i="63"/>
  <c r="C21" i="63"/>
  <c r="B21" i="63"/>
  <c r="G21" i="63" s="1"/>
  <c r="G20" i="63"/>
  <c r="G19" i="63"/>
  <c r="F15" i="63"/>
  <c r="E15" i="63"/>
  <c r="D15" i="63"/>
  <c r="C15" i="63"/>
  <c r="B15" i="63"/>
  <c r="G15" i="63" s="1"/>
  <c r="G14" i="63"/>
  <c r="G13" i="63"/>
  <c r="F9" i="63"/>
  <c r="E9" i="63"/>
  <c r="D9" i="63"/>
  <c r="C9" i="63"/>
  <c r="B9" i="63"/>
  <c r="G9" i="63" s="1"/>
  <c r="G8" i="63"/>
  <c r="G7" i="63"/>
  <c r="C51" i="62"/>
  <c r="D11" i="62" l="1"/>
  <c r="H58" i="62" l="1"/>
  <c r="G58" i="62"/>
  <c r="F58" i="62"/>
  <c r="E58" i="62"/>
  <c r="D58" i="62"/>
  <c r="I57" i="62"/>
  <c r="I54" i="62"/>
  <c r="H50" i="62"/>
  <c r="G50" i="62"/>
  <c r="F50" i="62"/>
  <c r="D50" i="62"/>
  <c r="I50" i="62" s="1"/>
  <c r="I49" i="62"/>
  <c r="H49" i="62"/>
  <c r="G49" i="62"/>
  <c r="F49" i="62"/>
  <c r="E49" i="62"/>
  <c r="D49" i="62"/>
  <c r="I48" i="62"/>
  <c r="E50" i="62" s="1"/>
  <c r="H44" i="62"/>
  <c r="D44" i="62"/>
  <c r="H38" i="62"/>
  <c r="G38" i="62"/>
  <c r="F38" i="62"/>
  <c r="E38" i="62"/>
  <c r="D38" i="62"/>
  <c r="I37" i="62"/>
  <c r="H35" i="62"/>
  <c r="G35" i="62"/>
  <c r="F35" i="62"/>
  <c r="E35" i="62"/>
  <c r="D35" i="62"/>
  <c r="I34" i="62"/>
  <c r="H32" i="62"/>
  <c r="G32" i="62"/>
  <c r="G33" i="62" s="1"/>
  <c r="F32" i="62"/>
  <c r="E32" i="62"/>
  <c r="D32" i="62"/>
  <c r="G30" i="62"/>
  <c r="F30" i="62"/>
  <c r="H29" i="62"/>
  <c r="G29" i="62"/>
  <c r="F29" i="62"/>
  <c r="E29" i="62"/>
  <c r="D29" i="62"/>
  <c r="I29" i="62" s="1"/>
  <c r="I28" i="62"/>
  <c r="E30" i="62" s="1"/>
  <c r="D24" i="62"/>
  <c r="H17" i="62"/>
  <c r="G17" i="62"/>
  <c r="F17" i="62"/>
  <c r="E17" i="62"/>
  <c r="D17" i="62"/>
  <c r="I16" i="62"/>
  <c r="H14" i="62"/>
  <c r="G14" i="62"/>
  <c r="F14" i="62"/>
  <c r="E14" i="62"/>
  <c r="D14" i="62"/>
  <c r="I13" i="62"/>
  <c r="H9" i="62"/>
  <c r="D9" i="62"/>
  <c r="H8" i="62"/>
  <c r="G8" i="62"/>
  <c r="F8" i="62"/>
  <c r="E8" i="62"/>
  <c r="I8" i="62" s="1"/>
  <c r="D8" i="62"/>
  <c r="I7" i="62"/>
  <c r="G9" i="62" s="1"/>
  <c r="H3" i="62"/>
  <c r="C51" i="43"/>
  <c r="C10" i="43"/>
  <c r="H33" i="62" l="1"/>
  <c r="H36" i="62" s="1"/>
  <c r="H39" i="62" s="1"/>
  <c r="E33" i="62"/>
  <c r="E36" i="62" s="1"/>
  <c r="E39" i="62" s="1"/>
  <c r="G36" i="62"/>
  <c r="G39" i="62" s="1"/>
  <c r="D40" i="62"/>
  <c r="H40" i="62"/>
  <c r="I14" i="62"/>
  <c r="K13" i="62" s="1"/>
  <c r="I17" i="62"/>
  <c r="K16" i="62" s="1"/>
  <c r="I58" i="62"/>
  <c r="K57" i="62" s="1"/>
  <c r="E40" i="62"/>
  <c r="I38" i="62"/>
  <c r="K37" i="62" s="1"/>
  <c r="I35" i="62"/>
  <c r="K34" i="62" s="1"/>
  <c r="F40" i="62"/>
  <c r="F11" i="62"/>
  <c r="H11" i="62"/>
  <c r="G11" i="62"/>
  <c r="E11" i="62"/>
  <c r="E52" i="62"/>
  <c r="F52" i="62"/>
  <c r="H52" i="62"/>
  <c r="D52" i="62"/>
  <c r="G52" i="62"/>
  <c r="E9" i="62"/>
  <c r="I9" i="62" s="1"/>
  <c r="G40" i="62"/>
  <c r="F9" i="62"/>
  <c r="H24" i="62"/>
  <c r="D30" i="62"/>
  <c r="I30" i="62" s="1"/>
  <c r="H30" i="62"/>
  <c r="F33" i="62"/>
  <c r="F36" i="62" s="1"/>
  <c r="F39" i="62" s="1"/>
  <c r="D33" i="62"/>
  <c r="D3" i="62"/>
  <c r="I32" i="62"/>
  <c r="E29" i="43"/>
  <c r="F29" i="43"/>
  <c r="G29" i="43"/>
  <c r="H29" i="43"/>
  <c r="H3" i="43"/>
  <c r="H49" i="43"/>
  <c r="H8" i="43"/>
  <c r="F53" i="62" l="1"/>
  <c r="F19" i="62"/>
  <c r="F12" i="62"/>
  <c r="F15" i="62" s="1"/>
  <c r="F18" i="62" s="1"/>
  <c r="E12" i="62"/>
  <c r="E15" i="62" s="1"/>
  <c r="E18" i="62" s="1"/>
  <c r="E19" i="62"/>
  <c r="I52" i="62"/>
  <c r="D53" i="62"/>
  <c r="G19" i="62"/>
  <c r="G12" i="62"/>
  <c r="G15" i="62" s="1"/>
  <c r="G18" i="62" s="1"/>
  <c r="D12" i="62"/>
  <c r="D19" i="62"/>
  <c r="I11" i="62"/>
  <c r="D36" i="62"/>
  <c r="I33" i="62"/>
  <c r="G53" i="62"/>
  <c r="E53" i="62"/>
  <c r="I40" i="62"/>
  <c r="K31" i="62"/>
  <c r="K40" i="62" s="1"/>
  <c r="H53" i="62"/>
  <c r="H12" i="62"/>
  <c r="H15" i="62" s="1"/>
  <c r="H18" i="62" s="1"/>
  <c r="H19" i="62"/>
  <c r="G49" i="43"/>
  <c r="D49" i="43"/>
  <c r="D52" i="43"/>
  <c r="G52" i="43"/>
  <c r="E49" i="43"/>
  <c r="F49" i="43"/>
  <c r="H58" i="43"/>
  <c r="G58" i="43"/>
  <c r="F58" i="43"/>
  <c r="E58" i="43"/>
  <c r="D58" i="43"/>
  <c r="I57" i="43"/>
  <c r="H55" i="43"/>
  <c r="G55" i="43"/>
  <c r="F55" i="43"/>
  <c r="E55" i="43"/>
  <c r="D55" i="43"/>
  <c r="I54" i="43"/>
  <c r="F52" i="43"/>
  <c r="I51" i="43"/>
  <c r="I48" i="43"/>
  <c r="E50" i="43" s="1"/>
  <c r="H38" i="43"/>
  <c r="G38" i="43"/>
  <c r="F38" i="43"/>
  <c r="E38" i="43"/>
  <c r="D38" i="43"/>
  <c r="I37" i="43"/>
  <c r="H35" i="43"/>
  <c r="G35" i="43"/>
  <c r="F35" i="43"/>
  <c r="E35" i="43"/>
  <c r="D35" i="43"/>
  <c r="I34" i="43"/>
  <c r="I31" i="43"/>
  <c r="I28" i="43"/>
  <c r="I36" i="62" l="1"/>
  <c r="D39" i="62"/>
  <c r="I39" i="62" s="1"/>
  <c r="K51" i="62"/>
  <c r="J40" i="62"/>
  <c r="K10" i="62"/>
  <c r="K19" i="62" s="1"/>
  <c r="I19" i="62"/>
  <c r="I53" i="62"/>
  <c r="I12" i="62"/>
  <c r="D15" i="62"/>
  <c r="E30" i="43"/>
  <c r="F30" i="43"/>
  <c r="G30" i="43"/>
  <c r="D30" i="43"/>
  <c r="H30" i="43"/>
  <c r="G53" i="43"/>
  <c r="G56" i="43" s="1"/>
  <c r="G59" i="43" s="1"/>
  <c r="I38" i="43"/>
  <c r="K37" i="43" s="1"/>
  <c r="I58" i="43"/>
  <c r="K57" i="43" s="1"/>
  <c r="D60" i="43"/>
  <c r="E52" i="43"/>
  <c r="E60" i="43" s="1"/>
  <c r="H52" i="43"/>
  <c r="H60" i="43" s="1"/>
  <c r="I55" i="43"/>
  <c r="K54" i="43" s="1"/>
  <c r="G60" i="43"/>
  <c r="I49" i="43"/>
  <c r="F53" i="43"/>
  <c r="F56" i="43" s="1"/>
  <c r="F59" i="43" s="1"/>
  <c r="F50" i="43"/>
  <c r="D53" i="43"/>
  <c r="F60" i="43"/>
  <c r="D44" i="43"/>
  <c r="G50" i="43"/>
  <c r="H44" i="43"/>
  <c r="D50" i="43"/>
  <c r="H50" i="43"/>
  <c r="I29" i="43"/>
  <c r="I35" i="43"/>
  <c r="K34" i="43" s="1"/>
  <c r="D24" i="43"/>
  <c r="H24" i="43"/>
  <c r="J19" i="62" l="1"/>
  <c r="K20" i="62"/>
  <c r="D18" i="62"/>
  <c r="I18" i="62" s="1"/>
  <c r="I15" i="62"/>
  <c r="E53" i="43"/>
  <c r="E56" i="43" s="1"/>
  <c r="E59" i="43" s="1"/>
  <c r="I52" i="43"/>
  <c r="I60" i="43" s="1"/>
  <c r="H53" i="43"/>
  <c r="H56" i="43" s="1"/>
  <c r="H59" i="43" s="1"/>
  <c r="D56" i="43"/>
  <c r="I50" i="43"/>
  <c r="I30" i="43"/>
  <c r="D8" i="43"/>
  <c r="I53" i="43" l="1"/>
  <c r="K51" i="43"/>
  <c r="K60" i="43" s="1"/>
  <c r="I56" i="43"/>
  <c r="D59" i="43"/>
  <c r="I59" i="43" s="1"/>
  <c r="J60" i="43" l="1"/>
  <c r="E8" i="43" l="1"/>
  <c r="F8" i="43"/>
  <c r="G8" i="43"/>
  <c r="G14" i="43"/>
  <c r="H11" i="43"/>
  <c r="H17" i="43"/>
  <c r="G17" i="43"/>
  <c r="F17" i="43"/>
  <c r="E17" i="43"/>
  <c r="D17" i="43"/>
  <c r="I16" i="43"/>
  <c r="I13" i="43"/>
  <c r="I10" i="43"/>
  <c r="I7" i="43"/>
  <c r="H9" i="43" s="1"/>
  <c r="I17" i="43" l="1"/>
  <c r="K16" i="43" s="1"/>
  <c r="D14" i="43"/>
  <c r="H14" i="43"/>
  <c r="H19" i="43" s="1"/>
  <c r="E14" i="43"/>
  <c r="F14" i="43"/>
  <c r="H12" i="43"/>
  <c r="E11" i="43"/>
  <c r="E12" i="43" s="1"/>
  <c r="F11" i="43"/>
  <c r="F12" i="43" s="1"/>
  <c r="G11" i="43"/>
  <c r="G12" i="43" s="1"/>
  <c r="G15" i="43" s="1"/>
  <c r="G18" i="43" s="1"/>
  <c r="D11" i="43"/>
  <c r="I8" i="43"/>
  <c r="E9" i="43"/>
  <c r="F9" i="43"/>
  <c r="D3" i="43"/>
  <c r="G9" i="43"/>
  <c r="D9" i="43"/>
  <c r="I9" i="43" l="1"/>
  <c r="G19" i="43"/>
  <c r="E19" i="43"/>
  <c r="E15" i="43"/>
  <c r="E18" i="43" s="1"/>
  <c r="H15" i="43"/>
  <c r="H18" i="43" s="1"/>
  <c r="I14" i="43"/>
  <c r="K13" i="43" s="1"/>
  <c r="F15" i="43"/>
  <c r="F18" i="43" s="1"/>
  <c r="F19" i="43"/>
  <c r="D19" i="43"/>
  <c r="D12" i="43"/>
  <c r="D15" i="43" s="1"/>
  <c r="D18" i="43" s="1"/>
  <c r="I11" i="43"/>
  <c r="K10" i="43" l="1"/>
  <c r="I19" i="43"/>
  <c r="I18" i="43"/>
  <c r="I15" i="43"/>
  <c r="I12" i="43"/>
  <c r="K19" i="43" l="1"/>
  <c r="J19" i="43" s="1"/>
  <c r="K20" i="43" l="1"/>
  <c r="G32" i="43"/>
  <c r="G33" i="43" s="1"/>
  <c r="G36" i="43" s="1"/>
  <c r="G39" i="43" s="1"/>
  <c r="E32" i="43"/>
  <c r="E33" i="43" s="1"/>
  <c r="E36" i="43" s="1"/>
  <c r="E39" i="43" s="1"/>
  <c r="F32" i="43"/>
  <c r="F33" i="43" s="1"/>
  <c r="F36" i="43" s="1"/>
  <c r="F39" i="43" s="1"/>
  <c r="H32" i="43"/>
  <c r="H40" i="43" s="1"/>
  <c r="D32" i="43"/>
  <c r="G40" i="43" l="1"/>
  <c r="I32" i="43"/>
  <c r="I40" i="43" s="1"/>
  <c r="D33" i="43"/>
  <c r="D40" i="43"/>
  <c r="H33" i="43"/>
  <c r="H36" i="43" s="1"/>
  <c r="H39" i="43" s="1"/>
  <c r="F40" i="43"/>
  <c r="E40" i="43"/>
  <c r="K31" i="43" l="1"/>
  <c r="K40" i="43" s="1"/>
  <c r="J40" i="43" s="1"/>
  <c r="D36" i="43"/>
  <c r="I33" i="43"/>
  <c r="I36" i="43" l="1"/>
  <c r="D39" i="43"/>
  <c r="I39" i="43" s="1"/>
  <c r="G55" i="62"/>
  <c r="G56" i="62" s="1"/>
  <c r="G59" i="62" s="1"/>
  <c r="F55" i="62"/>
  <c r="F56" i="62" s="1"/>
  <c r="F59" i="62" s="1"/>
  <c r="E55" i="62"/>
  <c r="E56" i="62" s="1"/>
  <c r="E59" i="62" s="1"/>
  <c r="D55" i="62"/>
  <c r="H55" i="62"/>
  <c r="H56" i="62" s="1"/>
  <c r="H59" i="62" s="1"/>
  <c r="E60" i="62" l="1"/>
  <c r="G60" i="62"/>
  <c r="F60" i="62"/>
  <c r="H60" i="62"/>
  <c r="I55" i="62"/>
  <c r="I60" i="62" s="1"/>
  <c r="D56" i="62"/>
  <c r="D60" i="62"/>
  <c r="K54" i="62" l="1"/>
  <c r="K60" i="62" s="1"/>
  <c r="J60" i="62" s="1"/>
  <c r="I56" i="62"/>
  <c r="D59" i="62"/>
  <c r="I59" i="62" s="1"/>
</calcChain>
</file>

<file path=xl/sharedStrings.xml><?xml version="1.0" encoding="utf-8"?>
<sst xmlns="http://schemas.openxmlformats.org/spreadsheetml/2006/main" count="593" uniqueCount="120">
  <si>
    <t>COLOR</t>
  </si>
  <si>
    <t>DIVICION</t>
  </si>
  <si>
    <t>TOTAL</t>
  </si>
  <si>
    <t>QTY</t>
  </si>
  <si>
    <t>RATIO.1</t>
  </si>
  <si>
    <t>RATIO.2</t>
  </si>
  <si>
    <t>ORDER</t>
  </si>
  <si>
    <t>소요량</t>
    <phoneticPr fontId="2" type="noConversion"/>
  </si>
  <si>
    <t>요척</t>
    <phoneticPr fontId="2" type="noConversion"/>
  </si>
  <si>
    <t>SIZE</t>
    <phoneticPr fontId="2" type="noConversion"/>
  </si>
  <si>
    <t>본사 요척</t>
    <phoneticPr fontId="2" type="noConversion"/>
  </si>
  <si>
    <t>BODY</t>
    <phoneticPr fontId="2" type="noConversion"/>
  </si>
  <si>
    <t xml:space="preserve">오더 수량 </t>
    <phoneticPr fontId="2" type="noConversion"/>
  </si>
  <si>
    <t>CUTTING PLAN 1</t>
    <phoneticPr fontId="2" type="noConversion"/>
  </si>
  <si>
    <t>과부족</t>
    <phoneticPr fontId="2" type="noConversion"/>
  </si>
  <si>
    <t>TTL:</t>
    <phoneticPr fontId="2" type="noConversion"/>
  </si>
  <si>
    <t>RATIO.3</t>
    <phoneticPr fontId="2" type="noConversion"/>
  </si>
  <si>
    <t>BODY          WIDTH</t>
    <phoneticPr fontId="2" type="noConversion"/>
  </si>
  <si>
    <t>0-3M</t>
  </si>
  <si>
    <t>3-6M</t>
  </si>
  <si>
    <t>6-12M</t>
  </si>
  <si>
    <t>12-18M</t>
  </si>
  <si>
    <t>18-24M</t>
  </si>
  <si>
    <t>SEABORNE</t>
  </si>
  <si>
    <t>BODY</t>
  </si>
  <si>
    <t>Fabric Info.</t>
  </si>
  <si>
    <t>Condition</t>
  </si>
  <si>
    <t>68″ 340g/yd 해(사) (Unit : YDS) KAM HING PIECE WORKS LIMITED</t>
  </si>
  <si>
    <t>Remark</t>
  </si>
  <si>
    <t>Shipment</t>
  </si>
  <si>
    <t>TTL</t>
  </si>
  <si>
    <t>Needed</t>
  </si>
  <si>
    <t>Sewing</t>
  </si>
  <si>
    <t>Container</t>
  </si>
  <si>
    <t>E.T.D</t>
  </si>
  <si>
    <t>E.T.A</t>
  </si>
  <si>
    <t>SEGU6720199/DNLSZS2202056A</t>
  </si>
  <si>
    <t>22/02/27</t>
  </si>
  <si>
    <t>22/03/01</t>
  </si>
  <si>
    <t>TGCU0189790/DNLSZS2203019</t>
  </si>
  <si>
    <t>22/03/03</t>
  </si>
  <si>
    <t>22/03/05</t>
  </si>
  <si>
    <t>Balance</t>
  </si>
  <si>
    <t>progress(%)</t>
  </si>
  <si>
    <t>TRIM</t>
  </si>
  <si>
    <t>46″ 256g/yd 해(사) (Unit : YDS) KAM HING PIECE WORKS LIMITED</t>
  </si>
  <si>
    <t>CREME DE LA CREME 643</t>
  </si>
  <si>
    <t>OATMEAN HTHR B0285</t>
  </si>
  <si>
    <t>ANIMALS</t>
    <phoneticPr fontId="2" type="noConversion"/>
  </si>
  <si>
    <t>52/48 COTTON/POLYESTER FLEECE CTTN/P(60/40) OE30s/1 + P 75D/36F DTY SD + CTTN/P(60/40) 20s/1 RD216711</t>
  </si>
  <si>
    <t>BAL(2.25%)</t>
    <phoneticPr fontId="2" type="noConversion"/>
  </si>
  <si>
    <t>MUSHROOM</t>
    <phoneticPr fontId="2" type="noConversion"/>
  </si>
  <si>
    <t>SEABORNE</t>
    <phoneticPr fontId="2" type="noConversion"/>
  </si>
  <si>
    <t>FA22 00490FBGPT CC014</t>
  </si>
  <si>
    <t>FA22 00528BBGPT CC005</t>
  </si>
  <si>
    <t>FA22 00602 HBGPT CC003</t>
  </si>
  <si>
    <t>58/39/3 COTTON/POLYESTER/SPANDEX 2X2 RIB CTTN/P(60/40) 30s/1 + SP 40D RD253377</t>
  </si>
  <si>
    <t>62''</t>
    <phoneticPr fontId="2" type="noConversion"/>
  </si>
  <si>
    <t xml:space="preserve"> </t>
    <phoneticPr fontId="2" type="noConversion"/>
  </si>
  <si>
    <t>BAL(2.75%)</t>
    <phoneticPr fontId="2" type="noConversion"/>
  </si>
  <si>
    <t>09/03/2022</t>
    <phoneticPr fontId="2" type="noConversion"/>
  </si>
  <si>
    <t>40''</t>
    <phoneticPr fontId="2" type="noConversion"/>
  </si>
  <si>
    <r>
      <t>STYLE.NO :413505</t>
    </r>
    <r>
      <rPr>
        <b/>
        <sz val="12"/>
        <color rgb="FFFF0000"/>
        <rFont val="맑은 고딕"/>
        <family val="3"/>
        <charset val="129"/>
        <scheme val="minor"/>
      </rPr>
      <t xml:space="preserve"> SET</t>
    </r>
    <phoneticPr fontId="2" type="noConversion"/>
  </si>
  <si>
    <r>
      <t xml:space="preserve">STYLE.NO :413505 </t>
    </r>
    <r>
      <rPr>
        <b/>
        <sz val="12"/>
        <color rgb="FFFF0000"/>
        <rFont val="맑은 고딕"/>
        <family val="3"/>
        <charset val="129"/>
        <scheme val="minor"/>
      </rPr>
      <t>SET</t>
    </r>
    <phoneticPr fontId="2" type="noConversion"/>
  </si>
  <si>
    <r>
      <t xml:space="preserve">STYLE.NO : 413505 </t>
    </r>
    <r>
      <rPr>
        <b/>
        <sz val="12"/>
        <color rgb="FFFF0000"/>
        <rFont val="맑은 고딕"/>
        <family val="3"/>
        <charset val="129"/>
        <scheme val="minor"/>
      </rPr>
      <t>SET</t>
    </r>
    <phoneticPr fontId="2" type="noConversion"/>
  </si>
  <si>
    <t>[ Color/Size BreakDown ]</t>
  </si>
  <si>
    <t>Buyer    : Old Navy New Born Newborn</t>
  </si>
  <si>
    <t>Style No : 413505 ( OLX U PRINT BB )</t>
  </si>
  <si>
    <t>U.S.A</t>
  </si>
  <si>
    <t>I3NL7-6A</t>
  </si>
  <si>
    <t>04/29</t>
  </si>
  <si>
    <t>Color</t>
  </si>
  <si>
    <t>S.TTL</t>
  </si>
  <si>
    <t>ANIMALS(01)</t>
  </si>
  <si>
    <t>SEABORNE(02)</t>
  </si>
  <si>
    <t>I3NL7-JA</t>
  </si>
  <si>
    <t>I3NL7-MA</t>
  </si>
  <si>
    <t>I6DK1-0A</t>
  </si>
  <si>
    <t>05/01</t>
  </si>
  <si>
    <t>ISP</t>
  </si>
  <si>
    <t>I6DK2-0A</t>
  </si>
  <si>
    <t>05/02</t>
  </si>
  <si>
    <t>CANADA</t>
  </si>
  <si>
    <t>I3HF6-5A</t>
  </si>
  <si>
    <t>05/08</t>
  </si>
  <si>
    <t>I3MG2-GA</t>
  </si>
  <si>
    <t>I3JN2-6A</t>
  </si>
  <si>
    <t>05/27</t>
  </si>
  <si>
    <t>MUSHROOM(00)</t>
  </si>
  <si>
    <t>I3JN2-9A</t>
  </si>
  <si>
    <t>06/10</t>
  </si>
  <si>
    <t>I3JN2-JA</t>
  </si>
  <si>
    <t>I3JN2-MA</t>
  </si>
  <si>
    <t>I6DK3-0A</t>
  </si>
  <si>
    <t>05/29</t>
  </si>
  <si>
    <t>HONGKONG</t>
  </si>
  <si>
    <t>16644-52</t>
  </si>
  <si>
    <t>05/30</t>
  </si>
  <si>
    <t>MUSHROOM(99)</t>
  </si>
  <si>
    <t>I3JY7-GA</t>
  </si>
  <si>
    <t>06/05</t>
  </si>
  <si>
    <t>I3LZ9-5A</t>
  </si>
  <si>
    <t>I3GW7-6A</t>
  </si>
  <si>
    <t>06/24</t>
  </si>
  <si>
    <t>I3GW7-9A</t>
  </si>
  <si>
    <t>07/08</t>
  </si>
  <si>
    <t>I3GW7-JA</t>
  </si>
  <si>
    <t>I3GW7-MA</t>
  </si>
  <si>
    <t>I3ME7-5A</t>
  </si>
  <si>
    <t>07/03</t>
  </si>
  <si>
    <t>I3OH0-5A</t>
  </si>
  <si>
    <t>07/31</t>
  </si>
  <si>
    <t>G.TTL</t>
  </si>
  <si>
    <t>G.TTL by Color</t>
  </si>
  <si>
    <t>ANIMALS</t>
  </si>
  <si>
    <t>MUSHROOM</t>
  </si>
  <si>
    <r>
      <t>STYLE.NO :413505 SET</t>
    </r>
    <r>
      <rPr>
        <b/>
        <sz val="12"/>
        <color rgb="FFFF0000"/>
        <rFont val="맑은 고딕"/>
        <family val="3"/>
        <charset val="129"/>
        <scheme val="minor"/>
      </rPr>
      <t xml:space="preserve"> TRIM</t>
    </r>
    <phoneticPr fontId="2" type="noConversion"/>
  </si>
  <si>
    <r>
      <t>STYLE.NO :413505</t>
    </r>
    <r>
      <rPr>
        <b/>
        <sz val="12"/>
        <color rgb="FFFF0000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SET</t>
    </r>
    <r>
      <rPr>
        <b/>
        <sz val="12"/>
        <color rgb="FFFF0000"/>
        <rFont val="맑은 고딕"/>
        <family val="3"/>
        <charset val="129"/>
        <scheme val="minor"/>
      </rPr>
      <t xml:space="preserve"> TRIM</t>
    </r>
  </si>
  <si>
    <r>
      <t xml:space="preserve">STYLE.NO : 413505 SET </t>
    </r>
    <r>
      <rPr>
        <b/>
        <sz val="12"/>
        <color rgb="FFFF0000"/>
        <rFont val="맑은 고딕"/>
        <family val="3"/>
        <charset val="129"/>
        <scheme val="minor"/>
      </rPr>
      <t>TRIM</t>
    </r>
    <phoneticPr fontId="2" type="noConversion"/>
  </si>
  <si>
    <t>RATIO.2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</si>
</sst>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#,##0.000_ "/>
    <numFmt numFmtId="177" formatCode="#,##0_ "/>
    <numFmt numFmtId="178" formatCode="#,##0;[Red]#,##0"/>
    <numFmt numFmtId="179" formatCode="#,##0.00;[Red]#,##0.00"/>
    <numFmt numFmtId="180" formatCode="#,##0_);[Red]\(#,##0\)"/>
    <numFmt numFmtId="181" formatCode="#,##0_ ;[Red]\-#,##0\ "/>
    <numFmt numFmtId="182" formatCode="#,##0.000;[Red]#,##0.000"/>
    <numFmt numFmtId="183" formatCode="0.0%"/>
    <numFmt numFmtId="184" formatCode="0.000"/>
    <numFmt numFmtId="185" formatCode="#,##0.0000_);[Red]\(#,##0.0000\)"/>
    <numFmt numFmtId="186" formatCode="#,##0.000"/>
    <numFmt numFmtId="187" formatCode="#,##0.0000;[Red]#,##0.0000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8"/>
      <name val="MS Sans Serif"/>
      <charset val="1"/>
    </font>
    <font>
      <b/>
      <sz val="11"/>
      <name val="굴림"/>
      <family val="3"/>
      <charset val="129"/>
    </font>
    <font>
      <b/>
      <sz val="11"/>
      <name val="굴림"/>
      <family val="3"/>
    </font>
    <font>
      <sz val="8"/>
      <name val="굴림체"/>
      <family val="3"/>
      <charset val="129"/>
    </font>
    <font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sz val="14"/>
      <name val="굴림체"/>
      <family val="3"/>
      <charset val="129"/>
    </font>
    <font>
      <sz val="8"/>
      <name val="굴림"/>
      <family val="3"/>
      <charset val="129"/>
    </font>
    <font>
      <b/>
      <sz val="9"/>
      <name val="굴림체"/>
      <family val="3"/>
      <charset val="129"/>
    </font>
    <font>
      <sz val="9"/>
      <name val="굴림체"/>
      <family val="3"/>
      <charset val="129"/>
    </font>
    <font>
      <b/>
      <sz val="10"/>
      <name val="굴림체"/>
      <family val="3"/>
      <charset val="129"/>
    </font>
    <font>
      <b/>
      <sz val="8"/>
      <name val="굴림"/>
      <family val="3"/>
      <charset val="129"/>
    </font>
    <font>
      <sz val="8"/>
      <name val="굴림"/>
      <family val="3"/>
    </font>
    <font>
      <b/>
      <sz val="12"/>
      <name val="굴림"/>
      <family val="3"/>
      <charset val="129"/>
    </font>
    <font>
      <b/>
      <sz val="12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20"/>
      <name val="굴림"/>
      <family val="3"/>
    </font>
    <font>
      <sz val="9"/>
      <name val="굴림체"/>
      <family val="3"/>
    </font>
    <font>
      <b/>
      <sz val="8"/>
      <name val="굴림"/>
      <family val="3"/>
    </font>
    <font>
      <b/>
      <sz val="8"/>
      <color indexed="12"/>
      <name val="굴림"/>
      <family val="3"/>
    </font>
    <font>
      <b/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</patternFill>
    </fill>
    <fill>
      <patternFill patternType="solid">
        <fgColor indexed="54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7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8" fillId="0" borderId="0" applyAlignment="0">
      <alignment vertical="top" wrapText="1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11" fillId="0" borderId="0" applyAlignment="0">
      <alignment vertical="top" wrapText="1"/>
      <protection locked="0"/>
    </xf>
    <xf numFmtId="0" fontId="1" fillId="0" borderId="0">
      <alignment vertical="center"/>
    </xf>
    <xf numFmtId="0" fontId="12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</cellStyleXfs>
  <cellXfs count="136">
    <xf numFmtId="0" fontId="0" fillId="0" borderId="0" xfId="0"/>
    <xf numFmtId="0" fontId="4" fillId="0" borderId="0" xfId="3" applyFont="1" applyAlignment="1">
      <alignment vertical="center"/>
    </xf>
    <xf numFmtId="176" fontId="5" fillId="0" borderId="5" xfId="1" applyNumberFormat="1" applyFont="1" applyBorder="1" applyAlignment="1">
      <alignment horizontal="center" vertical="center"/>
    </xf>
    <xf numFmtId="0" fontId="4" fillId="0" borderId="8" xfId="1" applyFont="1" applyBorder="1" applyAlignment="1">
      <alignment vertical="center"/>
    </xf>
    <xf numFmtId="0" fontId="5" fillId="0" borderId="5" xfId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178" fontId="4" fillId="0" borderId="1" xfId="2" applyNumberFormat="1" applyFont="1" applyBorder="1" applyAlignment="1">
      <alignment horizontal="center" vertical="center"/>
    </xf>
    <xf numFmtId="178" fontId="5" fillId="4" borderId="1" xfId="1" applyNumberFormat="1" applyFont="1" applyFill="1" applyBorder="1" applyAlignment="1">
      <alignment horizontal="center" vertical="center"/>
    </xf>
    <xf numFmtId="178" fontId="4" fillId="2" borderId="1" xfId="1" applyNumberFormat="1" applyFont="1" applyFill="1" applyBorder="1" applyAlignment="1">
      <alignment vertical="center"/>
    </xf>
    <xf numFmtId="181" fontId="4" fillId="2" borderId="1" xfId="1" applyNumberFormat="1" applyFont="1" applyFill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184" fontId="4" fillId="0" borderId="1" xfId="1" applyNumberFormat="1" applyFont="1" applyBorder="1" applyAlignment="1">
      <alignment horizontal="center" vertical="center"/>
    </xf>
    <xf numFmtId="0" fontId="9" fillId="3" borderId="1" xfId="1" applyFont="1" applyFill="1" applyBorder="1" applyAlignment="1" applyProtection="1">
      <alignment horizontal="center" vertical="center"/>
    </xf>
    <xf numFmtId="0" fontId="10" fillId="3" borderId="1" xfId="1" applyFont="1" applyFill="1" applyBorder="1" applyAlignment="1" applyProtection="1">
      <alignment horizontal="center" vertical="center"/>
    </xf>
    <xf numFmtId="178" fontId="4" fillId="4" borderId="2" xfId="1" applyNumberFormat="1" applyFont="1" applyFill="1" applyBorder="1" applyAlignment="1">
      <alignment horizontal="center" vertical="center"/>
    </xf>
    <xf numFmtId="182" fontId="4" fillId="4" borderId="2" xfId="1" applyNumberFormat="1" applyFont="1" applyFill="1" applyBorder="1" applyAlignment="1">
      <alignment horizontal="center" vertical="center"/>
    </xf>
    <xf numFmtId="180" fontId="4" fillId="4" borderId="8" xfId="5" applyNumberFormat="1" applyFont="1" applyFill="1" applyBorder="1" applyAlignment="1">
      <alignment horizontal="center"/>
    </xf>
    <xf numFmtId="178" fontId="4" fillId="2" borderId="1" xfId="1" applyNumberFormat="1" applyFont="1" applyFill="1" applyBorder="1" applyAlignment="1">
      <alignment horizontal="center" vertical="center"/>
    </xf>
    <xf numFmtId="0" fontId="4" fillId="0" borderId="0" xfId="3" applyFont="1" applyBorder="1" applyAlignment="1">
      <alignment horizontal="center" vertical="center"/>
    </xf>
    <xf numFmtId="183" fontId="4" fillId="0" borderId="0" xfId="3" applyNumberFormat="1" applyFont="1" applyBorder="1" applyAlignment="1">
      <alignment horizontal="center" vertical="center"/>
    </xf>
    <xf numFmtId="177" fontId="4" fillId="0" borderId="0" xfId="3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87" fontId="4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0" fontId="16" fillId="0" borderId="13" xfId="9" applyFont="1" applyBorder="1" applyAlignment="1" applyProtection="1">
      <alignment horizontal="center" vertical="center"/>
    </xf>
    <xf numFmtId="0" fontId="16" fillId="0" borderId="13" xfId="9" applyFont="1" applyBorder="1" applyAlignment="1" applyProtection="1">
      <alignment horizontal="left" vertical="center"/>
    </xf>
    <xf numFmtId="186" fontId="16" fillId="0" borderId="13" xfId="9" applyNumberFormat="1" applyFont="1" applyBorder="1" applyAlignment="1" applyProtection="1">
      <alignment horizontal="center" vertical="center"/>
    </xf>
    <xf numFmtId="0" fontId="19" fillId="0" borderId="13" xfId="9" applyFont="1" applyBorder="1" applyAlignment="1" applyProtection="1">
      <alignment horizontal="center" vertical="center" wrapText="1"/>
    </xf>
    <xf numFmtId="0" fontId="19" fillId="5" borderId="13" xfId="9" applyFont="1" applyFill="1" applyBorder="1" applyAlignment="1" applyProtection="1">
      <alignment horizontal="center" vertical="center" wrapText="1"/>
    </xf>
    <xf numFmtId="3" fontId="20" fillId="0" borderId="13" xfId="9" applyNumberFormat="1" applyFont="1" applyBorder="1" applyAlignment="1" applyProtection="1">
      <alignment horizontal="right" vertical="center"/>
    </xf>
    <xf numFmtId="3" fontId="20" fillId="5" borderId="13" xfId="9" applyNumberFormat="1" applyFont="1" applyFill="1" applyBorder="1" applyAlignment="1" applyProtection="1">
      <alignment horizontal="right" vertical="center"/>
    </xf>
    <xf numFmtId="0" fontId="19" fillId="5" borderId="13" xfId="9" applyFont="1" applyFill="1" applyBorder="1" applyAlignment="1" applyProtection="1">
      <alignment horizontal="center" vertical="center"/>
    </xf>
    <xf numFmtId="3" fontId="16" fillId="0" borderId="13" xfId="9" applyNumberFormat="1" applyFont="1" applyBorder="1" applyAlignment="1" applyProtection="1">
      <alignment horizontal="right" vertical="center"/>
    </xf>
    <xf numFmtId="3" fontId="16" fillId="5" borderId="13" xfId="9" applyNumberFormat="1" applyFont="1" applyFill="1" applyBorder="1" applyAlignment="1" applyProtection="1">
      <alignment horizontal="right" vertical="center"/>
    </xf>
    <xf numFmtId="3" fontId="21" fillId="7" borderId="14" xfId="4" applyNumberFormat="1" applyFont="1" applyFill="1" applyBorder="1" applyAlignment="1">
      <alignment horizontal="right" vertical="center"/>
      <protection locked="0"/>
    </xf>
    <xf numFmtId="178" fontId="23" fillId="4" borderId="1" xfId="1" applyNumberFormat="1" applyFont="1" applyFill="1" applyBorder="1" applyAlignment="1">
      <alignment horizontal="center" vertical="center"/>
    </xf>
    <xf numFmtId="3" fontId="21" fillId="7" borderId="15" xfId="4" applyNumberFormat="1" applyFont="1" applyFill="1" applyBorder="1" applyAlignment="1">
      <alignment horizontal="right" vertical="center"/>
      <protection locked="0"/>
    </xf>
    <xf numFmtId="3" fontId="21" fillId="7" borderId="16" xfId="4" applyNumberFormat="1" applyFont="1" applyFill="1" applyBorder="1" applyAlignment="1">
      <alignment horizontal="right" vertical="center"/>
      <protection locked="0"/>
    </xf>
    <xf numFmtId="3" fontId="22" fillId="4" borderId="16" xfId="4" applyNumberFormat="1" applyFont="1" applyFill="1" applyBorder="1" applyAlignment="1">
      <alignment horizontal="center" vertical="center"/>
      <protection locked="0"/>
    </xf>
    <xf numFmtId="0" fontId="8" fillId="0" borderId="0" xfId="4" applyAlignment="1">
      <alignment horizontal="left" vertical="top"/>
      <protection locked="0"/>
    </xf>
    <xf numFmtId="0" fontId="21" fillId="8" borderId="18" xfId="4" applyFont="1" applyFill="1" applyBorder="1" applyAlignment="1">
      <alignment horizontal="left" vertical="center"/>
      <protection locked="0"/>
    </xf>
    <xf numFmtId="0" fontId="27" fillId="5" borderId="18" xfId="4" applyFont="1" applyFill="1" applyBorder="1" applyAlignment="1">
      <alignment horizontal="center" vertical="center"/>
      <protection locked="0"/>
    </xf>
    <xf numFmtId="0" fontId="21" fillId="0" borderId="14" xfId="4" applyFont="1" applyBorder="1" applyAlignment="1">
      <alignment horizontal="left" vertical="center"/>
      <protection locked="0"/>
    </xf>
    <xf numFmtId="3" fontId="21" fillId="0" borderId="14" xfId="4" applyNumberFormat="1" applyFont="1" applyBorder="1" applyAlignment="1">
      <alignment horizontal="right" vertical="center"/>
      <protection locked="0"/>
    </xf>
    <xf numFmtId="0" fontId="21" fillId="0" borderId="16" xfId="4" applyFont="1" applyBorder="1" applyAlignment="1">
      <alignment horizontal="left" vertical="center"/>
      <protection locked="0"/>
    </xf>
    <xf numFmtId="3" fontId="21" fillId="0" borderId="16" xfId="4" applyNumberFormat="1" applyFont="1" applyBorder="1" applyAlignment="1">
      <alignment horizontal="right" vertical="center"/>
      <protection locked="0"/>
    </xf>
    <xf numFmtId="0" fontId="28" fillId="0" borderId="18" xfId="4" applyFont="1" applyBorder="1" applyAlignment="1">
      <alignment horizontal="left" vertical="center"/>
      <protection locked="0"/>
    </xf>
    <xf numFmtId="3" fontId="28" fillId="0" borderId="18" xfId="4" applyNumberFormat="1" applyFont="1" applyBorder="1" applyAlignment="1">
      <alignment horizontal="right" vertical="center"/>
      <protection locked="0"/>
    </xf>
    <xf numFmtId="0" fontId="27" fillId="9" borderId="18" xfId="4" applyFont="1" applyFill="1" applyBorder="1" applyAlignment="1">
      <alignment horizontal="left" vertical="center"/>
      <protection locked="0"/>
    </xf>
    <xf numFmtId="0" fontId="21" fillId="9" borderId="18" xfId="4" applyFont="1" applyFill="1" applyBorder="1" applyAlignment="1">
      <alignment horizontal="left" vertical="center"/>
      <protection locked="0"/>
    </xf>
    <xf numFmtId="0" fontId="27" fillId="9" borderId="18" xfId="4" applyFont="1" applyFill="1" applyBorder="1" applyAlignment="1">
      <alignment horizontal="center" vertical="center"/>
      <protection locked="0"/>
    </xf>
    <xf numFmtId="0" fontId="21" fillId="9" borderId="14" xfId="4" applyFont="1" applyFill="1" applyBorder="1" applyAlignment="1">
      <alignment horizontal="left" vertical="center"/>
      <protection locked="0"/>
    </xf>
    <xf numFmtId="3" fontId="21" fillId="9" borderId="14" xfId="4" applyNumberFormat="1" applyFont="1" applyFill="1" applyBorder="1" applyAlignment="1">
      <alignment horizontal="right" vertical="center"/>
      <protection locked="0"/>
    </xf>
    <xf numFmtId="0" fontId="21" fillId="9" borderId="16" xfId="4" applyFont="1" applyFill="1" applyBorder="1" applyAlignment="1">
      <alignment horizontal="left" vertical="center"/>
      <protection locked="0"/>
    </xf>
    <xf numFmtId="3" fontId="21" fillId="9" borderId="16" xfId="4" applyNumberFormat="1" applyFont="1" applyFill="1" applyBorder="1" applyAlignment="1">
      <alignment horizontal="right" vertical="center"/>
      <protection locked="0"/>
    </xf>
    <xf numFmtId="0" fontId="28" fillId="7" borderId="18" xfId="4" applyFont="1" applyFill="1" applyBorder="1" applyAlignment="1">
      <alignment horizontal="left" vertical="center"/>
      <protection locked="0"/>
    </xf>
    <xf numFmtId="3" fontId="28" fillId="7" borderId="18" xfId="4" applyNumberFormat="1" applyFont="1" applyFill="1" applyBorder="1" applyAlignment="1">
      <alignment horizontal="right" vertical="center"/>
      <protection locked="0"/>
    </xf>
    <xf numFmtId="0" fontId="21" fillId="0" borderId="15" xfId="4" applyFont="1" applyBorder="1" applyAlignment="1">
      <alignment horizontal="left" vertical="center"/>
      <protection locked="0"/>
    </xf>
    <xf numFmtId="3" fontId="21" fillId="0" borderId="15" xfId="4" applyNumberFormat="1" applyFont="1" applyBorder="1" applyAlignment="1">
      <alignment horizontal="right" vertical="center"/>
      <protection locked="0"/>
    </xf>
    <xf numFmtId="0" fontId="21" fillId="9" borderId="15" xfId="4" applyFont="1" applyFill="1" applyBorder="1" applyAlignment="1">
      <alignment horizontal="left" vertical="center"/>
      <protection locked="0"/>
    </xf>
    <xf numFmtId="3" fontId="21" fillId="9" borderId="15" xfId="4" applyNumberFormat="1" applyFont="1" applyFill="1" applyBorder="1" applyAlignment="1">
      <alignment horizontal="right" vertical="center"/>
      <protection locked="0"/>
    </xf>
    <xf numFmtId="0" fontId="21" fillId="0" borderId="18" xfId="4" applyFont="1" applyBorder="1" applyAlignment="1">
      <alignment horizontal="left" vertical="center"/>
      <protection locked="0"/>
    </xf>
    <xf numFmtId="3" fontId="21" fillId="0" borderId="18" xfId="4" applyNumberFormat="1" applyFont="1" applyBorder="1" applyAlignment="1">
      <alignment horizontal="right" vertical="center"/>
      <protection locked="0"/>
    </xf>
    <xf numFmtId="0" fontId="27" fillId="7" borderId="18" xfId="4" applyFont="1" applyFill="1" applyBorder="1" applyAlignment="1">
      <alignment horizontal="left" vertical="center"/>
      <protection locked="0"/>
    </xf>
    <xf numFmtId="0" fontId="21" fillId="7" borderId="18" xfId="4" applyFont="1" applyFill="1" applyBorder="1" applyAlignment="1">
      <alignment horizontal="left" vertical="center"/>
      <protection locked="0"/>
    </xf>
    <xf numFmtId="0" fontId="27" fillId="7" borderId="18" xfId="4" applyFont="1" applyFill="1" applyBorder="1" applyAlignment="1">
      <alignment horizontal="center" vertical="center"/>
      <protection locked="0"/>
    </xf>
    <xf numFmtId="0" fontId="21" fillId="7" borderId="14" xfId="4" applyFont="1" applyFill="1" applyBorder="1" applyAlignment="1">
      <alignment horizontal="left" vertical="center"/>
      <protection locked="0"/>
    </xf>
    <xf numFmtId="0" fontId="21" fillId="7" borderId="15" xfId="4" applyFont="1" applyFill="1" applyBorder="1" applyAlignment="1">
      <alignment horizontal="left" vertical="center"/>
      <protection locked="0"/>
    </xf>
    <xf numFmtId="0" fontId="21" fillId="7" borderId="16" xfId="4" applyFont="1" applyFill="1" applyBorder="1" applyAlignment="1">
      <alignment horizontal="left" vertical="center"/>
      <protection locked="0"/>
    </xf>
    <xf numFmtId="0" fontId="28" fillId="9" borderId="18" xfId="4" applyFont="1" applyFill="1" applyBorder="1" applyAlignment="1">
      <alignment horizontal="left" vertical="center"/>
      <protection locked="0"/>
    </xf>
    <xf numFmtId="3" fontId="28" fillId="9" borderId="18" xfId="4" applyNumberFormat="1" applyFont="1" applyFill="1" applyBorder="1" applyAlignment="1">
      <alignment horizontal="right" vertical="center"/>
      <protection locked="0"/>
    </xf>
    <xf numFmtId="0" fontId="21" fillId="0" borderId="0" xfId="4" applyFont="1" applyAlignment="1">
      <alignment horizontal="right" vertical="center"/>
      <protection locked="0"/>
    </xf>
    <xf numFmtId="178" fontId="7" fillId="2" borderId="1" xfId="1" applyNumberFormat="1" applyFont="1" applyFill="1" applyBorder="1" applyAlignment="1">
      <alignment horizontal="center" wrapText="1"/>
    </xf>
    <xf numFmtId="178" fontId="4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185" fontId="4" fillId="0" borderId="1" xfId="1" applyNumberFormat="1" applyFont="1" applyBorder="1" applyAlignment="1">
      <alignment horizontal="center" vertical="center"/>
    </xf>
    <xf numFmtId="180" fontId="4" fillId="0" borderId="1" xfId="1" applyNumberFormat="1" applyFont="1" applyBorder="1" applyAlignment="1">
      <alignment horizontal="center" vertical="center"/>
    </xf>
    <xf numFmtId="185" fontId="4" fillId="0" borderId="2" xfId="1" applyNumberFormat="1" applyFont="1" applyBorder="1" applyAlignment="1">
      <alignment horizontal="center" vertical="center"/>
    </xf>
    <xf numFmtId="185" fontId="4" fillId="0" borderId="4" xfId="1" applyNumberFormat="1" applyFont="1" applyBorder="1" applyAlignment="1">
      <alignment horizontal="center" vertical="center"/>
    </xf>
    <xf numFmtId="185" fontId="4" fillId="0" borderId="3" xfId="1" applyNumberFormat="1" applyFont="1" applyBorder="1" applyAlignment="1">
      <alignment horizontal="center" vertical="center"/>
    </xf>
    <xf numFmtId="178" fontId="4" fillId="4" borderId="1" xfId="1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177" fontId="4" fillId="3" borderId="8" xfId="3" applyNumberFormat="1" applyFont="1" applyFill="1" applyBorder="1" applyAlignment="1">
      <alignment horizontal="center" vertical="center"/>
    </xf>
    <xf numFmtId="177" fontId="4" fillId="3" borderId="9" xfId="3" applyNumberFormat="1" applyFont="1" applyFill="1" applyBorder="1" applyAlignment="1">
      <alignment horizontal="center" vertical="center"/>
    </xf>
    <xf numFmtId="177" fontId="4" fillId="3" borderId="5" xfId="3" applyNumberFormat="1" applyFont="1" applyFill="1" applyBorder="1" applyAlignment="1">
      <alignment horizontal="center" vertical="center"/>
    </xf>
    <xf numFmtId="177" fontId="4" fillId="3" borderId="10" xfId="3" applyNumberFormat="1" applyFont="1" applyFill="1" applyBorder="1" applyAlignment="1">
      <alignment horizontal="center" vertical="center"/>
    </xf>
    <xf numFmtId="177" fontId="4" fillId="3" borderId="11" xfId="3" applyNumberFormat="1" applyFont="1" applyFill="1" applyBorder="1" applyAlignment="1">
      <alignment horizontal="center" vertical="center"/>
    </xf>
    <xf numFmtId="177" fontId="4" fillId="3" borderId="12" xfId="3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4" fillId="3" borderId="8" xfId="3" applyFont="1" applyFill="1" applyBorder="1" applyAlignment="1">
      <alignment horizontal="center" vertical="center"/>
    </xf>
    <xf numFmtId="0" fontId="4" fillId="3" borderId="9" xfId="3" applyFont="1" applyFill="1" applyBorder="1" applyAlignment="1">
      <alignment horizontal="center" vertical="center"/>
    </xf>
    <xf numFmtId="0" fontId="4" fillId="3" borderId="5" xfId="3" applyFont="1" applyFill="1" applyBorder="1" applyAlignment="1">
      <alignment horizontal="center" vertical="center"/>
    </xf>
    <xf numFmtId="0" fontId="4" fillId="3" borderId="10" xfId="3" applyFont="1" applyFill="1" applyBorder="1" applyAlignment="1">
      <alignment horizontal="center" vertical="center"/>
    </xf>
    <xf numFmtId="0" fontId="4" fillId="3" borderId="11" xfId="3" applyFont="1" applyFill="1" applyBorder="1" applyAlignment="1">
      <alignment horizontal="center" vertical="center"/>
    </xf>
    <xf numFmtId="0" fontId="4" fillId="3" borderId="12" xfId="3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178" fontId="4" fillId="0" borderId="7" xfId="1" applyNumberFormat="1" applyFont="1" applyBorder="1" applyAlignment="1">
      <alignment horizontal="center" vertical="center"/>
    </xf>
    <xf numFmtId="178" fontId="4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3" fontId="20" fillId="5" borderId="13" xfId="9" applyNumberFormat="1" applyFont="1" applyFill="1" applyBorder="1" applyAlignment="1" applyProtection="1">
      <alignment horizontal="center" vertical="center"/>
    </xf>
    <xf numFmtId="3" fontId="20" fillId="0" borderId="13" xfId="9" applyNumberFormat="1" applyFont="1" applyBorder="1" applyAlignment="1" applyProtection="1">
      <alignment horizontal="right" vertical="center"/>
    </xf>
    <xf numFmtId="0" fontId="19" fillId="5" borderId="13" xfId="9" applyFont="1" applyFill="1" applyBorder="1" applyAlignment="1" applyProtection="1">
      <alignment horizontal="center" vertical="center"/>
    </xf>
    <xf numFmtId="0" fontId="15" fillId="0" borderId="13" xfId="9" applyFont="1" applyBorder="1" applyAlignment="1" applyProtection="1">
      <alignment horizontal="center" vertical="center"/>
    </xf>
    <xf numFmtId="0" fontId="12" fillId="0" borderId="13" xfId="9" applyBorder="1" applyAlignment="1" applyProtection="1">
      <alignment horizontal="left" vertical="top"/>
    </xf>
    <xf numFmtId="0" fontId="19" fillId="0" borderId="13" xfId="9" applyFont="1" applyBorder="1" applyAlignment="1" applyProtection="1">
      <alignment horizontal="left" vertical="center"/>
    </xf>
    <xf numFmtId="0" fontId="20" fillId="0" borderId="13" xfId="9" applyFont="1" applyBorder="1" applyAlignment="1" applyProtection="1">
      <alignment horizontal="center" vertical="center"/>
    </xf>
    <xf numFmtId="0" fontId="19" fillId="0" borderId="13" xfId="9" applyFont="1" applyBorder="1" applyAlignment="1" applyProtection="1">
      <alignment horizontal="center" vertical="center"/>
    </xf>
    <xf numFmtId="0" fontId="16" fillId="0" borderId="13" xfId="9" applyFont="1" applyBorder="1" applyAlignment="1" applyProtection="1">
      <alignment horizontal="center" vertical="center"/>
    </xf>
    <xf numFmtId="0" fontId="16" fillId="5" borderId="13" xfId="9" applyFont="1" applyFill="1" applyBorder="1" applyAlignment="1" applyProtection="1">
      <alignment horizontal="center" vertical="center"/>
    </xf>
    <xf numFmtId="186" fontId="16" fillId="0" borderId="13" xfId="9" applyNumberFormat="1" applyFont="1" applyBorder="1" applyAlignment="1" applyProtection="1">
      <alignment horizontal="center" vertical="center"/>
    </xf>
    <xf numFmtId="0" fontId="15" fillId="6" borderId="13" xfId="9" applyFont="1" applyFill="1" applyBorder="1" applyAlignment="1" applyProtection="1">
      <alignment horizontal="center" vertical="center"/>
    </xf>
    <xf numFmtId="0" fontId="16" fillId="0" borderId="13" xfId="9" applyFont="1" applyBorder="1" applyAlignment="1" applyProtection="1">
      <alignment horizontal="left" vertical="center"/>
    </xf>
    <xf numFmtId="0" fontId="17" fillId="0" borderId="13" xfId="9" applyFont="1" applyBorder="1" applyAlignment="1" applyProtection="1">
      <alignment horizontal="center" vertical="center"/>
    </xf>
    <xf numFmtId="0" fontId="18" fillId="0" borderId="13" xfId="9" applyFont="1" applyBorder="1" applyAlignment="1" applyProtection="1">
      <alignment horizontal="left" vertical="center"/>
    </xf>
    <xf numFmtId="0" fontId="26" fillId="0" borderId="17" xfId="4" applyFont="1" applyBorder="1" applyAlignment="1">
      <alignment horizontal="left" vertical="center"/>
      <protection locked="0"/>
    </xf>
    <xf numFmtId="0" fontId="21" fillId="0" borderId="17" xfId="4" applyFont="1" applyBorder="1" applyAlignment="1">
      <alignment horizontal="right" vertical="center"/>
      <protection locked="0"/>
    </xf>
    <xf numFmtId="0" fontId="25" fillId="0" borderId="0" xfId="4" applyFont="1" applyAlignment="1">
      <alignment horizontal="center" vertical="center"/>
      <protection locked="0"/>
    </xf>
    <xf numFmtId="0" fontId="8" fillId="0" borderId="0" xfId="4" applyAlignment="1">
      <alignment horizontal="left" vertical="top"/>
      <protection locked="0"/>
    </xf>
    <xf numFmtId="0" fontId="26" fillId="0" borderId="0" xfId="4" applyFont="1" applyAlignment="1">
      <alignment horizontal="left" vertical="center"/>
      <protection locked="0"/>
    </xf>
    <xf numFmtId="180" fontId="29" fillId="0" borderId="0" xfId="0" applyNumberFormat="1" applyFont="1" applyAlignment="1">
      <alignment horizontal="center"/>
    </xf>
  </cellXfs>
  <cellStyles count="27">
    <cellStyle name="Normal" xfId="0" builtinId="0"/>
    <cellStyle name="Normal 10" xfId="16" xr:uid="{DA033804-4E90-471A-966D-A7BCE90A3F89}"/>
    <cellStyle name="Normal 11" xfId="17" xr:uid="{0FF0654F-CFAA-4532-BCDD-401CB7863E27}"/>
    <cellStyle name="Normal 12" xfId="18" xr:uid="{9EFE67A5-62BA-4288-A451-B34A17773C22}"/>
    <cellStyle name="Normal 13" xfId="20" xr:uid="{1F5B2C81-0D84-4179-AA24-6E4EA2A28149}"/>
    <cellStyle name="Normal 14" xfId="21" xr:uid="{55D17902-01DF-4D24-AC1C-559458D295B7}"/>
    <cellStyle name="Normal 15" xfId="22" xr:uid="{F681EB92-2428-4DA1-9280-86AB0796307D}"/>
    <cellStyle name="Normal 16" xfId="23" xr:uid="{6CB201FD-BAD8-4F50-9261-58454AC0B12C}"/>
    <cellStyle name="Normal 17" xfId="25" xr:uid="{5A8A7568-90D2-41F2-85AE-337C1E85D05A}"/>
    <cellStyle name="Normal 18" xfId="26" xr:uid="{95D9A55D-0040-472D-B61D-08220C372461}"/>
    <cellStyle name="Normal 2" xfId="1" xr:uid="{00000000-0005-0000-0000-000001000000}"/>
    <cellStyle name="Normal 2 2" xfId="7" xr:uid="{00000000-0005-0000-0000-000002000000}"/>
    <cellStyle name="Normal 2 3" xfId="9" xr:uid="{80194EAB-8D63-4360-89F7-93F9BDEDA304}"/>
    <cellStyle name="Normal 2 4" xfId="19" xr:uid="{5556F4DA-3BEF-4027-9B6A-8483F4A89D90}"/>
    <cellStyle name="Normal 2 5" xfId="24" xr:uid="{5E0A96B3-BB9C-4488-8D25-B6EF80B09E98}"/>
    <cellStyle name="Normal 3" xfId="6" xr:uid="{00000000-0005-0000-0000-000003000000}"/>
    <cellStyle name="Normal 4" xfId="8" xr:uid="{5274CAE6-846D-4518-88BF-6E5DB25E50BF}"/>
    <cellStyle name="Normal 5" xfId="10" xr:uid="{2CD2E77E-3913-4DB8-B2F5-E8A13DD5B060}"/>
    <cellStyle name="Normal 6" xfId="11" xr:uid="{BEB167D6-6025-49AD-973C-2A0BE1434906}"/>
    <cellStyle name="Normal 7" xfId="13" xr:uid="{88BB18DE-DD12-41D6-9E5D-4BF82B132A9E}"/>
    <cellStyle name="Normal 8" xfId="14" xr:uid="{65F4ECA3-6A3A-4B5B-9D08-2997086327F6}"/>
    <cellStyle name="Normal 9" xfId="15" xr:uid="{1270AD47-9A49-4788-8382-650F51DABD3D}"/>
    <cellStyle name="Percent 2" xfId="2" xr:uid="{00000000-0005-0000-0000-000004000000}"/>
    <cellStyle name="백분율 2" xfId="5" xr:uid="{00000000-0005-0000-0000-000005000000}"/>
    <cellStyle name="표준 2" xfId="3" xr:uid="{00000000-0005-0000-0000-000006000000}"/>
    <cellStyle name="표준 2 2 2" xfId="12" xr:uid="{AEC3F2C0-A63E-4C11-A566-5F9CD842C2DB}"/>
    <cellStyle name="표준 3" xfId="4" xr:uid="{00000000-0005-0000-0000-000007000000}"/>
  </cellStyles>
  <dxfs count="0"/>
  <tableStyles count="0" defaultTableStyle="TableStyleMedium2" defaultPivotStyle="PivotStyleLight16"/>
  <colors>
    <mruColors>
      <color rgb="FF00FFFF"/>
      <color rgb="FFFF9900"/>
      <color rgb="FF0000FF"/>
      <color rgb="FFFF5050"/>
      <color rgb="FFFF5757"/>
      <color rgb="FFCC66FF"/>
      <color rgb="FFFF7C80"/>
      <color rgb="FFFF6699"/>
      <color rgb="FF00FF0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14325" y="22659975"/>
    <xdr:ext cx="1776223" cy="1502676"/>
    <xdr:pic>
      <xdr:nvPicPr>
        <xdr:cNvPr id="2" name="image1.jpeg">
          <a:extLst>
            <a:ext uri="{FF2B5EF4-FFF2-40B4-BE49-F238E27FC236}">
              <a16:creationId xmlns:a16="http://schemas.microsoft.com/office/drawing/2014/main" id="{E9D3CA5D-696C-4CF7-994D-7F096346B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2659975"/>
          <a:ext cx="1776223" cy="1502676"/>
        </a:xfrm>
        <a:prstGeom prst="rect">
          <a:avLst/>
        </a:prstGeom>
      </xdr:spPr>
    </xdr:pic>
    <xdr:clientData/>
  </xdr:absoluteAnchor>
  <xdr:absoluteAnchor>
    <xdr:pos x="323850" y="18545175"/>
    <xdr:ext cx="1776223" cy="1502676"/>
    <xdr:pic>
      <xdr:nvPicPr>
        <xdr:cNvPr id="7" name="image1.jpeg">
          <a:extLst>
            <a:ext uri="{FF2B5EF4-FFF2-40B4-BE49-F238E27FC236}">
              <a16:creationId xmlns:a16="http://schemas.microsoft.com/office/drawing/2014/main" id="{F5C74071-FE1B-4E67-B377-348CB7787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8545175"/>
          <a:ext cx="1776223" cy="1502676"/>
        </a:xfrm>
        <a:prstGeom prst="rect">
          <a:avLst/>
        </a:prstGeom>
      </xdr:spPr>
    </xdr:pic>
    <xdr:clientData/>
  </xdr:absoluteAnchor>
  <xdr:twoCellAnchor editAs="oneCell">
    <xdr:from>
      <xdr:col>0</xdr:col>
      <xdr:colOff>0</xdr:colOff>
      <xdr:row>6</xdr:row>
      <xdr:rowOff>0</xdr:rowOff>
    </xdr:from>
    <xdr:to>
      <xdr:col>0</xdr:col>
      <xdr:colOff>2316150</xdr:colOff>
      <xdr:row>16</xdr:row>
      <xdr:rowOff>128984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E5F24-4CAD-41DF-B4BE-1A8A0E7C8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50156"/>
          <a:ext cx="2316150" cy="2222500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119063</xdr:colOff>
      <xdr:row>27</xdr:row>
      <xdr:rowOff>39688</xdr:rowOff>
    </xdr:from>
    <xdr:to>
      <xdr:col>0</xdr:col>
      <xdr:colOff>2123282</xdr:colOff>
      <xdr:row>38</xdr:row>
      <xdr:rowOff>138907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58829B-07C5-450A-ABCC-2BC0BD4B4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063" y="5675313"/>
          <a:ext cx="2004219" cy="2401094"/>
        </a:xfrm>
        <a:prstGeom prst="rect">
          <a:avLst/>
        </a:prstGeom>
      </xdr:spPr>
    </xdr:pic>
    <xdr:clientData/>
  </xdr:twoCellAnchor>
  <xdr:twoCellAnchor editAs="oneCell">
    <xdr:from>
      <xdr:col>0</xdr:col>
      <xdr:colOff>198437</xdr:colOff>
      <xdr:row>47</xdr:row>
      <xdr:rowOff>148828</xdr:rowOff>
    </xdr:from>
    <xdr:to>
      <xdr:col>0</xdr:col>
      <xdr:colOff>2113359</xdr:colOff>
      <xdr:row>58</xdr:row>
      <xdr:rowOff>89297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6D2A83-843E-462A-9093-AC1AB0B6C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8437" y="9961562"/>
          <a:ext cx="1914922" cy="2242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2316150</xdr:colOff>
      <xdr:row>17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EA361C-79E2-4ECC-96D1-AA801C6B9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57300"/>
          <a:ext cx="2316150" cy="23622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27</xdr:row>
      <xdr:rowOff>47625</xdr:rowOff>
    </xdr:from>
    <xdr:to>
      <xdr:col>0</xdr:col>
      <xdr:colOff>2128044</xdr:colOff>
      <xdr:row>38</xdr:row>
      <xdr:rowOff>134144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E120E3-CA13-49A5-958B-25CEDF53B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5715000"/>
          <a:ext cx="2004219" cy="2401094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47</xdr:row>
      <xdr:rowOff>57150</xdr:rowOff>
    </xdr:from>
    <xdr:to>
      <xdr:col>0</xdr:col>
      <xdr:colOff>2038747</xdr:colOff>
      <xdr:row>57</xdr:row>
      <xdr:rowOff>194469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603EC8-5957-4C68-AC33-A5A76DCEA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" y="9925050"/>
          <a:ext cx="1914922" cy="2242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2283-0181-4926-8922-9196A23831FC}">
  <sheetPr>
    <tabColor rgb="FFFF0000"/>
  </sheetPr>
  <dimension ref="A1:N61"/>
  <sheetViews>
    <sheetView topLeftCell="A28" zoomScale="96" zoomScaleNormal="96" zoomScaleSheetLayoutView="66" workbookViewId="0">
      <selection activeCell="J62" sqref="J62"/>
    </sheetView>
  </sheetViews>
  <sheetFormatPr defaultRowHeight="16.5" x14ac:dyDescent="0.3"/>
  <cols>
    <col min="1" max="1" width="31.375" customWidth="1"/>
    <col min="2" max="2" width="13.375" customWidth="1"/>
    <col min="3" max="3" width="10.875" customWidth="1"/>
    <col min="4" max="8" width="10.375" customWidth="1"/>
    <col min="9" max="9" width="10.75" customWidth="1"/>
    <col min="10" max="10" width="12.125" customWidth="1"/>
    <col min="11" max="11" width="13.5" customWidth="1"/>
    <col min="12" max="12" width="12.625" customWidth="1"/>
  </cols>
  <sheetData>
    <row r="1" spans="1:11" x14ac:dyDescent="0.3">
      <c r="A1" s="102" t="s">
        <v>13</v>
      </c>
      <c r="B1" s="102"/>
      <c r="C1" s="103"/>
      <c r="D1" s="104" t="s">
        <v>12</v>
      </c>
      <c r="E1" s="105"/>
      <c r="F1" s="106"/>
      <c r="G1" s="81" t="s">
        <v>10</v>
      </c>
      <c r="H1" s="22" t="s">
        <v>11</v>
      </c>
      <c r="I1" s="22"/>
      <c r="J1" s="110" t="s">
        <v>17</v>
      </c>
      <c r="K1" s="89" t="s">
        <v>60</v>
      </c>
    </row>
    <row r="2" spans="1:11" x14ac:dyDescent="0.3">
      <c r="A2" s="102"/>
      <c r="B2" s="102"/>
      <c r="C2" s="103"/>
      <c r="D2" s="107"/>
      <c r="E2" s="108"/>
      <c r="F2" s="109"/>
      <c r="G2" s="81"/>
      <c r="H2" s="11">
        <v>0.55700000000000005</v>
      </c>
      <c r="I2" s="22"/>
      <c r="J2" s="110"/>
      <c r="K2" s="90"/>
    </row>
    <row r="3" spans="1:11" x14ac:dyDescent="0.3">
      <c r="A3" s="92" t="s">
        <v>62</v>
      </c>
      <c r="B3" s="92"/>
      <c r="C3" s="93"/>
      <c r="D3" s="94">
        <f>I7</f>
        <v>5040</v>
      </c>
      <c r="E3" s="95"/>
      <c r="F3" s="96"/>
      <c r="G3" s="22" t="s">
        <v>7</v>
      </c>
      <c r="H3" s="10">
        <f>I7*H2</f>
        <v>2807.28</v>
      </c>
      <c r="I3" s="2"/>
      <c r="J3" s="100" t="s">
        <v>57</v>
      </c>
      <c r="K3" s="90"/>
    </row>
    <row r="4" spans="1:11" x14ac:dyDescent="0.3">
      <c r="A4" s="92"/>
      <c r="B4" s="92"/>
      <c r="C4" s="93"/>
      <c r="D4" s="97"/>
      <c r="E4" s="98"/>
      <c r="F4" s="99"/>
      <c r="G4" s="3"/>
      <c r="H4" s="3"/>
      <c r="I4" s="4"/>
      <c r="J4" s="101"/>
      <c r="K4" s="91"/>
    </row>
    <row r="5" spans="1:11" x14ac:dyDescent="0.3">
      <c r="A5" s="80" t="s">
        <v>0</v>
      </c>
      <c r="B5" s="80" t="s">
        <v>1</v>
      </c>
      <c r="C5" s="80"/>
      <c r="D5" s="112" t="s">
        <v>9</v>
      </c>
      <c r="E5" s="112"/>
      <c r="F5" s="112"/>
      <c r="G5" s="112"/>
      <c r="H5" s="112"/>
      <c r="I5" s="80" t="s">
        <v>2</v>
      </c>
      <c r="J5" s="113" t="s">
        <v>8</v>
      </c>
      <c r="K5" s="113" t="s">
        <v>7</v>
      </c>
    </row>
    <row r="6" spans="1:11" x14ac:dyDescent="0.3">
      <c r="A6" s="80"/>
      <c r="B6" s="80"/>
      <c r="C6" s="111"/>
      <c r="D6" s="12" t="s">
        <v>18</v>
      </c>
      <c r="E6" s="13" t="s">
        <v>19</v>
      </c>
      <c r="F6" s="13" t="s">
        <v>20</v>
      </c>
      <c r="G6" s="13" t="s">
        <v>21</v>
      </c>
      <c r="H6" s="13" t="s">
        <v>22</v>
      </c>
      <c r="I6" s="80"/>
      <c r="J6" s="114"/>
      <c r="K6" s="114"/>
    </row>
    <row r="7" spans="1:11" ht="17.25" x14ac:dyDescent="0.3">
      <c r="A7" s="79" t="s">
        <v>48</v>
      </c>
      <c r="B7" s="23" t="s">
        <v>3</v>
      </c>
      <c r="C7" s="80" t="s">
        <v>6</v>
      </c>
      <c r="D7" s="42">
        <v>425</v>
      </c>
      <c r="E7" s="42">
        <v>836</v>
      </c>
      <c r="F7" s="42">
        <v>1618</v>
      </c>
      <c r="G7" s="42">
        <v>1339</v>
      </c>
      <c r="H7" s="42">
        <v>822</v>
      </c>
      <c r="I7" s="23">
        <f t="shared" ref="I7:I18" si="0">SUM(D7:H7)</f>
        <v>5040</v>
      </c>
      <c r="J7" s="80"/>
      <c r="K7" s="81"/>
    </row>
    <row r="8" spans="1:11" x14ac:dyDescent="0.3">
      <c r="A8" s="79"/>
      <c r="B8" s="27">
        <v>1.0225</v>
      </c>
      <c r="C8" s="80"/>
      <c r="D8" s="23">
        <f>D7*$B$8</f>
        <v>434.5625</v>
      </c>
      <c r="E8" s="23">
        <f>E7*$B$8</f>
        <v>854.81</v>
      </c>
      <c r="F8" s="23">
        <f>F7*$B$8</f>
        <v>1654.405</v>
      </c>
      <c r="G8" s="23">
        <f>G7*$B$8</f>
        <v>1369.1275000000001</v>
      </c>
      <c r="H8" s="23">
        <f>H7*$B$8</f>
        <v>840.495</v>
      </c>
      <c r="I8" s="23">
        <f t="shared" si="0"/>
        <v>5153.4000000000005</v>
      </c>
      <c r="J8" s="80"/>
      <c r="K8" s="81"/>
    </row>
    <row r="9" spans="1:11" x14ac:dyDescent="0.3">
      <c r="A9" s="79"/>
      <c r="B9" s="30" t="s">
        <v>50</v>
      </c>
      <c r="C9" s="80"/>
      <c r="D9" s="5">
        <f>D7/I7*100</f>
        <v>8.4325396825396837</v>
      </c>
      <c r="E9" s="5">
        <f>E7/I7*100</f>
        <v>16.587301587301585</v>
      </c>
      <c r="F9" s="5">
        <f>F7/I7*100</f>
        <v>32.103174603174608</v>
      </c>
      <c r="G9" s="5">
        <f>G7/I7*100</f>
        <v>26.567460317460316</v>
      </c>
      <c r="H9" s="5">
        <f>H7/I7*100</f>
        <v>16.30952380952381</v>
      </c>
      <c r="I9" s="6">
        <f t="shared" si="0"/>
        <v>100</v>
      </c>
      <c r="J9" s="80"/>
      <c r="K9" s="81"/>
    </row>
    <row r="10" spans="1:11" x14ac:dyDescent="0.3">
      <c r="A10" s="79"/>
      <c r="B10" s="82" t="s">
        <v>4</v>
      </c>
      <c r="C10" s="82">
        <f>+D8/3</f>
        <v>144.85416666666666</v>
      </c>
      <c r="D10" s="7">
        <v>3</v>
      </c>
      <c r="E10" s="7">
        <v>4</v>
      </c>
      <c r="F10" s="7">
        <v>5</v>
      </c>
      <c r="G10" s="7">
        <v>5</v>
      </c>
      <c r="H10" s="7">
        <v>3</v>
      </c>
      <c r="I10" s="21">
        <f t="shared" si="0"/>
        <v>20</v>
      </c>
      <c r="J10" s="83">
        <v>0.43980000000000002</v>
      </c>
      <c r="K10" s="84">
        <f>I11*J10</f>
        <v>1274.13725</v>
      </c>
    </row>
    <row r="11" spans="1:11" x14ac:dyDescent="0.3">
      <c r="A11" s="79"/>
      <c r="B11" s="82"/>
      <c r="C11" s="82"/>
      <c r="D11" s="21">
        <f>D10*C10</f>
        <v>434.5625</v>
      </c>
      <c r="E11" s="21">
        <f>E10*C10</f>
        <v>579.41666666666663</v>
      </c>
      <c r="F11" s="21">
        <f>F10*C10</f>
        <v>724.27083333333326</v>
      </c>
      <c r="G11" s="21">
        <f>C10*G10</f>
        <v>724.27083333333326</v>
      </c>
      <c r="H11" s="21">
        <f>H10*C10</f>
        <v>434.5625</v>
      </c>
      <c r="I11" s="21">
        <f t="shared" si="0"/>
        <v>2897.083333333333</v>
      </c>
      <c r="J11" s="83"/>
      <c r="K11" s="84"/>
    </row>
    <row r="12" spans="1:11" x14ac:dyDescent="0.3">
      <c r="A12" s="79"/>
      <c r="B12" s="8"/>
      <c r="C12" s="17"/>
      <c r="D12" s="9">
        <f t="shared" ref="D12:H12" si="1">D11-D8</f>
        <v>0</v>
      </c>
      <c r="E12" s="9">
        <f t="shared" si="1"/>
        <v>-275.39333333333332</v>
      </c>
      <c r="F12" s="9">
        <f t="shared" si="1"/>
        <v>-930.13416666666672</v>
      </c>
      <c r="G12" s="9">
        <f t="shared" si="1"/>
        <v>-644.8566666666668</v>
      </c>
      <c r="H12" s="9">
        <f t="shared" si="1"/>
        <v>-405.9325</v>
      </c>
      <c r="I12" s="21">
        <f t="shared" si="0"/>
        <v>-2256.3166666666671</v>
      </c>
      <c r="J12" s="83"/>
      <c r="K12" s="84"/>
    </row>
    <row r="13" spans="1:11" x14ac:dyDescent="0.3">
      <c r="A13" s="79"/>
      <c r="B13" s="82" t="s">
        <v>5</v>
      </c>
      <c r="C13" s="82">
        <v>131</v>
      </c>
      <c r="D13" s="7"/>
      <c r="E13" s="7">
        <v>2</v>
      </c>
      <c r="F13" s="7">
        <v>7</v>
      </c>
      <c r="G13" s="7">
        <v>5</v>
      </c>
      <c r="H13" s="7">
        <v>3</v>
      </c>
      <c r="I13" s="21">
        <f t="shared" si="0"/>
        <v>17</v>
      </c>
      <c r="J13" s="85">
        <v>0.46970000000000001</v>
      </c>
      <c r="K13" s="84">
        <f>I14*J13</f>
        <v>1046.0219</v>
      </c>
    </row>
    <row r="14" spans="1:11" x14ac:dyDescent="0.3">
      <c r="A14" s="79"/>
      <c r="B14" s="82"/>
      <c r="C14" s="82"/>
      <c r="D14" s="21">
        <f>D13*C13</f>
        <v>0</v>
      </c>
      <c r="E14" s="21">
        <f>E13*C13</f>
        <v>262</v>
      </c>
      <c r="F14" s="21">
        <f>F13*C13</f>
        <v>917</v>
      </c>
      <c r="G14" s="21">
        <f>G13*C13</f>
        <v>655</v>
      </c>
      <c r="H14" s="21">
        <f>H13*C13</f>
        <v>393</v>
      </c>
      <c r="I14" s="21">
        <f t="shared" si="0"/>
        <v>2227</v>
      </c>
      <c r="J14" s="86"/>
      <c r="K14" s="84"/>
    </row>
    <row r="15" spans="1:11" x14ac:dyDescent="0.3">
      <c r="A15" s="79"/>
      <c r="B15" s="8"/>
      <c r="C15" s="17"/>
      <c r="D15" s="9">
        <f t="shared" ref="D15:H15" si="2">D12+D14</f>
        <v>0</v>
      </c>
      <c r="E15" s="9">
        <f t="shared" si="2"/>
        <v>-13.393333333333317</v>
      </c>
      <c r="F15" s="9">
        <f t="shared" si="2"/>
        <v>-13.134166666666715</v>
      </c>
      <c r="G15" s="9">
        <f t="shared" si="2"/>
        <v>10.143333333333203</v>
      </c>
      <c r="H15" s="9">
        <f t="shared" si="2"/>
        <v>-12.932500000000005</v>
      </c>
      <c r="I15" s="21">
        <f t="shared" si="0"/>
        <v>-29.316666666666833</v>
      </c>
      <c r="J15" s="87"/>
      <c r="K15" s="84"/>
    </row>
    <row r="16" spans="1:11" x14ac:dyDescent="0.3">
      <c r="A16" s="79"/>
      <c r="B16" s="82" t="s">
        <v>16</v>
      </c>
      <c r="C16" s="82">
        <v>13</v>
      </c>
      <c r="D16" s="7"/>
      <c r="E16" s="7">
        <v>1</v>
      </c>
      <c r="F16" s="7">
        <v>1</v>
      </c>
      <c r="G16" s="7"/>
      <c r="H16" s="7">
        <v>1</v>
      </c>
      <c r="I16" s="21">
        <f t="shared" si="0"/>
        <v>3</v>
      </c>
      <c r="J16" s="85">
        <v>0.47649999999999998</v>
      </c>
      <c r="K16" s="84">
        <f>I17*J16</f>
        <v>18.583500000000001</v>
      </c>
    </row>
    <row r="17" spans="1:12" x14ac:dyDescent="0.3">
      <c r="A17" s="79"/>
      <c r="B17" s="82"/>
      <c r="C17" s="82"/>
      <c r="D17" s="21">
        <f>D16*C16</f>
        <v>0</v>
      </c>
      <c r="E17" s="21">
        <f>E16*C16</f>
        <v>13</v>
      </c>
      <c r="F17" s="21">
        <f>F16*C16</f>
        <v>13</v>
      </c>
      <c r="G17" s="21">
        <f>G16*C16</f>
        <v>0</v>
      </c>
      <c r="H17" s="21">
        <f>H16*C16</f>
        <v>13</v>
      </c>
      <c r="I17" s="21">
        <f t="shared" si="0"/>
        <v>39</v>
      </c>
      <c r="J17" s="86"/>
      <c r="K17" s="84"/>
    </row>
    <row r="18" spans="1:12" x14ac:dyDescent="0.3">
      <c r="A18" s="79"/>
      <c r="B18" s="8"/>
      <c r="C18" s="17"/>
      <c r="D18" s="9">
        <f t="shared" ref="D18:H18" si="3">D15+D17</f>
        <v>0</v>
      </c>
      <c r="E18" s="9">
        <f t="shared" si="3"/>
        <v>-0.39333333333331666</v>
      </c>
      <c r="F18" s="9">
        <f t="shared" si="3"/>
        <v>-0.13416666666671517</v>
      </c>
      <c r="G18" s="9">
        <f t="shared" si="3"/>
        <v>10.143333333333203</v>
      </c>
      <c r="H18" s="9">
        <f t="shared" si="3"/>
        <v>6.7499999999995453E-2</v>
      </c>
      <c r="I18" s="21">
        <f t="shared" si="0"/>
        <v>9.6833333333331666</v>
      </c>
      <c r="J18" s="87"/>
      <c r="K18" s="84"/>
    </row>
    <row r="19" spans="1:12" x14ac:dyDescent="0.3">
      <c r="A19" s="79"/>
      <c r="B19" s="88" t="s">
        <v>15</v>
      </c>
      <c r="C19" s="88"/>
      <c r="D19" s="14">
        <f>D11+D14+D17</f>
        <v>434.5625</v>
      </c>
      <c r="E19" s="14">
        <f t="shared" ref="E19:H19" si="4">E11+E14+E17</f>
        <v>854.41666666666663</v>
      </c>
      <c r="F19" s="14">
        <f t="shared" si="4"/>
        <v>1654.2708333333333</v>
      </c>
      <c r="G19" s="14">
        <f t="shared" si="4"/>
        <v>1379.2708333333333</v>
      </c>
      <c r="H19" s="14">
        <f t="shared" si="4"/>
        <v>840.5625</v>
      </c>
      <c r="I19" s="14">
        <f>I11+I14+I17</f>
        <v>5163.083333333333</v>
      </c>
      <c r="J19" s="15">
        <f>K19/I19</f>
        <v>0.45297402714786067</v>
      </c>
      <c r="K19" s="16">
        <f>SUM(K10:K18)</f>
        <v>2338.7426500000001</v>
      </c>
    </row>
    <row r="20" spans="1:12" x14ac:dyDescent="0.3">
      <c r="A20" s="1"/>
      <c r="B20" s="1"/>
      <c r="C20" s="1"/>
      <c r="D20" s="1"/>
      <c r="E20" s="1"/>
      <c r="F20" s="1"/>
      <c r="G20" s="1"/>
      <c r="H20" s="1"/>
      <c r="I20" s="18" t="s">
        <v>14</v>
      </c>
      <c r="J20" s="19">
        <f>K20/H3</f>
        <v>0.1669008257102961</v>
      </c>
      <c r="K20" s="20">
        <f>H3-K19</f>
        <v>468.53735000000006</v>
      </c>
    </row>
    <row r="21" spans="1:12" x14ac:dyDescent="0.3">
      <c r="A21" s="1"/>
      <c r="B21" s="1"/>
      <c r="C21" s="1"/>
      <c r="D21" s="1"/>
      <c r="E21" s="1"/>
      <c r="F21" s="1"/>
      <c r="G21" s="1"/>
      <c r="H21" s="1"/>
      <c r="I21" s="18"/>
      <c r="J21" s="19"/>
      <c r="K21" s="20"/>
    </row>
    <row r="22" spans="1:12" x14ac:dyDescent="0.3">
      <c r="A22" s="102" t="s">
        <v>13</v>
      </c>
      <c r="B22" s="102"/>
      <c r="C22" s="103"/>
      <c r="D22" s="104" t="s">
        <v>12</v>
      </c>
      <c r="E22" s="105"/>
      <c r="F22" s="106"/>
      <c r="G22" s="81" t="s">
        <v>10</v>
      </c>
      <c r="H22" s="26" t="s">
        <v>11</v>
      </c>
      <c r="I22" s="26"/>
      <c r="J22" s="110" t="s">
        <v>17</v>
      </c>
      <c r="K22" s="89" t="s">
        <v>60</v>
      </c>
    </row>
    <row r="23" spans="1:12" x14ac:dyDescent="0.3">
      <c r="A23" s="102"/>
      <c r="B23" s="102"/>
      <c r="C23" s="103"/>
      <c r="D23" s="107"/>
      <c r="E23" s="108"/>
      <c r="F23" s="109"/>
      <c r="G23" s="81"/>
      <c r="H23" s="11">
        <v>0.55700000000000005</v>
      </c>
      <c r="I23" s="26"/>
      <c r="J23" s="110"/>
      <c r="K23" s="90"/>
    </row>
    <row r="24" spans="1:12" x14ac:dyDescent="0.3">
      <c r="A24" s="92" t="s">
        <v>63</v>
      </c>
      <c r="B24" s="92"/>
      <c r="C24" s="93"/>
      <c r="D24" s="94">
        <f>I28</f>
        <v>3353</v>
      </c>
      <c r="E24" s="95"/>
      <c r="F24" s="96"/>
      <c r="G24" s="26" t="s">
        <v>7</v>
      </c>
      <c r="H24" s="10">
        <f>I28*H23</f>
        <v>1867.6210000000001</v>
      </c>
      <c r="I24" s="2"/>
      <c r="J24" s="100" t="s">
        <v>57</v>
      </c>
      <c r="K24" s="90"/>
    </row>
    <row r="25" spans="1:12" x14ac:dyDescent="0.3">
      <c r="A25" s="92"/>
      <c r="B25" s="92"/>
      <c r="C25" s="93"/>
      <c r="D25" s="97"/>
      <c r="E25" s="98"/>
      <c r="F25" s="99"/>
      <c r="G25" s="3"/>
      <c r="H25" s="3"/>
      <c r="I25" s="4"/>
      <c r="J25" s="101"/>
      <c r="K25" s="91"/>
    </row>
    <row r="26" spans="1:12" x14ac:dyDescent="0.3">
      <c r="A26" s="80" t="s">
        <v>0</v>
      </c>
      <c r="B26" s="80" t="s">
        <v>1</v>
      </c>
      <c r="C26" s="80"/>
      <c r="D26" s="112" t="s">
        <v>9</v>
      </c>
      <c r="E26" s="112"/>
      <c r="F26" s="112"/>
      <c r="G26" s="112"/>
      <c r="H26" s="112"/>
      <c r="I26" s="80" t="s">
        <v>2</v>
      </c>
      <c r="J26" s="113" t="s">
        <v>8</v>
      </c>
      <c r="K26" s="113" t="s">
        <v>7</v>
      </c>
    </row>
    <row r="27" spans="1:12" x14ac:dyDescent="0.3">
      <c r="A27" s="80"/>
      <c r="B27" s="80"/>
      <c r="C27" s="111"/>
      <c r="D27" s="12" t="s">
        <v>18</v>
      </c>
      <c r="E27" s="13" t="s">
        <v>19</v>
      </c>
      <c r="F27" s="13" t="s">
        <v>20</v>
      </c>
      <c r="G27" s="13" t="s">
        <v>21</v>
      </c>
      <c r="H27" s="13" t="s">
        <v>22</v>
      </c>
      <c r="I27" s="80"/>
      <c r="J27" s="114"/>
      <c r="K27" s="114"/>
    </row>
    <row r="28" spans="1:12" ht="17.25" x14ac:dyDescent="0.3">
      <c r="A28" s="79" t="s">
        <v>51</v>
      </c>
      <c r="B28" s="24" t="s">
        <v>3</v>
      </c>
      <c r="C28" s="80" t="s">
        <v>6</v>
      </c>
      <c r="D28" s="42">
        <v>255</v>
      </c>
      <c r="E28" s="42">
        <v>515</v>
      </c>
      <c r="F28" s="42">
        <v>1093</v>
      </c>
      <c r="G28" s="42">
        <v>937</v>
      </c>
      <c r="H28" s="42">
        <v>553</v>
      </c>
      <c r="I28" s="24">
        <f t="shared" ref="I28:I39" si="5">SUM(D28:H28)</f>
        <v>3353</v>
      </c>
      <c r="J28" s="80"/>
      <c r="K28" s="81"/>
    </row>
    <row r="29" spans="1:12" x14ac:dyDescent="0.3">
      <c r="A29" s="79"/>
      <c r="B29" s="27">
        <v>1.0275000000000001</v>
      </c>
      <c r="C29" s="80"/>
      <c r="D29" s="24">
        <f>D28*$B$29</f>
        <v>262.01250000000005</v>
      </c>
      <c r="E29" s="24">
        <f t="shared" ref="E29:G29" si="6">E28*$B$29</f>
        <v>529.16250000000002</v>
      </c>
      <c r="F29" s="24">
        <f t="shared" si="6"/>
        <v>1123.0575000000001</v>
      </c>
      <c r="G29" s="24">
        <f t="shared" si="6"/>
        <v>962.76750000000004</v>
      </c>
      <c r="H29" s="24">
        <f>H28*$B$29</f>
        <v>568.2075000000001</v>
      </c>
      <c r="I29" s="24">
        <f t="shared" si="5"/>
        <v>3445.2075</v>
      </c>
      <c r="J29" s="80"/>
      <c r="K29" s="81"/>
    </row>
    <row r="30" spans="1:12" x14ac:dyDescent="0.3">
      <c r="A30" s="79"/>
      <c r="B30" s="24" t="s">
        <v>59</v>
      </c>
      <c r="C30" s="80"/>
      <c r="D30" s="5">
        <f>D28/I28*100</f>
        <v>7.6051297345660602</v>
      </c>
      <c r="E30" s="5">
        <f>E28/I28*100</f>
        <v>15.359379660005965</v>
      </c>
      <c r="F30" s="5">
        <f>F28/I28*100</f>
        <v>32.597673725022368</v>
      </c>
      <c r="G30" s="5">
        <f>G28/I28*100</f>
        <v>27.945123769758425</v>
      </c>
      <c r="H30" s="5">
        <f>H28/I28*100</f>
        <v>16.492693110647181</v>
      </c>
      <c r="I30" s="6">
        <f t="shared" si="5"/>
        <v>100</v>
      </c>
      <c r="J30" s="80"/>
      <c r="K30" s="81"/>
    </row>
    <row r="31" spans="1:12" x14ac:dyDescent="0.3">
      <c r="A31" s="79"/>
      <c r="B31" s="82" t="s">
        <v>4</v>
      </c>
      <c r="C31" s="82">
        <v>88</v>
      </c>
      <c r="D31" s="7">
        <v>3</v>
      </c>
      <c r="E31" s="7">
        <v>4</v>
      </c>
      <c r="F31" s="7">
        <v>5</v>
      </c>
      <c r="G31" s="7">
        <v>5</v>
      </c>
      <c r="H31" s="7">
        <v>3</v>
      </c>
      <c r="I31" s="25">
        <f t="shared" si="5"/>
        <v>20</v>
      </c>
      <c r="J31" s="83">
        <v>0.43980000000000002</v>
      </c>
      <c r="K31" s="84">
        <f>I32*J31</f>
        <v>774.048</v>
      </c>
      <c r="L31" t="s">
        <v>58</v>
      </c>
    </row>
    <row r="32" spans="1:12" x14ac:dyDescent="0.3">
      <c r="A32" s="79"/>
      <c r="B32" s="82"/>
      <c r="C32" s="82"/>
      <c r="D32" s="25">
        <f>D31*C31</f>
        <v>264</v>
      </c>
      <c r="E32" s="25">
        <f>E31*C31</f>
        <v>352</v>
      </c>
      <c r="F32" s="25">
        <f>F31*C31</f>
        <v>440</v>
      </c>
      <c r="G32" s="25">
        <f>C31*G31</f>
        <v>440</v>
      </c>
      <c r="H32" s="25">
        <f>H31*C31</f>
        <v>264</v>
      </c>
      <c r="I32" s="25">
        <f t="shared" si="5"/>
        <v>1760</v>
      </c>
      <c r="J32" s="83"/>
      <c r="K32" s="84"/>
    </row>
    <row r="33" spans="1:14" x14ac:dyDescent="0.3">
      <c r="A33" s="79"/>
      <c r="B33" s="8"/>
      <c r="C33" s="17"/>
      <c r="D33" s="9">
        <f t="shared" ref="D33:H33" si="7">D32-D29</f>
        <v>1.9874999999999545</v>
      </c>
      <c r="E33" s="9">
        <f t="shared" si="7"/>
        <v>-177.16250000000002</v>
      </c>
      <c r="F33" s="9">
        <f t="shared" si="7"/>
        <v>-683.05750000000012</v>
      </c>
      <c r="G33" s="9">
        <f t="shared" si="7"/>
        <v>-522.76750000000004</v>
      </c>
      <c r="H33" s="9">
        <f t="shared" si="7"/>
        <v>-304.2075000000001</v>
      </c>
      <c r="I33" s="25">
        <f t="shared" si="5"/>
        <v>-1685.2075000000004</v>
      </c>
      <c r="J33" s="83"/>
      <c r="K33" s="84"/>
    </row>
    <row r="34" spans="1:14" x14ac:dyDescent="0.3">
      <c r="A34" s="79"/>
      <c r="B34" s="82" t="s">
        <v>5</v>
      </c>
      <c r="C34" s="82">
        <v>152</v>
      </c>
      <c r="D34" s="7"/>
      <c r="E34" s="7">
        <v>1</v>
      </c>
      <c r="F34" s="7">
        <v>4</v>
      </c>
      <c r="G34" s="7">
        <v>3</v>
      </c>
      <c r="H34" s="7">
        <v>2</v>
      </c>
      <c r="I34" s="25">
        <f t="shared" si="5"/>
        <v>10</v>
      </c>
      <c r="J34" s="85">
        <v>0.47699999999999998</v>
      </c>
      <c r="K34" s="84">
        <f>I35*J34</f>
        <v>725.04</v>
      </c>
    </row>
    <row r="35" spans="1:14" x14ac:dyDescent="0.3">
      <c r="A35" s="79"/>
      <c r="B35" s="82"/>
      <c r="C35" s="82"/>
      <c r="D35" s="25">
        <f>D34*C34</f>
        <v>0</v>
      </c>
      <c r="E35" s="25">
        <f>E34*C34</f>
        <v>152</v>
      </c>
      <c r="F35" s="25">
        <f>F34*C34</f>
        <v>608</v>
      </c>
      <c r="G35" s="25">
        <f>G34*C34</f>
        <v>456</v>
      </c>
      <c r="H35" s="25">
        <f>H34*C34</f>
        <v>304</v>
      </c>
      <c r="I35" s="25">
        <f t="shared" si="5"/>
        <v>1520</v>
      </c>
      <c r="J35" s="86"/>
      <c r="K35" s="84"/>
    </row>
    <row r="36" spans="1:14" x14ac:dyDescent="0.3">
      <c r="A36" s="79"/>
      <c r="B36" s="8"/>
      <c r="C36" s="17"/>
      <c r="D36" s="9">
        <f t="shared" ref="D36:H36" si="8">D33+D35</f>
        <v>1.9874999999999545</v>
      </c>
      <c r="E36" s="9">
        <f t="shared" si="8"/>
        <v>-25.162500000000023</v>
      </c>
      <c r="F36" s="9">
        <f t="shared" si="8"/>
        <v>-75.057500000000118</v>
      </c>
      <c r="G36" s="9">
        <f t="shared" si="8"/>
        <v>-66.767500000000041</v>
      </c>
      <c r="H36" s="9">
        <f t="shared" si="8"/>
        <v>-0.2075000000000955</v>
      </c>
      <c r="I36" s="25">
        <f t="shared" si="5"/>
        <v>-165.20750000000032</v>
      </c>
      <c r="J36" s="87"/>
      <c r="K36" s="84"/>
    </row>
    <row r="37" spans="1:14" x14ac:dyDescent="0.3">
      <c r="A37" s="79"/>
      <c r="B37" s="82" t="s">
        <v>16</v>
      </c>
      <c r="C37" s="82">
        <v>25</v>
      </c>
      <c r="D37" s="7"/>
      <c r="E37" s="7">
        <v>1</v>
      </c>
      <c r="F37" s="7">
        <v>3</v>
      </c>
      <c r="G37" s="7">
        <v>3</v>
      </c>
      <c r="H37" s="7"/>
      <c r="I37" s="25">
        <f t="shared" si="5"/>
        <v>7</v>
      </c>
      <c r="J37" s="85">
        <v>0.4597</v>
      </c>
      <c r="K37" s="84">
        <f>I38*J37</f>
        <v>80.447500000000005</v>
      </c>
    </row>
    <row r="38" spans="1:14" x14ac:dyDescent="0.3">
      <c r="A38" s="79"/>
      <c r="B38" s="82"/>
      <c r="C38" s="82"/>
      <c r="D38" s="25">
        <f>D37*C37</f>
        <v>0</v>
      </c>
      <c r="E38" s="25">
        <f>E37*C37</f>
        <v>25</v>
      </c>
      <c r="F38" s="25">
        <f>F37*C37</f>
        <v>75</v>
      </c>
      <c r="G38" s="25">
        <f>G37*C37</f>
        <v>75</v>
      </c>
      <c r="H38" s="25">
        <f>H37*C37</f>
        <v>0</v>
      </c>
      <c r="I38" s="25">
        <f t="shared" si="5"/>
        <v>175</v>
      </c>
      <c r="J38" s="86"/>
      <c r="K38" s="84"/>
    </row>
    <row r="39" spans="1:14" x14ac:dyDescent="0.3">
      <c r="A39" s="79"/>
      <c r="B39" s="8"/>
      <c r="C39" s="17"/>
      <c r="D39" s="9">
        <f t="shared" ref="D39:H39" si="9">D36+D38</f>
        <v>1.9874999999999545</v>
      </c>
      <c r="E39" s="9">
        <f t="shared" si="9"/>
        <v>-0.16250000000002274</v>
      </c>
      <c r="F39" s="9">
        <f t="shared" si="9"/>
        <v>-5.7500000000118234E-2</v>
      </c>
      <c r="G39" s="9">
        <f t="shared" si="9"/>
        <v>8.2324999999999591</v>
      </c>
      <c r="H39" s="9">
        <f t="shared" si="9"/>
        <v>-0.2075000000000955</v>
      </c>
      <c r="I39" s="25">
        <f t="shared" si="5"/>
        <v>9.7924999999996771</v>
      </c>
      <c r="J39" s="87"/>
      <c r="K39" s="84"/>
    </row>
    <row r="40" spans="1:14" x14ac:dyDescent="0.3">
      <c r="A40" s="79"/>
      <c r="B40" s="88" t="s">
        <v>15</v>
      </c>
      <c r="C40" s="88"/>
      <c r="D40" s="14">
        <f>D32+D35+D38</f>
        <v>264</v>
      </c>
      <c r="E40" s="14">
        <f t="shared" ref="E40:H40" si="10">E32+E35+E38</f>
        <v>529</v>
      </c>
      <c r="F40" s="14">
        <f t="shared" si="10"/>
        <v>1123</v>
      </c>
      <c r="G40" s="14">
        <f t="shared" si="10"/>
        <v>971</v>
      </c>
      <c r="H40" s="14">
        <f t="shared" si="10"/>
        <v>568</v>
      </c>
      <c r="I40" s="14">
        <f>I32+I35+I38</f>
        <v>3455</v>
      </c>
      <c r="J40" s="15">
        <f>K40/I40</f>
        <v>0.45717380607814762</v>
      </c>
      <c r="K40" s="16">
        <f>SUM(K31:K39)</f>
        <v>1579.5355</v>
      </c>
    </row>
    <row r="41" spans="1:14" x14ac:dyDescent="0.3">
      <c r="A41" s="1"/>
      <c r="B41" s="1"/>
      <c r="C41" s="1"/>
      <c r="D41" s="1"/>
      <c r="E41" s="1"/>
      <c r="F41" s="1"/>
      <c r="G41" s="1"/>
      <c r="H41" s="1"/>
      <c r="I41" s="18" t="s">
        <v>14</v>
      </c>
      <c r="J41" s="19">
        <f>K41/H24</f>
        <v>0.1542526561866675</v>
      </c>
      <c r="K41" s="20">
        <f>H24-K40</f>
        <v>288.08550000000014</v>
      </c>
    </row>
    <row r="42" spans="1:14" x14ac:dyDescent="0.3">
      <c r="A42" s="102" t="s">
        <v>13</v>
      </c>
      <c r="B42" s="102"/>
      <c r="C42" s="103"/>
      <c r="D42" s="104" t="s">
        <v>12</v>
      </c>
      <c r="E42" s="105"/>
      <c r="F42" s="106"/>
      <c r="G42" s="81" t="s">
        <v>10</v>
      </c>
      <c r="H42" s="26" t="s">
        <v>11</v>
      </c>
      <c r="I42" s="26"/>
      <c r="J42" s="110" t="s">
        <v>17</v>
      </c>
      <c r="K42" s="89" t="s">
        <v>60</v>
      </c>
    </row>
    <row r="43" spans="1:14" x14ac:dyDescent="0.3">
      <c r="A43" s="102"/>
      <c r="B43" s="102"/>
      <c r="C43" s="103"/>
      <c r="D43" s="107"/>
      <c r="E43" s="108"/>
      <c r="F43" s="109"/>
      <c r="G43" s="81"/>
      <c r="H43" s="11">
        <v>0.55700000000000005</v>
      </c>
      <c r="I43" s="26"/>
      <c r="J43" s="110"/>
      <c r="K43" s="90"/>
    </row>
    <row r="44" spans="1:14" x14ac:dyDescent="0.3">
      <c r="A44" s="92" t="s">
        <v>64</v>
      </c>
      <c r="B44" s="92"/>
      <c r="C44" s="93"/>
      <c r="D44" s="94">
        <f>I48</f>
        <v>7298</v>
      </c>
      <c r="E44" s="95"/>
      <c r="F44" s="96"/>
      <c r="G44" s="26" t="s">
        <v>7</v>
      </c>
      <c r="H44" s="10">
        <f>I48*H43</f>
        <v>4064.9860000000003</v>
      </c>
      <c r="I44" s="2"/>
      <c r="J44" s="100" t="s">
        <v>57</v>
      </c>
      <c r="K44" s="90"/>
    </row>
    <row r="45" spans="1:14" x14ac:dyDescent="0.3">
      <c r="A45" s="92"/>
      <c r="B45" s="92"/>
      <c r="C45" s="93"/>
      <c r="D45" s="97"/>
      <c r="E45" s="98"/>
      <c r="F45" s="99"/>
      <c r="G45" s="3"/>
      <c r="H45" s="3"/>
      <c r="I45" s="4"/>
      <c r="J45" s="101"/>
      <c r="K45" s="91"/>
    </row>
    <row r="46" spans="1:14" x14ac:dyDescent="0.3">
      <c r="A46" s="80" t="s">
        <v>0</v>
      </c>
      <c r="B46" s="80" t="s">
        <v>1</v>
      </c>
      <c r="C46" s="80"/>
      <c r="D46" s="112" t="s">
        <v>9</v>
      </c>
      <c r="E46" s="112"/>
      <c r="F46" s="112"/>
      <c r="G46" s="112"/>
      <c r="H46" s="112"/>
      <c r="I46" s="80" t="s">
        <v>2</v>
      </c>
      <c r="J46" s="113" t="s">
        <v>8</v>
      </c>
      <c r="K46" s="113" t="s">
        <v>7</v>
      </c>
    </row>
    <row r="47" spans="1:14" x14ac:dyDescent="0.3">
      <c r="A47" s="80"/>
      <c r="B47" s="80"/>
      <c r="C47" s="111"/>
      <c r="D47" s="12" t="s">
        <v>18</v>
      </c>
      <c r="E47" s="13" t="s">
        <v>19</v>
      </c>
      <c r="F47" s="13" t="s">
        <v>20</v>
      </c>
      <c r="G47" s="13" t="s">
        <v>21</v>
      </c>
      <c r="H47" s="13" t="s">
        <v>22</v>
      </c>
      <c r="I47" s="80"/>
      <c r="J47" s="114"/>
      <c r="K47" s="114"/>
      <c r="N47" t="s">
        <v>58</v>
      </c>
    </row>
    <row r="48" spans="1:14" ht="17.25" thickBot="1" x14ac:dyDescent="0.35">
      <c r="A48" s="79" t="s">
        <v>52</v>
      </c>
      <c r="B48" s="24" t="s">
        <v>3</v>
      </c>
      <c r="C48" s="80" t="s">
        <v>6</v>
      </c>
      <c r="D48" s="45">
        <v>585</v>
      </c>
      <c r="E48" s="45">
        <v>1163</v>
      </c>
      <c r="F48" s="45">
        <v>2344</v>
      </c>
      <c r="G48" s="45">
        <v>2001</v>
      </c>
      <c r="H48" s="45">
        <v>1205</v>
      </c>
      <c r="I48" s="24">
        <f t="shared" ref="I48:I59" si="11">SUM(D48:H48)</f>
        <v>7298</v>
      </c>
      <c r="J48" s="80"/>
      <c r="K48" s="81"/>
    </row>
    <row r="49" spans="1:11" x14ac:dyDescent="0.3">
      <c r="A49" s="79"/>
      <c r="B49" s="27">
        <v>1.0225</v>
      </c>
      <c r="C49" s="80"/>
      <c r="D49" s="24">
        <f>D48*$B$49</f>
        <v>598.16250000000002</v>
      </c>
      <c r="E49" s="24">
        <f t="shared" ref="E49:F49" si="12">E48*$B$49</f>
        <v>1189.1675</v>
      </c>
      <c r="F49" s="24">
        <f t="shared" si="12"/>
        <v>2396.7399999999998</v>
      </c>
      <c r="G49" s="24">
        <f>G48*$B$49</f>
        <v>2046.0225</v>
      </c>
      <c r="H49" s="24">
        <f>H48*$B$49</f>
        <v>1232.1125</v>
      </c>
      <c r="I49" s="24">
        <f t="shared" si="11"/>
        <v>7462.2049999999999</v>
      </c>
      <c r="J49" s="80"/>
      <c r="K49" s="81"/>
    </row>
    <row r="50" spans="1:11" x14ac:dyDescent="0.3">
      <c r="A50" s="79"/>
      <c r="B50" s="24" t="s">
        <v>50</v>
      </c>
      <c r="C50" s="80"/>
      <c r="D50" s="5">
        <f>D48/I48*100</f>
        <v>8.0158947656892305</v>
      </c>
      <c r="E50" s="5">
        <f>E48/I48*100</f>
        <v>15.935872841874485</v>
      </c>
      <c r="F50" s="5">
        <f>F48/I48*100</f>
        <v>32.118388599616331</v>
      </c>
      <c r="G50" s="5">
        <f>G48/I48*100</f>
        <v>27.418470813921626</v>
      </c>
      <c r="H50" s="5">
        <f>H48/I48*100</f>
        <v>16.511372978898329</v>
      </c>
      <c r="I50" s="6">
        <f t="shared" si="11"/>
        <v>100</v>
      </c>
      <c r="J50" s="80"/>
      <c r="K50" s="81"/>
    </row>
    <row r="51" spans="1:11" x14ac:dyDescent="0.3">
      <c r="A51" s="79"/>
      <c r="B51" s="82" t="s">
        <v>4</v>
      </c>
      <c r="C51" s="82">
        <f>+D49/3</f>
        <v>199.38750000000002</v>
      </c>
      <c r="D51" s="7">
        <v>3</v>
      </c>
      <c r="E51" s="7">
        <v>4</v>
      </c>
      <c r="F51" s="7">
        <v>5</v>
      </c>
      <c r="G51" s="7">
        <v>5</v>
      </c>
      <c r="H51" s="7">
        <v>3</v>
      </c>
      <c r="I51" s="25">
        <f t="shared" si="11"/>
        <v>20</v>
      </c>
      <c r="J51" s="83">
        <v>0.43980000000000002</v>
      </c>
      <c r="K51" s="84">
        <f>I52*J51</f>
        <v>1753.8124500000001</v>
      </c>
    </row>
    <row r="52" spans="1:11" x14ac:dyDescent="0.3">
      <c r="A52" s="79"/>
      <c r="B52" s="82"/>
      <c r="C52" s="82"/>
      <c r="D52" s="25">
        <f>D51*C51</f>
        <v>598.16250000000002</v>
      </c>
      <c r="E52" s="25">
        <f>E51*C51</f>
        <v>797.55000000000007</v>
      </c>
      <c r="F52" s="25">
        <f>F51*C51</f>
        <v>996.93750000000011</v>
      </c>
      <c r="G52" s="25">
        <f>C51*G51</f>
        <v>996.93750000000011</v>
      </c>
      <c r="H52" s="25">
        <f>H51*C51</f>
        <v>598.16250000000002</v>
      </c>
      <c r="I52" s="25">
        <f t="shared" si="11"/>
        <v>3987.75</v>
      </c>
      <c r="J52" s="83"/>
      <c r="K52" s="84"/>
    </row>
    <row r="53" spans="1:11" x14ac:dyDescent="0.3">
      <c r="A53" s="79"/>
      <c r="B53" s="8"/>
      <c r="C53" s="17"/>
      <c r="D53" s="9">
        <f t="shared" ref="D53:H53" si="13">D52-D49</f>
        <v>0</v>
      </c>
      <c r="E53" s="9">
        <f t="shared" si="13"/>
        <v>-391.61749999999995</v>
      </c>
      <c r="F53" s="9">
        <f t="shared" si="13"/>
        <v>-1399.8024999999998</v>
      </c>
      <c r="G53" s="9">
        <f t="shared" si="13"/>
        <v>-1049.085</v>
      </c>
      <c r="H53" s="9">
        <f t="shared" si="13"/>
        <v>-633.94999999999993</v>
      </c>
      <c r="I53" s="25">
        <f t="shared" si="11"/>
        <v>-3474.4549999999995</v>
      </c>
      <c r="J53" s="83"/>
      <c r="K53" s="84"/>
    </row>
    <row r="54" spans="1:11" x14ac:dyDescent="0.3">
      <c r="A54" s="79"/>
      <c r="B54" s="82" t="s">
        <v>5</v>
      </c>
      <c r="C54" s="82">
        <v>197</v>
      </c>
      <c r="D54" s="7"/>
      <c r="E54" s="7">
        <v>2</v>
      </c>
      <c r="F54" s="7">
        <v>7</v>
      </c>
      <c r="G54" s="7">
        <v>5</v>
      </c>
      <c r="H54" s="7">
        <v>3</v>
      </c>
      <c r="I54" s="25">
        <f t="shared" si="11"/>
        <v>17</v>
      </c>
      <c r="J54" s="85">
        <v>0.46970000000000001</v>
      </c>
      <c r="K54" s="84">
        <f>I55*J54</f>
        <v>1573.0253</v>
      </c>
    </row>
    <row r="55" spans="1:11" x14ac:dyDescent="0.3">
      <c r="A55" s="79"/>
      <c r="B55" s="82"/>
      <c r="C55" s="82"/>
      <c r="D55" s="25">
        <f>D54*C54</f>
        <v>0</v>
      </c>
      <c r="E55" s="25">
        <f>E54*C54</f>
        <v>394</v>
      </c>
      <c r="F55" s="25">
        <f>F54*C54</f>
        <v>1379</v>
      </c>
      <c r="G55" s="25">
        <f>G54*C54</f>
        <v>985</v>
      </c>
      <c r="H55" s="25">
        <f>H54*C54</f>
        <v>591</v>
      </c>
      <c r="I55" s="25">
        <f t="shared" si="11"/>
        <v>3349</v>
      </c>
      <c r="J55" s="86"/>
      <c r="K55" s="84"/>
    </row>
    <row r="56" spans="1:11" x14ac:dyDescent="0.3">
      <c r="A56" s="79"/>
      <c r="B56" s="8"/>
      <c r="C56" s="17"/>
      <c r="D56" s="9">
        <f t="shared" ref="D56:H56" si="14">D53+D55</f>
        <v>0</v>
      </c>
      <c r="E56" s="9">
        <f t="shared" si="14"/>
        <v>2.38250000000005</v>
      </c>
      <c r="F56" s="9">
        <f t="shared" si="14"/>
        <v>-20.802499999999782</v>
      </c>
      <c r="G56" s="9">
        <f t="shared" si="14"/>
        <v>-64.085000000000036</v>
      </c>
      <c r="H56" s="9">
        <f t="shared" si="14"/>
        <v>-42.949999999999932</v>
      </c>
      <c r="I56" s="25">
        <f t="shared" si="11"/>
        <v>-125.4549999999997</v>
      </c>
      <c r="J56" s="87"/>
      <c r="K56" s="84"/>
    </row>
    <row r="57" spans="1:11" x14ac:dyDescent="0.3">
      <c r="A57" s="79"/>
      <c r="B57" s="82" t="s">
        <v>16</v>
      </c>
      <c r="C57" s="82">
        <v>22</v>
      </c>
      <c r="D57" s="7"/>
      <c r="E57" s="7"/>
      <c r="F57" s="7">
        <v>1</v>
      </c>
      <c r="G57" s="7">
        <v>3</v>
      </c>
      <c r="H57" s="7">
        <v>2</v>
      </c>
      <c r="I57" s="25">
        <f t="shared" si="11"/>
        <v>6</v>
      </c>
      <c r="J57" s="85">
        <v>0.5151</v>
      </c>
      <c r="K57" s="84">
        <f>I58*J57</f>
        <v>67.993200000000002</v>
      </c>
    </row>
    <row r="58" spans="1:11" x14ac:dyDescent="0.3">
      <c r="A58" s="79"/>
      <c r="B58" s="82"/>
      <c r="C58" s="82"/>
      <c r="D58" s="25">
        <f>D57*C57</f>
        <v>0</v>
      </c>
      <c r="E58" s="25">
        <f>E57*C57</f>
        <v>0</v>
      </c>
      <c r="F58" s="25">
        <f>F57*C57</f>
        <v>22</v>
      </c>
      <c r="G58" s="25">
        <f>G57*C57</f>
        <v>66</v>
      </c>
      <c r="H58" s="25">
        <f>H57*C57</f>
        <v>44</v>
      </c>
      <c r="I58" s="25">
        <f t="shared" si="11"/>
        <v>132</v>
      </c>
      <c r="J58" s="86"/>
      <c r="K58" s="84"/>
    </row>
    <row r="59" spans="1:11" x14ac:dyDescent="0.3">
      <c r="A59" s="79"/>
      <c r="B59" s="8"/>
      <c r="C59" s="17"/>
      <c r="D59" s="9">
        <f t="shared" ref="D59:H59" si="15">D56+D58</f>
        <v>0</v>
      </c>
      <c r="E59" s="9">
        <f t="shared" si="15"/>
        <v>2.38250000000005</v>
      </c>
      <c r="F59" s="9">
        <f t="shared" si="15"/>
        <v>1.1975000000002183</v>
      </c>
      <c r="G59" s="9">
        <f t="shared" si="15"/>
        <v>1.9149999999999636</v>
      </c>
      <c r="H59" s="9">
        <f t="shared" si="15"/>
        <v>1.0500000000000682</v>
      </c>
      <c r="I59" s="25">
        <f t="shared" si="11"/>
        <v>6.5450000000003001</v>
      </c>
      <c r="J59" s="87"/>
      <c r="K59" s="84"/>
    </row>
    <row r="60" spans="1:11" x14ac:dyDescent="0.3">
      <c r="A60" s="79"/>
      <c r="B60" s="88" t="s">
        <v>15</v>
      </c>
      <c r="C60" s="88"/>
      <c r="D60" s="14">
        <f>D52+D55+D58</f>
        <v>598.16250000000002</v>
      </c>
      <c r="E60" s="14">
        <f t="shared" ref="E60:H60" si="16">E52+E55+E58</f>
        <v>1191.5500000000002</v>
      </c>
      <c r="F60" s="14">
        <f t="shared" si="16"/>
        <v>2397.9375</v>
      </c>
      <c r="G60" s="14">
        <f t="shared" si="16"/>
        <v>2047.9375</v>
      </c>
      <c r="H60" s="14">
        <f t="shared" si="16"/>
        <v>1233.1624999999999</v>
      </c>
      <c r="I60" s="14">
        <f>I52+I55+I58</f>
        <v>7468.75</v>
      </c>
      <c r="J60" s="15">
        <f>K60/I60</f>
        <v>0.45453803514644353</v>
      </c>
      <c r="K60" s="16">
        <f>SUM(K51:K59)</f>
        <v>3394.83095</v>
      </c>
    </row>
    <row r="61" spans="1:11" x14ac:dyDescent="0.3">
      <c r="I61" s="18" t="s">
        <v>14</v>
      </c>
      <c r="J61" s="19">
        <f>+K61/H44</f>
        <v>0.16486035868266219</v>
      </c>
      <c r="K61" s="135">
        <f>+H44-K60</f>
        <v>670.1550500000003</v>
      </c>
    </row>
  </sheetData>
  <mergeCells count="93">
    <mergeCell ref="K54:K56"/>
    <mergeCell ref="B57:B58"/>
    <mergeCell ref="C57:C58"/>
    <mergeCell ref="J57:J59"/>
    <mergeCell ref="K57:K59"/>
    <mergeCell ref="K48:K50"/>
    <mergeCell ref="B51:B52"/>
    <mergeCell ref="C51:C52"/>
    <mergeCell ref="J51:J53"/>
    <mergeCell ref="K51:K53"/>
    <mergeCell ref="B60:C60"/>
    <mergeCell ref="A42:C43"/>
    <mergeCell ref="D42:F43"/>
    <mergeCell ref="G42:G43"/>
    <mergeCell ref="J42:J43"/>
    <mergeCell ref="A48:A60"/>
    <mergeCell ref="C48:C50"/>
    <mergeCell ref="J48:J50"/>
    <mergeCell ref="B54:B55"/>
    <mergeCell ref="C54:C55"/>
    <mergeCell ref="J54:J56"/>
    <mergeCell ref="K42:K45"/>
    <mergeCell ref="A44:C45"/>
    <mergeCell ref="D44:F45"/>
    <mergeCell ref="J44:J45"/>
    <mergeCell ref="K46:K47"/>
    <mergeCell ref="A46:A47"/>
    <mergeCell ref="B46:C47"/>
    <mergeCell ref="D46:H46"/>
    <mergeCell ref="I46:I47"/>
    <mergeCell ref="J46:J47"/>
    <mergeCell ref="K34:K36"/>
    <mergeCell ref="B37:B38"/>
    <mergeCell ref="C37:C38"/>
    <mergeCell ref="J37:J39"/>
    <mergeCell ref="K37:K39"/>
    <mergeCell ref="K28:K30"/>
    <mergeCell ref="B31:B32"/>
    <mergeCell ref="C31:C32"/>
    <mergeCell ref="J31:J33"/>
    <mergeCell ref="K31:K33"/>
    <mergeCell ref="B40:C40"/>
    <mergeCell ref="A22:C23"/>
    <mergeCell ref="D22:F23"/>
    <mergeCell ref="G22:G23"/>
    <mergeCell ref="J22:J23"/>
    <mergeCell ref="A28:A40"/>
    <mergeCell ref="C28:C30"/>
    <mergeCell ref="J28:J30"/>
    <mergeCell ref="B34:B35"/>
    <mergeCell ref="C34:C35"/>
    <mergeCell ref="J34:J36"/>
    <mergeCell ref="K26:K27"/>
    <mergeCell ref="A26:A27"/>
    <mergeCell ref="B26:C27"/>
    <mergeCell ref="D26:H26"/>
    <mergeCell ref="I26:I27"/>
    <mergeCell ref="J26:J27"/>
    <mergeCell ref="K5:K6"/>
    <mergeCell ref="K22:K25"/>
    <mergeCell ref="A24:C25"/>
    <mergeCell ref="D24:F25"/>
    <mergeCell ref="J24:J25"/>
    <mergeCell ref="J16:J18"/>
    <mergeCell ref="A5:A6"/>
    <mergeCell ref="B5:C6"/>
    <mergeCell ref="D5:H5"/>
    <mergeCell ref="I5:I6"/>
    <mergeCell ref="J5:J6"/>
    <mergeCell ref="K1:K4"/>
    <mergeCell ref="A3:C4"/>
    <mergeCell ref="D3:F4"/>
    <mergeCell ref="J3:J4"/>
    <mergeCell ref="A1:C2"/>
    <mergeCell ref="D1:F2"/>
    <mergeCell ref="G1:G2"/>
    <mergeCell ref="J1:J2"/>
    <mergeCell ref="A7:A19"/>
    <mergeCell ref="C7:C9"/>
    <mergeCell ref="J7:J9"/>
    <mergeCell ref="K7:K9"/>
    <mergeCell ref="B10:B11"/>
    <mergeCell ref="C10:C11"/>
    <mergeCell ref="J10:J12"/>
    <mergeCell ref="K10:K12"/>
    <mergeCell ref="B13:B14"/>
    <mergeCell ref="C13:C14"/>
    <mergeCell ref="J13:J15"/>
    <mergeCell ref="K13:K15"/>
    <mergeCell ref="B16:B17"/>
    <mergeCell ref="C16:C17"/>
    <mergeCell ref="K16:K18"/>
    <mergeCell ref="B19:C19"/>
  </mergeCells>
  <phoneticPr fontId="2" type="noConversion"/>
  <pageMargins left="0.64" right="0.15748031496062992" top="0.37" bottom="0.11811023622047245" header="0.78740157480314965" footer="0.11811023622047245"/>
  <pageSetup paperSize="9" scale="58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AE0C-4442-4680-926E-48DAFAC1F2F7}">
  <dimension ref="A1:N61"/>
  <sheetViews>
    <sheetView tabSelected="1" topLeftCell="A31" workbookViewId="0">
      <selection activeCell="M47" sqref="M47"/>
    </sheetView>
  </sheetViews>
  <sheetFormatPr defaultRowHeight="16.5" x14ac:dyDescent="0.3"/>
  <cols>
    <col min="1" max="1" width="31.375" customWidth="1"/>
    <col min="2" max="2" width="13.375" customWidth="1"/>
    <col min="3" max="3" width="10.875" customWidth="1"/>
    <col min="4" max="8" width="10.375" customWidth="1"/>
    <col min="9" max="9" width="10.75" customWidth="1"/>
    <col min="10" max="10" width="12.125" customWidth="1"/>
    <col min="11" max="11" width="13.5" customWidth="1"/>
    <col min="12" max="12" width="12.625" customWidth="1"/>
  </cols>
  <sheetData>
    <row r="1" spans="1:11" x14ac:dyDescent="0.3">
      <c r="A1" s="102" t="s">
        <v>13</v>
      </c>
      <c r="B1" s="102"/>
      <c r="C1" s="103"/>
      <c r="D1" s="104" t="s">
        <v>12</v>
      </c>
      <c r="E1" s="105"/>
      <c r="F1" s="106"/>
      <c r="G1" s="81" t="s">
        <v>10</v>
      </c>
      <c r="H1" s="29" t="s">
        <v>11</v>
      </c>
      <c r="I1" s="29"/>
      <c r="J1" s="110" t="s">
        <v>17</v>
      </c>
      <c r="K1" s="89" t="s">
        <v>60</v>
      </c>
    </row>
    <row r="2" spans="1:11" x14ac:dyDescent="0.3">
      <c r="A2" s="102"/>
      <c r="B2" s="102"/>
      <c r="C2" s="103"/>
      <c r="D2" s="107"/>
      <c r="E2" s="108"/>
      <c r="F2" s="109"/>
      <c r="G2" s="81"/>
      <c r="H2" s="11">
        <v>0.16500000000000001</v>
      </c>
      <c r="I2" s="29"/>
      <c r="J2" s="110"/>
      <c r="K2" s="90"/>
    </row>
    <row r="3" spans="1:11" x14ac:dyDescent="0.3">
      <c r="A3" s="92" t="s">
        <v>116</v>
      </c>
      <c r="B3" s="92"/>
      <c r="C3" s="93"/>
      <c r="D3" s="94">
        <f>I7</f>
        <v>5040</v>
      </c>
      <c r="E3" s="95"/>
      <c r="F3" s="96"/>
      <c r="G3" s="29" t="s">
        <v>7</v>
      </c>
      <c r="H3" s="10">
        <f>I7*H2</f>
        <v>831.6</v>
      </c>
      <c r="I3" s="2"/>
      <c r="J3" s="100" t="s">
        <v>61</v>
      </c>
      <c r="K3" s="90"/>
    </row>
    <row r="4" spans="1:11" x14ac:dyDescent="0.3">
      <c r="A4" s="92"/>
      <c r="B4" s="92"/>
      <c r="C4" s="93"/>
      <c r="D4" s="97"/>
      <c r="E4" s="98"/>
      <c r="F4" s="99"/>
      <c r="G4" s="3"/>
      <c r="H4" s="3"/>
      <c r="I4" s="4"/>
      <c r="J4" s="101"/>
      <c r="K4" s="91"/>
    </row>
    <row r="5" spans="1:11" x14ac:dyDescent="0.3">
      <c r="A5" s="80" t="s">
        <v>0</v>
      </c>
      <c r="B5" s="80" t="s">
        <v>1</v>
      </c>
      <c r="C5" s="80"/>
      <c r="D5" s="112" t="s">
        <v>9</v>
      </c>
      <c r="E5" s="112"/>
      <c r="F5" s="112"/>
      <c r="G5" s="112"/>
      <c r="H5" s="112"/>
      <c r="I5" s="80" t="s">
        <v>2</v>
      </c>
      <c r="J5" s="113" t="s">
        <v>8</v>
      </c>
      <c r="K5" s="113" t="s">
        <v>7</v>
      </c>
    </row>
    <row r="6" spans="1:11" x14ac:dyDescent="0.3">
      <c r="A6" s="80"/>
      <c r="B6" s="80"/>
      <c r="C6" s="111"/>
      <c r="D6" s="12" t="s">
        <v>18</v>
      </c>
      <c r="E6" s="13" t="s">
        <v>19</v>
      </c>
      <c r="F6" s="13" t="s">
        <v>20</v>
      </c>
      <c r="G6" s="13" t="s">
        <v>21</v>
      </c>
      <c r="H6" s="13" t="s">
        <v>22</v>
      </c>
      <c r="I6" s="80"/>
      <c r="J6" s="114"/>
      <c r="K6" s="114"/>
    </row>
    <row r="7" spans="1:11" ht="17.25" x14ac:dyDescent="0.3">
      <c r="A7" s="79" t="s">
        <v>48</v>
      </c>
      <c r="B7" s="30" t="s">
        <v>3</v>
      </c>
      <c r="C7" s="80" t="s">
        <v>6</v>
      </c>
      <c r="D7" s="42">
        <v>425</v>
      </c>
      <c r="E7" s="42">
        <v>836</v>
      </c>
      <c r="F7" s="42">
        <v>1618</v>
      </c>
      <c r="G7" s="42">
        <v>1339</v>
      </c>
      <c r="H7" s="42">
        <v>822</v>
      </c>
      <c r="I7" s="30">
        <f t="shared" ref="I7:I18" si="0">SUM(D7:H7)</f>
        <v>5040</v>
      </c>
      <c r="J7" s="80"/>
      <c r="K7" s="81"/>
    </row>
    <row r="8" spans="1:11" x14ac:dyDescent="0.3">
      <c r="A8" s="79"/>
      <c r="B8" s="27">
        <v>1.0225</v>
      </c>
      <c r="C8" s="80"/>
      <c r="D8" s="30">
        <f>D7*$B$8</f>
        <v>434.5625</v>
      </c>
      <c r="E8" s="30">
        <f>E7*$B$8</f>
        <v>854.81</v>
      </c>
      <c r="F8" s="30">
        <f>F7*$B$8</f>
        <v>1654.405</v>
      </c>
      <c r="G8" s="30">
        <f>G7*$B$8</f>
        <v>1369.1275000000001</v>
      </c>
      <c r="H8" s="30">
        <f>H7*$B$8</f>
        <v>840.495</v>
      </c>
      <c r="I8" s="30">
        <f t="shared" si="0"/>
        <v>5153.4000000000005</v>
      </c>
      <c r="J8" s="80"/>
      <c r="K8" s="81"/>
    </row>
    <row r="9" spans="1:11" x14ac:dyDescent="0.3">
      <c r="A9" s="79"/>
      <c r="B9" s="30" t="s">
        <v>50</v>
      </c>
      <c r="C9" s="80"/>
      <c r="D9" s="5">
        <f>D7/I7*100</f>
        <v>8.4325396825396837</v>
      </c>
      <c r="E9" s="5">
        <f>E7/I7*100</f>
        <v>16.587301587301585</v>
      </c>
      <c r="F9" s="5">
        <f>F7/I7*100</f>
        <v>32.103174603174608</v>
      </c>
      <c r="G9" s="5">
        <f>G7/I7*100</f>
        <v>26.567460317460316</v>
      </c>
      <c r="H9" s="5">
        <f>H7/I7*100</f>
        <v>16.30952380952381</v>
      </c>
      <c r="I9" s="6">
        <f t="shared" si="0"/>
        <v>100</v>
      </c>
      <c r="J9" s="80"/>
      <c r="K9" s="81"/>
    </row>
    <row r="10" spans="1:11" x14ac:dyDescent="0.3">
      <c r="A10" s="79"/>
      <c r="B10" s="82" t="s">
        <v>4</v>
      </c>
      <c r="C10" s="82">
        <v>111</v>
      </c>
      <c r="D10" s="7">
        <v>4</v>
      </c>
      <c r="E10" s="7">
        <v>7</v>
      </c>
      <c r="F10" s="7">
        <v>15</v>
      </c>
      <c r="G10" s="7">
        <v>12</v>
      </c>
      <c r="H10" s="7">
        <v>7</v>
      </c>
      <c r="I10" s="28">
        <f>SUM(D10:H10)</f>
        <v>45</v>
      </c>
      <c r="J10" s="83">
        <v>0.1244</v>
      </c>
      <c r="K10" s="84">
        <f>I11*J10</f>
        <v>621.37799999999993</v>
      </c>
    </row>
    <row r="11" spans="1:11" x14ac:dyDescent="0.3">
      <c r="A11" s="79"/>
      <c r="B11" s="82"/>
      <c r="C11" s="82"/>
      <c r="D11" s="28">
        <f>D10*C10</f>
        <v>444</v>
      </c>
      <c r="E11" s="28">
        <f>E10*C10</f>
        <v>777</v>
      </c>
      <c r="F11" s="28">
        <f>F10*C10</f>
        <v>1665</v>
      </c>
      <c r="G11" s="28">
        <f>C10*G10</f>
        <v>1332</v>
      </c>
      <c r="H11" s="28">
        <f>H10*C10</f>
        <v>777</v>
      </c>
      <c r="I11" s="28">
        <f t="shared" si="0"/>
        <v>4995</v>
      </c>
      <c r="J11" s="83"/>
      <c r="K11" s="84"/>
    </row>
    <row r="12" spans="1:11" x14ac:dyDescent="0.3">
      <c r="A12" s="79"/>
      <c r="B12" s="8"/>
      <c r="C12" s="17"/>
      <c r="D12" s="9">
        <f t="shared" ref="D12:H12" si="1">D11-D8</f>
        <v>9.4375</v>
      </c>
      <c r="E12" s="9">
        <f t="shared" si="1"/>
        <v>-77.809999999999945</v>
      </c>
      <c r="F12" s="9">
        <f t="shared" si="1"/>
        <v>10.595000000000027</v>
      </c>
      <c r="G12" s="9">
        <f t="shared" si="1"/>
        <v>-37.127500000000055</v>
      </c>
      <c r="H12" s="9">
        <f t="shared" si="1"/>
        <v>-63.495000000000005</v>
      </c>
      <c r="I12" s="28">
        <f t="shared" si="0"/>
        <v>-158.39999999999998</v>
      </c>
      <c r="J12" s="83"/>
      <c r="K12" s="84"/>
    </row>
    <row r="13" spans="1:11" x14ac:dyDescent="0.3">
      <c r="A13" s="79"/>
      <c r="B13" s="82" t="s">
        <v>5</v>
      </c>
      <c r="C13" s="82">
        <v>39</v>
      </c>
      <c r="D13" s="7"/>
      <c r="E13" s="7">
        <v>2</v>
      </c>
      <c r="F13" s="7"/>
      <c r="G13" s="7">
        <v>1</v>
      </c>
      <c r="H13" s="7">
        <v>2</v>
      </c>
      <c r="I13" s="28">
        <f t="shared" si="0"/>
        <v>5</v>
      </c>
      <c r="J13" s="85">
        <v>0.1346</v>
      </c>
      <c r="K13" s="84">
        <f>I14*J13</f>
        <v>26.247</v>
      </c>
    </row>
    <row r="14" spans="1:11" x14ac:dyDescent="0.3">
      <c r="A14" s="79"/>
      <c r="B14" s="82"/>
      <c r="C14" s="82"/>
      <c r="D14" s="28">
        <f>D13*C13</f>
        <v>0</v>
      </c>
      <c r="E14" s="28">
        <f>E13*C13</f>
        <v>78</v>
      </c>
      <c r="F14" s="28">
        <f>F13*C13</f>
        <v>0</v>
      </c>
      <c r="G14" s="28">
        <f>G13*C13</f>
        <v>39</v>
      </c>
      <c r="H14" s="28">
        <f>H13*C13</f>
        <v>78</v>
      </c>
      <c r="I14" s="28">
        <f t="shared" si="0"/>
        <v>195</v>
      </c>
      <c r="J14" s="86"/>
      <c r="K14" s="84"/>
    </row>
    <row r="15" spans="1:11" x14ac:dyDescent="0.3">
      <c r="A15" s="79"/>
      <c r="B15" s="8"/>
      <c r="C15" s="17"/>
      <c r="D15" s="9">
        <f t="shared" ref="D15:H15" si="2">D12+D14</f>
        <v>9.4375</v>
      </c>
      <c r="E15" s="9">
        <f t="shared" si="2"/>
        <v>0.19000000000005457</v>
      </c>
      <c r="F15" s="9">
        <f t="shared" si="2"/>
        <v>10.595000000000027</v>
      </c>
      <c r="G15" s="9">
        <f t="shared" si="2"/>
        <v>1.8724999999999454</v>
      </c>
      <c r="H15" s="9">
        <f t="shared" si="2"/>
        <v>14.504999999999995</v>
      </c>
      <c r="I15" s="28">
        <f t="shared" si="0"/>
        <v>36.600000000000023</v>
      </c>
      <c r="J15" s="87"/>
      <c r="K15" s="84"/>
    </row>
    <row r="16" spans="1:11" x14ac:dyDescent="0.3">
      <c r="A16" s="79"/>
      <c r="B16" s="82" t="s">
        <v>16</v>
      </c>
      <c r="C16" s="82"/>
      <c r="D16" s="7"/>
      <c r="E16" s="7"/>
      <c r="F16" s="7"/>
      <c r="G16" s="7"/>
      <c r="H16" s="7"/>
      <c r="I16" s="28">
        <f t="shared" si="0"/>
        <v>0</v>
      </c>
      <c r="J16" s="85"/>
      <c r="K16" s="84">
        <f>I17*J16</f>
        <v>0</v>
      </c>
    </row>
    <row r="17" spans="1:12" x14ac:dyDescent="0.3">
      <c r="A17" s="79"/>
      <c r="B17" s="82"/>
      <c r="C17" s="82"/>
      <c r="D17" s="28">
        <f>D16*C16</f>
        <v>0</v>
      </c>
      <c r="E17" s="28">
        <f>E16*C16</f>
        <v>0</v>
      </c>
      <c r="F17" s="28">
        <f>F16*C16</f>
        <v>0</v>
      </c>
      <c r="G17" s="28">
        <f>G16*C16</f>
        <v>0</v>
      </c>
      <c r="H17" s="28">
        <f>H16*C16</f>
        <v>0</v>
      </c>
      <c r="I17" s="28">
        <f t="shared" si="0"/>
        <v>0</v>
      </c>
      <c r="J17" s="86"/>
      <c r="K17" s="84"/>
    </row>
    <row r="18" spans="1:12" x14ac:dyDescent="0.3">
      <c r="A18" s="79"/>
      <c r="B18" s="8"/>
      <c r="C18" s="17"/>
      <c r="D18" s="9">
        <f t="shared" ref="D18:H18" si="3">D15+D17</f>
        <v>9.4375</v>
      </c>
      <c r="E18" s="9">
        <f t="shared" si="3"/>
        <v>0.19000000000005457</v>
      </c>
      <c r="F18" s="9">
        <f t="shared" si="3"/>
        <v>10.595000000000027</v>
      </c>
      <c r="G18" s="9">
        <f t="shared" si="3"/>
        <v>1.8724999999999454</v>
      </c>
      <c r="H18" s="9">
        <f t="shared" si="3"/>
        <v>14.504999999999995</v>
      </c>
      <c r="I18" s="28">
        <f t="shared" si="0"/>
        <v>36.600000000000023</v>
      </c>
      <c r="J18" s="87"/>
      <c r="K18" s="84"/>
    </row>
    <row r="19" spans="1:12" x14ac:dyDescent="0.3">
      <c r="A19" s="79"/>
      <c r="B19" s="88" t="s">
        <v>15</v>
      </c>
      <c r="C19" s="88"/>
      <c r="D19" s="14">
        <f>D11+D14+D17</f>
        <v>444</v>
      </c>
      <c r="E19" s="14">
        <f t="shared" ref="E19:H19" si="4">E11+E14+E17</f>
        <v>855</v>
      </c>
      <c r="F19" s="14">
        <f t="shared" si="4"/>
        <v>1665</v>
      </c>
      <c r="G19" s="14">
        <f t="shared" si="4"/>
        <v>1371</v>
      </c>
      <c r="H19" s="14">
        <f t="shared" si="4"/>
        <v>855</v>
      </c>
      <c r="I19" s="14">
        <f>I11+I14+I17</f>
        <v>5190</v>
      </c>
      <c r="J19" s="15">
        <f>K19/I19</f>
        <v>0.12478323699421963</v>
      </c>
      <c r="K19" s="16">
        <f>SUM(K10:K18)</f>
        <v>647.62499999999989</v>
      </c>
    </row>
    <row r="20" spans="1:12" x14ac:dyDescent="0.3">
      <c r="A20" s="1"/>
      <c r="B20" s="1"/>
      <c r="C20" s="1"/>
      <c r="D20" s="1"/>
      <c r="E20" s="1"/>
      <c r="F20" s="1"/>
      <c r="G20" s="1"/>
      <c r="H20" s="1"/>
      <c r="I20" s="18" t="s">
        <v>14</v>
      </c>
      <c r="J20" s="19">
        <f>K20/H3</f>
        <v>0.22123015873015889</v>
      </c>
      <c r="K20" s="20">
        <f>H3-K19</f>
        <v>183.97500000000014</v>
      </c>
    </row>
    <row r="21" spans="1:12" x14ac:dyDescent="0.3">
      <c r="A21" s="1"/>
      <c r="B21" s="1"/>
      <c r="C21" s="1"/>
      <c r="D21" s="1"/>
      <c r="E21" s="1"/>
      <c r="F21" s="1"/>
      <c r="G21" s="1"/>
      <c r="H21" s="1"/>
      <c r="I21" s="18"/>
      <c r="J21" s="19"/>
      <c r="K21" s="20"/>
    </row>
    <row r="22" spans="1:12" x14ac:dyDescent="0.3">
      <c r="A22" s="102" t="s">
        <v>13</v>
      </c>
      <c r="B22" s="102"/>
      <c r="C22" s="103"/>
      <c r="D22" s="104" t="s">
        <v>12</v>
      </c>
      <c r="E22" s="105"/>
      <c r="F22" s="106"/>
      <c r="G22" s="81" t="s">
        <v>10</v>
      </c>
      <c r="H22" s="29" t="s">
        <v>11</v>
      </c>
      <c r="I22" s="29"/>
      <c r="J22" s="110" t="s">
        <v>17</v>
      </c>
      <c r="K22" s="89" t="s">
        <v>60</v>
      </c>
    </row>
    <row r="23" spans="1:12" x14ac:dyDescent="0.3">
      <c r="A23" s="102"/>
      <c r="B23" s="102"/>
      <c r="C23" s="103"/>
      <c r="D23" s="107"/>
      <c r="E23" s="108"/>
      <c r="F23" s="109"/>
      <c r="G23" s="81"/>
      <c r="H23" s="11">
        <v>0.16500000000000001</v>
      </c>
      <c r="I23" s="29"/>
      <c r="J23" s="110"/>
      <c r="K23" s="90"/>
    </row>
    <row r="24" spans="1:12" x14ac:dyDescent="0.3">
      <c r="A24" s="92" t="s">
        <v>117</v>
      </c>
      <c r="B24" s="92"/>
      <c r="C24" s="93"/>
      <c r="D24" s="94">
        <f>I28</f>
        <v>3353</v>
      </c>
      <c r="E24" s="95"/>
      <c r="F24" s="96"/>
      <c r="G24" s="29" t="s">
        <v>7</v>
      </c>
      <c r="H24" s="10">
        <f>I28*H23</f>
        <v>553.245</v>
      </c>
      <c r="I24" s="2"/>
      <c r="J24" s="100" t="s">
        <v>61</v>
      </c>
      <c r="K24" s="90"/>
    </row>
    <row r="25" spans="1:12" x14ac:dyDescent="0.3">
      <c r="A25" s="92"/>
      <c r="B25" s="92"/>
      <c r="C25" s="93"/>
      <c r="D25" s="97"/>
      <c r="E25" s="98"/>
      <c r="F25" s="99"/>
      <c r="G25" s="3"/>
      <c r="H25" s="3"/>
      <c r="I25" s="4"/>
      <c r="J25" s="101"/>
      <c r="K25" s="91"/>
    </row>
    <row r="26" spans="1:12" x14ac:dyDescent="0.3">
      <c r="A26" s="80" t="s">
        <v>0</v>
      </c>
      <c r="B26" s="80" t="s">
        <v>1</v>
      </c>
      <c r="C26" s="80"/>
      <c r="D26" s="112" t="s">
        <v>9</v>
      </c>
      <c r="E26" s="112"/>
      <c r="F26" s="112"/>
      <c r="G26" s="112"/>
      <c r="H26" s="112"/>
      <c r="I26" s="80" t="s">
        <v>2</v>
      </c>
      <c r="J26" s="113" t="s">
        <v>8</v>
      </c>
      <c r="K26" s="113" t="s">
        <v>7</v>
      </c>
    </row>
    <row r="27" spans="1:12" x14ac:dyDescent="0.3">
      <c r="A27" s="80"/>
      <c r="B27" s="80"/>
      <c r="C27" s="111"/>
      <c r="D27" s="12" t="s">
        <v>18</v>
      </c>
      <c r="E27" s="13" t="s">
        <v>19</v>
      </c>
      <c r="F27" s="13" t="s">
        <v>20</v>
      </c>
      <c r="G27" s="13" t="s">
        <v>21</v>
      </c>
      <c r="H27" s="13" t="s">
        <v>22</v>
      </c>
      <c r="I27" s="80"/>
      <c r="J27" s="114"/>
      <c r="K27" s="114"/>
    </row>
    <row r="28" spans="1:12" ht="17.25" x14ac:dyDescent="0.3">
      <c r="A28" s="79" t="s">
        <v>51</v>
      </c>
      <c r="B28" s="30" t="s">
        <v>3</v>
      </c>
      <c r="C28" s="80" t="s">
        <v>6</v>
      </c>
      <c r="D28" s="42">
        <v>255</v>
      </c>
      <c r="E28" s="42">
        <v>515</v>
      </c>
      <c r="F28" s="42">
        <v>1093</v>
      </c>
      <c r="G28" s="42">
        <v>937</v>
      </c>
      <c r="H28" s="42">
        <v>553</v>
      </c>
      <c r="I28" s="30">
        <f t="shared" ref="I28:I39" si="5">SUM(D28:H28)</f>
        <v>3353</v>
      </c>
      <c r="J28" s="80"/>
      <c r="K28" s="81"/>
    </row>
    <row r="29" spans="1:12" x14ac:dyDescent="0.3">
      <c r="A29" s="79"/>
      <c r="B29" s="27">
        <v>1.0275000000000001</v>
      </c>
      <c r="C29" s="80"/>
      <c r="D29" s="30">
        <f>D28*$B$29</f>
        <v>262.01250000000005</v>
      </c>
      <c r="E29" s="30">
        <f t="shared" ref="E29:G29" si="6">E28*$B$29</f>
        <v>529.16250000000002</v>
      </c>
      <c r="F29" s="30">
        <f t="shared" si="6"/>
        <v>1123.0575000000001</v>
      </c>
      <c r="G29" s="30">
        <f t="shared" si="6"/>
        <v>962.76750000000004</v>
      </c>
      <c r="H29" s="30">
        <f>H28*$B$29</f>
        <v>568.2075000000001</v>
      </c>
      <c r="I29" s="30">
        <f t="shared" si="5"/>
        <v>3445.2075</v>
      </c>
      <c r="J29" s="80"/>
      <c r="K29" s="81"/>
    </row>
    <row r="30" spans="1:12" x14ac:dyDescent="0.3">
      <c r="A30" s="79"/>
      <c r="B30" s="30" t="s">
        <v>59</v>
      </c>
      <c r="C30" s="80"/>
      <c r="D30" s="5">
        <f>D28/I28*100</f>
        <v>7.6051297345660602</v>
      </c>
      <c r="E30" s="5">
        <f>E28/I28*100</f>
        <v>15.359379660005965</v>
      </c>
      <c r="F30" s="5">
        <f>F28/I28*100</f>
        <v>32.597673725022368</v>
      </c>
      <c r="G30" s="5">
        <f>G28/I28*100</f>
        <v>27.945123769758425</v>
      </c>
      <c r="H30" s="5">
        <f>H28/I28*100</f>
        <v>16.492693110647181</v>
      </c>
      <c r="I30" s="6">
        <f t="shared" si="5"/>
        <v>100</v>
      </c>
      <c r="J30" s="80"/>
      <c r="K30" s="81"/>
    </row>
    <row r="31" spans="1:12" x14ac:dyDescent="0.3">
      <c r="A31" s="79"/>
      <c r="B31" s="82" t="s">
        <v>4</v>
      </c>
      <c r="C31" s="82">
        <v>88</v>
      </c>
      <c r="D31" s="7">
        <v>3</v>
      </c>
      <c r="E31" s="7">
        <v>5</v>
      </c>
      <c r="F31" s="7">
        <v>12</v>
      </c>
      <c r="G31" s="7">
        <v>11</v>
      </c>
      <c r="H31" s="7">
        <v>6</v>
      </c>
      <c r="I31" s="28">
        <f>SUM(D31:H31)</f>
        <v>37</v>
      </c>
      <c r="J31" s="83">
        <v>0.12470000000000001</v>
      </c>
      <c r="K31" s="84">
        <f>I32*J31</f>
        <v>406.02320000000003</v>
      </c>
      <c r="L31" t="s">
        <v>58</v>
      </c>
    </row>
    <row r="32" spans="1:12" x14ac:dyDescent="0.3">
      <c r="A32" s="79"/>
      <c r="B32" s="82"/>
      <c r="C32" s="82"/>
      <c r="D32" s="28">
        <f>D31*C31</f>
        <v>264</v>
      </c>
      <c r="E32" s="28">
        <f>E31*C31</f>
        <v>440</v>
      </c>
      <c r="F32" s="28">
        <f>F31*C31</f>
        <v>1056</v>
      </c>
      <c r="G32" s="28">
        <f>C31*G31</f>
        <v>968</v>
      </c>
      <c r="H32" s="28">
        <f>H31*C31</f>
        <v>528</v>
      </c>
      <c r="I32" s="28">
        <f t="shared" si="5"/>
        <v>3256</v>
      </c>
      <c r="J32" s="83"/>
      <c r="K32" s="84"/>
    </row>
    <row r="33" spans="1:14" x14ac:dyDescent="0.3">
      <c r="A33" s="79"/>
      <c r="B33" s="8"/>
      <c r="C33" s="17"/>
      <c r="D33" s="9">
        <f t="shared" ref="D33:H33" si="7">D32-D29</f>
        <v>1.9874999999999545</v>
      </c>
      <c r="E33" s="9">
        <f t="shared" si="7"/>
        <v>-89.162500000000023</v>
      </c>
      <c r="F33" s="9">
        <f t="shared" si="7"/>
        <v>-67.057500000000118</v>
      </c>
      <c r="G33" s="9">
        <f t="shared" si="7"/>
        <v>5.2324999999999591</v>
      </c>
      <c r="H33" s="9">
        <f t="shared" si="7"/>
        <v>-40.207500000000095</v>
      </c>
      <c r="I33" s="28">
        <f t="shared" si="5"/>
        <v>-189.20750000000032</v>
      </c>
      <c r="J33" s="83"/>
      <c r="K33" s="84"/>
    </row>
    <row r="34" spans="1:14" x14ac:dyDescent="0.3">
      <c r="A34" s="79"/>
      <c r="B34" s="82" t="s">
        <v>5</v>
      </c>
      <c r="C34" s="82">
        <v>23</v>
      </c>
      <c r="D34" s="7"/>
      <c r="E34" s="7">
        <v>4</v>
      </c>
      <c r="F34" s="7">
        <v>3</v>
      </c>
      <c r="G34" s="7"/>
      <c r="H34" s="7">
        <v>2</v>
      </c>
      <c r="I34" s="28">
        <f t="shared" si="5"/>
        <v>9</v>
      </c>
      <c r="J34" s="85">
        <v>0.1273</v>
      </c>
      <c r="K34" s="84">
        <f>I35*J34</f>
        <v>26.351099999999999</v>
      </c>
    </row>
    <row r="35" spans="1:14" x14ac:dyDescent="0.3">
      <c r="A35" s="79"/>
      <c r="B35" s="82"/>
      <c r="C35" s="82"/>
      <c r="D35" s="28">
        <f>D34*C34</f>
        <v>0</v>
      </c>
      <c r="E35" s="28">
        <f>E34*C34</f>
        <v>92</v>
      </c>
      <c r="F35" s="28">
        <f>F34*C34</f>
        <v>69</v>
      </c>
      <c r="G35" s="28">
        <f>G34*C34</f>
        <v>0</v>
      </c>
      <c r="H35" s="28">
        <f>H34*C34</f>
        <v>46</v>
      </c>
      <c r="I35" s="28">
        <f t="shared" si="5"/>
        <v>207</v>
      </c>
      <c r="J35" s="86"/>
      <c r="K35" s="84"/>
    </row>
    <row r="36" spans="1:14" x14ac:dyDescent="0.3">
      <c r="A36" s="79"/>
      <c r="B36" s="8"/>
      <c r="C36" s="17"/>
      <c r="D36" s="9">
        <f t="shared" ref="D36:H36" si="8">D33+D35</f>
        <v>1.9874999999999545</v>
      </c>
      <c r="E36" s="9">
        <f t="shared" si="8"/>
        <v>2.8374999999999773</v>
      </c>
      <c r="F36" s="9">
        <f t="shared" si="8"/>
        <v>1.9424999999998818</v>
      </c>
      <c r="G36" s="9">
        <f t="shared" si="8"/>
        <v>5.2324999999999591</v>
      </c>
      <c r="H36" s="9">
        <f t="shared" si="8"/>
        <v>5.7924999999999045</v>
      </c>
      <c r="I36" s="28">
        <f t="shared" si="5"/>
        <v>17.792499999999677</v>
      </c>
      <c r="J36" s="87"/>
      <c r="K36" s="84"/>
    </row>
    <row r="37" spans="1:14" x14ac:dyDescent="0.3">
      <c r="A37" s="79"/>
      <c r="B37" s="82" t="s">
        <v>16</v>
      </c>
      <c r="C37" s="82"/>
      <c r="D37" s="7"/>
      <c r="E37" s="7"/>
      <c r="F37" s="7"/>
      <c r="G37" s="7"/>
      <c r="H37" s="7"/>
      <c r="I37" s="28">
        <f t="shared" si="5"/>
        <v>0</v>
      </c>
      <c r="J37" s="85"/>
      <c r="K37" s="84">
        <f>I38*J37</f>
        <v>0</v>
      </c>
    </row>
    <row r="38" spans="1:14" x14ac:dyDescent="0.3">
      <c r="A38" s="79"/>
      <c r="B38" s="82"/>
      <c r="C38" s="82"/>
      <c r="D38" s="28">
        <f>D37*C37</f>
        <v>0</v>
      </c>
      <c r="E38" s="28">
        <f>E37*C37</f>
        <v>0</v>
      </c>
      <c r="F38" s="28">
        <f>F37*C37</f>
        <v>0</v>
      </c>
      <c r="G38" s="28">
        <f>G37*C37</f>
        <v>0</v>
      </c>
      <c r="H38" s="28">
        <f>H37*C37</f>
        <v>0</v>
      </c>
      <c r="I38" s="28">
        <f t="shared" si="5"/>
        <v>0</v>
      </c>
      <c r="J38" s="86"/>
      <c r="K38" s="84"/>
    </row>
    <row r="39" spans="1:14" x14ac:dyDescent="0.3">
      <c r="A39" s="79"/>
      <c r="B39" s="8"/>
      <c r="C39" s="17"/>
      <c r="D39" s="9">
        <f t="shared" ref="D39:H39" si="9">D36+D38</f>
        <v>1.9874999999999545</v>
      </c>
      <c r="E39" s="9">
        <f t="shared" si="9"/>
        <v>2.8374999999999773</v>
      </c>
      <c r="F39" s="9">
        <f t="shared" si="9"/>
        <v>1.9424999999998818</v>
      </c>
      <c r="G39" s="9">
        <f t="shared" si="9"/>
        <v>5.2324999999999591</v>
      </c>
      <c r="H39" s="9">
        <f t="shared" si="9"/>
        <v>5.7924999999999045</v>
      </c>
      <c r="I39" s="28">
        <f t="shared" si="5"/>
        <v>17.792499999999677</v>
      </c>
      <c r="J39" s="87"/>
      <c r="K39" s="84"/>
    </row>
    <row r="40" spans="1:14" x14ac:dyDescent="0.3">
      <c r="A40" s="79"/>
      <c r="B40" s="88" t="s">
        <v>15</v>
      </c>
      <c r="C40" s="88"/>
      <c r="D40" s="14">
        <f>D32+D35+D38</f>
        <v>264</v>
      </c>
      <c r="E40" s="14">
        <f t="shared" ref="E40:H40" si="10">E32+E35+E38</f>
        <v>532</v>
      </c>
      <c r="F40" s="14">
        <f t="shared" si="10"/>
        <v>1125</v>
      </c>
      <c r="G40" s="14">
        <f t="shared" si="10"/>
        <v>968</v>
      </c>
      <c r="H40" s="14">
        <f t="shared" si="10"/>
        <v>574</v>
      </c>
      <c r="I40" s="14">
        <f>I32+I35+I38</f>
        <v>3463</v>
      </c>
      <c r="J40" s="15">
        <f>K40/I40</f>
        <v>0.12485541438059486</v>
      </c>
      <c r="K40" s="16">
        <f>SUM(K31:K39)</f>
        <v>432.37430000000001</v>
      </c>
    </row>
    <row r="41" spans="1:14" x14ac:dyDescent="0.3">
      <c r="A41" s="1"/>
      <c r="B41" s="1"/>
      <c r="C41" s="1"/>
      <c r="D41" s="1"/>
      <c r="E41" s="1"/>
      <c r="F41" s="1"/>
      <c r="G41" s="1"/>
      <c r="H41" s="1"/>
      <c r="I41" s="18" t="s">
        <v>14</v>
      </c>
      <c r="J41" s="19">
        <f>K41/H24</f>
        <v>0.21847590127339606</v>
      </c>
      <c r="K41" s="20">
        <f>H24-K40</f>
        <v>120.8707</v>
      </c>
    </row>
    <row r="42" spans="1:14" x14ac:dyDescent="0.3">
      <c r="A42" s="102" t="s">
        <v>13</v>
      </c>
      <c r="B42" s="102"/>
      <c r="C42" s="103"/>
      <c r="D42" s="104" t="s">
        <v>12</v>
      </c>
      <c r="E42" s="105"/>
      <c r="F42" s="106"/>
      <c r="G42" s="81" t="s">
        <v>10</v>
      </c>
      <c r="H42" s="29" t="s">
        <v>11</v>
      </c>
      <c r="I42" s="29"/>
      <c r="J42" s="110" t="s">
        <v>17</v>
      </c>
      <c r="K42" s="89" t="s">
        <v>60</v>
      </c>
    </row>
    <row r="43" spans="1:14" x14ac:dyDescent="0.3">
      <c r="A43" s="102"/>
      <c r="B43" s="102"/>
      <c r="C43" s="103"/>
      <c r="D43" s="107"/>
      <c r="E43" s="108"/>
      <c r="F43" s="109"/>
      <c r="G43" s="81"/>
      <c r="H43" s="11">
        <v>0.16500000000000001</v>
      </c>
      <c r="I43" s="29"/>
      <c r="J43" s="110"/>
      <c r="K43" s="90"/>
    </row>
    <row r="44" spans="1:14" x14ac:dyDescent="0.3">
      <c r="A44" s="92" t="s">
        <v>118</v>
      </c>
      <c r="B44" s="92"/>
      <c r="C44" s="93"/>
      <c r="D44" s="94">
        <f>I48</f>
        <v>7298</v>
      </c>
      <c r="E44" s="95"/>
      <c r="F44" s="96"/>
      <c r="G44" s="29" t="s">
        <v>7</v>
      </c>
      <c r="H44" s="10">
        <f>I48*H43</f>
        <v>1204.17</v>
      </c>
      <c r="I44" s="2"/>
      <c r="J44" s="100" t="s">
        <v>61</v>
      </c>
      <c r="K44" s="90"/>
    </row>
    <row r="45" spans="1:14" x14ac:dyDescent="0.3">
      <c r="A45" s="92"/>
      <c r="B45" s="92"/>
      <c r="C45" s="93"/>
      <c r="D45" s="97"/>
      <c r="E45" s="98"/>
      <c r="F45" s="99"/>
      <c r="G45" s="3"/>
      <c r="H45" s="3"/>
      <c r="I45" s="4"/>
      <c r="J45" s="101"/>
      <c r="K45" s="91"/>
    </row>
    <row r="46" spans="1:14" x14ac:dyDescent="0.3">
      <c r="A46" s="80" t="s">
        <v>0</v>
      </c>
      <c r="B46" s="80" t="s">
        <v>1</v>
      </c>
      <c r="C46" s="80"/>
      <c r="D46" s="112" t="s">
        <v>9</v>
      </c>
      <c r="E46" s="112"/>
      <c r="F46" s="112"/>
      <c r="G46" s="112"/>
      <c r="H46" s="112"/>
      <c r="I46" s="80" t="s">
        <v>2</v>
      </c>
      <c r="J46" s="113" t="s">
        <v>8</v>
      </c>
      <c r="K46" s="113" t="s">
        <v>7</v>
      </c>
    </row>
    <row r="47" spans="1:14" x14ac:dyDescent="0.3">
      <c r="A47" s="80"/>
      <c r="B47" s="80"/>
      <c r="C47" s="111"/>
      <c r="D47" s="12" t="s">
        <v>18</v>
      </c>
      <c r="E47" s="13" t="s">
        <v>19</v>
      </c>
      <c r="F47" s="13" t="s">
        <v>20</v>
      </c>
      <c r="G47" s="13" t="s">
        <v>21</v>
      </c>
      <c r="H47" s="13" t="s">
        <v>22</v>
      </c>
      <c r="I47" s="80"/>
      <c r="J47" s="114"/>
      <c r="K47" s="114"/>
      <c r="N47" t="s">
        <v>58</v>
      </c>
    </row>
    <row r="48" spans="1:14" ht="17.25" thickBot="1" x14ac:dyDescent="0.35">
      <c r="A48" s="79" t="s">
        <v>52</v>
      </c>
      <c r="B48" s="30" t="s">
        <v>3</v>
      </c>
      <c r="C48" s="80" t="s">
        <v>6</v>
      </c>
      <c r="D48" s="45">
        <v>585</v>
      </c>
      <c r="E48" s="45">
        <v>1163</v>
      </c>
      <c r="F48" s="45">
        <v>2344</v>
      </c>
      <c r="G48" s="45">
        <v>2001</v>
      </c>
      <c r="H48" s="45">
        <v>1205</v>
      </c>
      <c r="I48" s="30">
        <f t="shared" ref="I48:I59" si="11">SUM(D48:H48)</f>
        <v>7298</v>
      </c>
      <c r="J48" s="80"/>
      <c r="K48" s="81"/>
    </row>
    <row r="49" spans="1:11" x14ac:dyDescent="0.3">
      <c r="A49" s="79"/>
      <c r="B49" s="27">
        <v>1.0225</v>
      </c>
      <c r="C49" s="80"/>
      <c r="D49" s="30">
        <f>D48*$B$49</f>
        <v>598.16250000000002</v>
      </c>
      <c r="E49" s="30">
        <f t="shared" ref="E49:F49" si="12">E48*$B$49</f>
        <v>1189.1675</v>
      </c>
      <c r="F49" s="30">
        <f t="shared" si="12"/>
        <v>2396.7399999999998</v>
      </c>
      <c r="G49" s="30">
        <f>G48*$B$49</f>
        <v>2046.0225</v>
      </c>
      <c r="H49" s="30">
        <f>H48*$B$49</f>
        <v>1232.1125</v>
      </c>
      <c r="I49" s="30">
        <f t="shared" si="11"/>
        <v>7462.2049999999999</v>
      </c>
      <c r="J49" s="80"/>
      <c r="K49" s="81"/>
    </row>
    <row r="50" spans="1:11" x14ac:dyDescent="0.3">
      <c r="A50" s="79"/>
      <c r="B50" s="30" t="s">
        <v>50</v>
      </c>
      <c r="C50" s="80"/>
      <c r="D50" s="5">
        <f>D48/I48*100</f>
        <v>8.0158947656892305</v>
      </c>
      <c r="E50" s="5">
        <f>E48/I48*100</f>
        <v>15.935872841874485</v>
      </c>
      <c r="F50" s="5">
        <f>F48/I48*100</f>
        <v>32.118388599616331</v>
      </c>
      <c r="G50" s="5">
        <f>G48/I48*100</f>
        <v>27.418470813921626</v>
      </c>
      <c r="H50" s="5">
        <f>H48/I48*100</f>
        <v>16.511372978898329</v>
      </c>
      <c r="I50" s="6">
        <f t="shared" si="11"/>
        <v>100</v>
      </c>
      <c r="J50" s="80"/>
      <c r="K50" s="81"/>
    </row>
    <row r="51" spans="1:11" x14ac:dyDescent="0.3">
      <c r="A51" s="79"/>
      <c r="B51" s="82" t="s">
        <v>4</v>
      </c>
      <c r="C51" s="82">
        <f>+D49/5</f>
        <v>119.63250000000001</v>
      </c>
      <c r="D51" s="7">
        <v>5</v>
      </c>
      <c r="E51" s="7">
        <v>10</v>
      </c>
      <c r="F51" s="7">
        <v>12</v>
      </c>
      <c r="G51" s="7">
        <v>12</v>
      </c>
      <c r="H51" s="7">
        <v>8</v>
      </c>
      <c r="I51" s="28">
        <f>SUM(D51:H51)</f>
        <v>47</v>
      </c>
      <c r="J51" s="83">
        <v>0.1237</v>
      </c>
      <c r="K51" s="84">
        <f>I52*J51</f>
        <v>695.53139175000013</v>
      </c>
    </row>
    <row r="52" spans="1:11" x14ac:dyDescent="0.3">
      <c r="A52" s="79"/>
      <c r="B52" s="82"/>
      <c r="C52" s="82"/>
      <c r="D52" s="28">
        <f>D51*C51</f>
        <v>598.16250000000002</v>
      </c>
      <c r="E52" s="28">
        <f>E51*C51</f>
        <v>1196.325</v>
      </c>
      <c r="F52" s="28">
        <f>F51*C51</f>
        <v>1435.5900000000001</v>
      </c>
      <c r="G52" s="28">
        <f>C51*G51</f>
        <v>1435.5900000000001</v>
      </c>
      <c r="H52" s="28">
        <f>H51*C51</f>
        <v>957.06000000000006</v>
      </c>
      <c r="I52" s="28">
        <f t="shared" si="11"/>
        <v>5622.7275000000009</v>
      </c>
      <c r="J52" s="83"/>
      <c r="K52" s="84"/>
    </row>
    <row r="53" spans="1:11" x14ac:dyDescent="0.3">
      <c r="A53" s="79"/>
      <c r="B53" s="8"/>
      <c r="C53" s="17"/>
      <c r="D53" s="9">
        <f t="shared" ref="D53:H53" si="13">D52-D49</f>
        <v>0</v>
      </c>
      <c r="E53" s="9">
        <f t="shared" si="13"/>
        <v>7.1575000000000273</v>
      </c>
      <c r="F53" s="9">
        <f t="shared" si="13"/>
        <v>-961.14999999999964</v>
      </c>
      <c r="G53" s="9">
        <f t="shared" si="13"/>
        <v>-610.43249999999989</v>
      </c>
      <c r="H53" s="9">
        <f t="shared" si="13"/>
        <v>-275.0524999999999</v>
      </c>
      <c r="I53" s="28">
        <f t="shared" si="11"/>
        <v>-1839.4774999999995</v>
      </c>
      <c r="J53" s="83"/>
      <c r="K53" s="84"/>
    </row>
    <row r="54" spans="1:11" x14ac:dyDescent="0.3">
      <c r="A54" s="79"/>
      <c r="B54" s="82" t="s">
        <v>119</v>
      </c>
      <c r="C54" s="82">
        <v>94</v>
      </c>
      <c r="D54" s="7"/>
      <c r="E54" s="7"/>
      <c r="F54" s="7">
        <v>10</v>
      </c>
      <c r="G54" s="7">
        <v>6</v>
      </c>
      <c r="H54" s="7">
        <v>3</v>
      </c>
      <c r="I54" s="28">
        <f t="shared" si="11"/>
        <v>19</v>
      </c>
      <c r="J54" s="85">
        <v>0.1285</v>
      </c>
      <c r="K54" s="84">
        <f>I55*J54</f>
        <v>229.501</v>
      </c>
    </row>
    <row r="55" spans="1:11" x14ac:dyDescent="0.3">
      <c r="A55" s="79"/>
      <c r="B55" s="82"/>
      <c r="C55" s="82"/>
      <c r="D55" s="28">
        <f>D54*C54</f>
        <v>0</v>
      </c>
      <c r="E55" s="28">
        <f>E54*C54</f>
        <v>0</v>
      </c>
      <c r="F55" s="28">
        <f>F54*C54</f>
        <v>940</v>
      </c>
      <c r="G55" s="28">
        <f>G54*C54</f>
        <v>564</v>
      </c>
      <c r="H55" s="28">
        <f>H54*C54</f>
        <v>282</v>
      </c>
      <c r="I55" s="28">
        <f t="shared" si="11"/>
        <v>1786</v>
      </c>
      <c r="J55" s="86"/>
      <c r="K55" s="84"/>
    </row>
    <row r="56" spans="1:11" x14ac:dyDescent="0.3">
      <c r="A56" s="79"/>
      <c r="B56" s="8"/>
      <c r="C56" s="17"/>
      <c r="D56" s="9">
        <f t="shared" ref="D56:H56" si="14">D53+D55</f>
        <v>0</v>
      </c>
      <c r="E56" s="9">
        <f t="shared" si="14"/>
        <v>7.1575000000000273</v>
      </c>
      <c r="F56" s="9">
        <f t="shared" si="14"/>
        <v>-21.149999999999636</v>
      </c>
      <c r="G56" s="9">
        <f t="shared" si="14"/>
        <v>-46.432499999999891</v>
      </c>
      <c r="H56" s="9">
        <f t="shared" si="14"/>
        <v>6.9475000000001046</v>
      </c>
      <c r="I56" s="28">
        <f t="shared" si="11"/>
        <v>-53.477499999999395</v>
      </c>
      <c r="J56" s="87"/>
      <c r="K56" s="84"/>
    </row>
    <row r="57" spans="1:11" x14ac:dyDescent="0.3">
      <c r="A57" s="79"/>
      <c r="B57" s="82" t="s">
        <v>16</v>
      </c>
      <c r="C57" s="82">
        <v>23</v>
      </c>
      <c r="D57" s="7"/>
      <c r="E57" s="7"/>
      <c r="F57" s="7">
        <v>1</v>
      </c>
      <c r="G57" s="7">
        <v>2</v>
      </c>
      <c r="H57" s="7"/>
      <c r="I57" s="28">
        <f t="shared" si="11"/>
        <v>3</v>
      </c>
      <c r="J57" s="85">
        <v>0.1439</v>
      </c>
      <c r="K57" s="84">
        <f>I58*J57</f>
        <v>9.9291</v>
      </c>
    </row>
    <row r="58" spans="1:11" x14ac:dyDescent="0.3">
      <c r="A58" s="79"/>
      <c r="B58" s="82"/>
      <c r="C58" s="82"/>
      <c r="D58" s="28">
        <f>D57*C57</f>
        <v>0</v>
      </c>
      <c r="E58" s="28">
        <f>E57*C57</f>
        <v>0</v>
      </c>
      <c r="F58" s="28">
        <f>F57*C57</f>
        <v>23</v>
      </c>
      <c r="G58" s="28">
        <f>G57*C57</f>
        <v>46</v>
      </c>
      <c r="H58" s="28">
        <f>H57*C57</f>
        <v>0</v>
      </c>
      <c r="I58" s="28">
        <f t="shared" si="11"/>
        <v>69</v>
      </c>
      <c r="J58" s="86"/>
      <c r="K58" s="84"/>
    </row>
    <row r="59" spans="1:11" x14ac:dyDescent="0.3">
      <c r="A59" s="79"/>
      <c r="B59" s="8"/>
      <c r="C59" s="17"/>
      <c r="D59" s="9">
        <f t="shared" ref="D59:H59" si="15">D56+D58</f>
        <v>0</v>
      </c>
      <c r="E59" s="9">
        <f t="shared" si="15"/>
        <v>7.1575000000000273</v>
      </c>
      <c r="F59" s="9">
        <f t="shared" si="15"/>
        <v>1.8500000000003638</v>
      </c>
      <c r="G59" s="9">
        <f t="shared" si="15"/>
        <v>-0.43249999999989086</v>
      </c>
      <c r="H59" s="9">
        <f t="shared" si="15"/>
        <v>6.9475000000001046</v>
      </c>
      <c r="I59" s="28">
        <f t="shared" si="11"/>
        <v>15.522500000000605</v>
      </c>
      <c r="J59" s="87"/>
      <c r="K59" s="84"/>
    </row>
    <row r="60" spans="1:11" x14ac:dyDescent="0.3">
      <c r="A60" s="79"/>
      <c r="B60" s="88" t="s">
        <v>15</v>
      </c>
      <c r="C60" s="88"/>
      <c r="D60" s="14">
        <f>D52+D55+D58</f>
        <v>598.16250000000002</v>
      </c>
      <c r="E60" s="14">
        <f t="shared" ref="E60:H60" si="16">E52+E55+E58</f>
        <v>1196.325</v>
      </c>
      <c r="F60" s="14">
        <f t="shared" si="16"/>
        <v>2398.59</v>
      </c>
      <c r="G60" s="14">
        <f t="shared" si="16"/>
        <v>2045.5900000000001</v>
      </c>
      <c r="H60" s="14">
        <f t="shared" si="16"/>
        <v>1239.06</v>
      </c>
      <c r="I60" s="14">
        <f>I52+I55+I58</f>
        <v>7477.7275000000009</v>
      </c>
      <c r="J60" s="15">
        <f>K60/I60</f>
        <v>0.12503283808483259</v>
      </c>
      <c r="K60" s="16">
        <f>SUM(K51:K59)</f>
        <v>934.96149175000005</v>
      </c>
    </row>
    <row r="61" spans="1:11" x14ac:dyDescent="0.3">
      <c r="I61" s="18" t="s">
        <v>14</v>
      </c>
      <c r="J61" s="19">
        <f>+K61/H44</f>
        <v>0.22356354023933497</v>
      </c>
      <c r="K61" s="20">
        <f>+H44-K60</f>
        <v>269.20850825000002</v>
      </c>
    </row>
  </sheetData>
  <mergeCells count="93">
    <mergeCell ref="A1:C2"/>
    <mergeCell ref="D1:F2"/>
    <mergeCell ref="G1:G2"/>
    <mergeCell ref="J1:J2"/>
    <mergeCell ref="K1:K4"/>
    <mergeCell ref="A3:C4"/>
    <mergeCell ref="D3:F4"/>
    <mergeCell ref="J3:J4"/>
    <mergeCell ref="J10:J12"/>
    <mergeCell ref="K10:K12"/>
    <mergeCell ref="B13:B14"/>
    <mergeCell ref="C13:C14"/>
    <mergeCell ref="A5:A6"/>
    <mergeCell ref="B5:C6"/>
    <mergeCell ref="D5:H5"/>
    <mergeCell ref="I5:I6"/>
    <mergeCell ref="J5:J6"/>
    <mergeCell ref="K5:K6"/>
    <mergeCell ref="K22:K25"/>
    <mergeCell ref="A24:C25"/>
    <mergeCell ref="D24:F25"/>
    <mergeCell ref="J24:J25"/>
    <mergeCell ref="J13:J15"/>
    <mergeCell ref="K13:K15"/>
    <mergeCell ref="B16:B17"/>
    <mergeCell ref="C16:C17"/>
    <mergeCell ref="J16:J18"/>
    <mergeCell ref="K16:K18"/>
    <mergeCell ref="A7:A19"/>
    <mergeCell ref="C7:C9"/>
    <mergeCell ref="J7:J9"/>
    <mergeCell ref="K7:K9"/>
    <mergeCell ref="B10:B11"/>
    <mergeCell ref="C10:C11"/>
    <mergeCell ref="B19:C19"/>
    <mergeCell ref="A22:C23"/>
    <mergeCell ref="D22:F23"/>
    <mergeCell ref="G22:G23"/>
    <mergeCell ref="J22:J23"/>
    <mergeCell ref="J31:J33"/>
    <mergeCell ref="K31:K33"/>
    <mergeCell ref="B34:B35"/>
    <mergeCell ref="C34:C35"/>
    <mergeCell ref="A26:A27"/>
    <mergeCell ref="B26:C27"/>
    <mergeCell ref="D26:H26"/>
    <mergeCell ref="I26:I27"/>
    <mergeCell ref="J26:J27"/>
    <mergeCell ref="K26:K27"/>
    <mergeCell ref="J34:J36"/>
    <mergeCell ref="K34:K36"/>
    <mergeCell ref="B37:B38"/>
    <mergeCell ref="C37:C38"/>
    <mergeCell ref="J37:J39"/>
    <mergeCell ref="K37:K39"/>
    <mergeCell ref="K46:K47"/>
    <mergeCell ref="B40:C40"/>
    <mergeCell ref="A42:C43"/>
    <mergeCell ref="D42:F43"/>
    <mergeCell ref="G42:G43"/>
    <mergeCell ref="J42:J43"/>
    <mergeCell ref="K42:K45"/>
    <mergeCell ref="A44:C45"/>
    <mergeCell ref="D44:F45"/>
    <mergeCell ref="J44:J45"/>
    <mergeCell ref="A28:A40"/>
    <mergeCell ref="C28:C30"/>
    <mergeCell ref="J28:J30"/>
    <mergeCell ref="K28:K30"/>
    <mergeCell ref="B31:B32"/>
    <mergeCell ref="C31:C32"/>
    <mergeCell ref="A46:A47"/>
    <mergeCell ref="B46:C47"/>
    <mergeCell ref="D46:H46"/>
    <mergeCell ref="I46:I47"/>
    <mergeCell ref="J46:J47"/>
    <mergeCell ref="A48:A60"/>
    <mergeCell ref="C48:C50"/>
    <mergeCell ref="J48:J50"/>
    <mergeCell ref="K48:K50"/>
    <mergeCell ref="B51:B52"/>
    <mergeCell ref="C51:C52"/>
    <mergeCell ref="J51:J53"/>
    <mergeCell ref="K51:K53"/>
    <mergeCell ref="B54:B55"/>
    <mergeCell ref="C54:C55"/>
    <mergeCell ref="B60:C60"/>
    <mergeCell ref="J54:J56"/>
    <mergeCell ref="K54:K56"/>
    <mergeCell ref="B57:B58"/>
    <mergeCell ref="C57:C58"/>
    <mergeCell ref="J57:J59"/>
    <mergeCell ref="K57:K5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92A3-E51E-49A2-A7E2-22BF4D4D44D4}">
  <dimension ref="A1:Q26"/>
  <sheetViews>
    <sheetView topLeftCell="A22" workbookViewId="0">
      <selection activeCell="F52" sqref="F52"/>
    </sheetView>
  </sheetViews>
  <sheetFormatPr defaultRowHeight="16.5" x14ac:dyDescent="0.3"/>
  <sheetData>
    <row r="1" spans="1:17" x14ac:dyDescent="0.3">
      <c r="A1" s="126" t="s">
        <v>24</v>
      </c>
      <c r="B1" s="123" t="s">
        <v>25</v>
      </c>
      <c r="C1" s="119"/>
      <c r="D1" s="127" t="s">
        <v>49</v>
      </c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</row>
    <row r="2" spans="1:17" x14ac:dyDescent="0.3">
      <c r="A2" s="118"/>
      <c r="B2" s="123" t="s">
        <v>26</v>
      </c>
      <c r="C2" s="119"/>
      <c r="D2" s="127" t="s">
        <v>27</v>
      </c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</row>
    <row r="3" spans="1:17" x14ac:dyDescent="0.3">
      <c r="A3" s="118"/>
      <c r="B3" s="128" t="s">
        <v>28</v>
      </c>
      <c r="C3" s="119"/>
      <c r="D3" s="12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</row>
    <row r="4" spans="1:17" x14ac:dyDescent="0.3">
      <c r="A4" s="118" t="s">
        <v>29</v>
      </c>
      <c r="B4" s="119"/>
      <c r="C4" s="119"/>
      <c r="D4" s="123" t="s">
        <v>53</v>
      </c>
      <c r="E4" s="123"/>
      <c r="F4" s="123" t="s">
        <v>54</v>
      </c>
      <c r="G4" s="123"/>
      <c r="H4" s="123" t="s">
        <v>55</v>
      </c>
      <c r="I4" s="123"/>
      <c r="J4" s="124" t="s">
        <v>30</v>
      </c>
      <c r="K4" s="123"/>
      <c r="L4" s="31"/>
      <c r="M4" s="31"/>
      <c r="N4" s="31"/>
      <c r="O4" s="31"/>
      <c r="P4" s="31"/>
      <c r="Q4" s="31"/>
    </row>
    <row r="5" spans="1:17" x14ac:dyDescent="0.3">
      <c r="A5" s="119"/>
      <c r="B5" s="119"/>
      <c r="C5" s="119"/>
      <c r="D5" s="125">
        <v>0.55700000000000005</v>
      </c>
      <c r="E5" s="125"/>
      <c r="F5" s="125">
        <v>0.55700000000000005</v>
      </c>
      <c r="G5" s="125"/>
      <c r="H5" s="125">
        <v>0.55700000000000005</v>
      </c>
      <c r="I5" s="125"/>
      <c r="J5" s="125"/>
      <c r="K5" s="125"/>
      <c r="L5" s="33"/>
      <c r="M5" s="33"/>
      <c r="N5" s="33"/>
      <c r="O5" s="33"/>
      <c r="P5" s="33"/>
      <c r="Q5" s="33"/>
    </row>
    <row r="6" spans="1:17" x14ac:dyDescent="0.3">
      <c r="A6" s="120"/>
      <c r="B6" s="121"/>
      <c r="C6" s="121"/>
      <c r="D6" s="34" t="s">
        <v>31</v>
      </c>
      <c r="E6" s="34" t="s">
        <v>32</v>
      </c>
      <c r="F6" s="34" t="s">
        <v>31</v>
      </c>
      <c r="G6" s="34" t="s">
        <v>32</v>
      </c>
      <c r="H6" s="34" t="s">
        <v>31</v>
      </c>
      <c r="I6" s="34" t="s">
        <v>32</v>
      </c>
      <c r="J6" s="35" t="s">
        <v>31</v>
      </c>
      <c r="K6" s="35" t="s">
        <v>32</v>
      </c>
      <c r="L6" s="34"/>
      <c r="M6" s="34"/>
      <c r="N6" s="34"/>
      <c r="O6" s="34"/>
      <c r="P6" s="34"/>
      <c r="Q6" s="34"/>
    </row>
    <row r="7" spans="1:17" x14ac:dyDescent="0.3">
      <c r="A7" s="122"/>
      <c r="B7" s="121"/>
      <c r="C7" s="121"/>
      <c r="D7" s="36">
        <v>2807</v>
      </c>
      <c r="E7" s="36">
        <v>5039.497307001795</v>
      </c>
      <c r="F7" s="36">
        <v>4065</v>
      </c>
      <c r="G7" s="36">
        <v>7298.0251346499099</v>
      </c>
      <c r="H7" s="36">
        <v>1868</v>
      </c>
      <c r="I7" s="36">
        <v>3353.6804308797123</v>
      </c>
      <c r="J7" s="37">
        <v>8740</v>
      </c>
      <c r="K7" s="37">
        <v>15691.202872531418</v>
      </c>
      <c r="L7" s="36"/>
      <c r="M7" s="36"/>
      <c r="N7" s="36"/>
      <c r="O7" s="36"/>
      <c r="P7" s="36"/>
      <c r="Q7" s="36"/>
    </row>
    <row r="8" spans="1:17" x14ac:dyDescent="0.3">
      <c r="A8" s="38" t="s">
        <v>33</v>
      </c>
      <c r="B8" s="38" t="s">
        <v>34</v>
      </c>
      <c r="C8" s="38" t="s">
        <v>35</v>
      </c>
      <c r="D8" s="38" t="s">
        <v>31</v>
      </c>
      <c r="E8" s="38" t="s">
        <v>32</v>
      </c>
      <c r="F8" s="38" t="s">
        <v>31</v>
      </c>
      <c r="G8" s="38" t="s">
        <v>32</v>
      </c>
      <c r="H8" s="38" t="s">
        <v>31</v>
      </c>
      <c r="I8" s="38" t="s">
        <v>32</v>
      </c>
      <c r="J8" s="38" t="s">
        <v>31</v>
      </c>
      <c r="K8" s="38" t="s">
        <v>32</v>
      </c>
      <c r="L8" s="38"/>
      <c r="M8" s="38"/>
      <c r="N8" s="38"/>
      <c r="O8" s="38"/>
      <c r="P8" s="38"/>
      <c r="Q8" s="38"/>
    </row>
    <row r="9" spans="1:17" x14ac:dyDescent="0.3">
      <c r="A9" s="32" t="s">
        <v>36</v>
      </c>
      <c r="B9" s="31" t="s">
        <v>37</v>
      </c>
      <c r="C9" s="31" t="s">
        <v>38</v>
      </c>
      <c r="D9" s="39">
        <v>2890</v>
      </c>
      <c r="E9" s="39">
        <v>5188.5098743267499</v>
      </c>
      <c r="F9" s="39">
        <v>4184</v>
      </c>
      <c r="G9" s="39">
        <v>7511.6696588868936</v>
      </c>
      <c r="H9" s="39"/>
      <c r="I9" s="39">
        <v>0</v>
      </c>
      <c r="J9" s="40">
        <v>7074</v>
      </c>
      <c r="K9" s="40">
        <v>12700.179533213643</v>
      </c>
      <c r="L9" s="39"/>
      <c r="M9" s="39"/>
      <c r="N9" s="39"/>
      <c r="O9" s="39"/>
      <c r="P9" s="39"/>
      <c r="Q9" s="39"/>
    </row>
    <row r="10" spans="1:17" x14ac:dyDescent="0.3">
      <c r="A10" s="32" t="s">
        <v>39</v>
      </c>
      <c r="B10" s="31" t="s">
        <v>40</v>
      </c>
      <c r="C10" s="31" t="s">
        <v>41</v>
      </c>
      <c r="D10" s="39"/>
      <c r="E10" s="39"/>
      <c r="F10" s="39"/>
      <c r="G10" s="39"/>
      <c r="H10" s="39">
        <v>1891</v>
      </c>
      <c r="I10" s="39">
        <v>3394.973070017953</v>
      </c>
      <c r="J10" s="40">
        <v>1891</v>
      </c>
      <c r="K10" s="40">
        <v>3394.973070017953</v>
      </c>
      <c r="L10" s="39"/>
      <c r="M10" s="39"/>
      <c r="N10" s="39"/>
      <c r="O10" s="39"/>
      <c r="P10" s="39"/>
      <c r="Q10" s="39"/>
    </row>
    <row r="11" spans="1:17" x14ac:dyDescent="0.3">
      <c r="A11" s="117" t="s">
        <v>30</v>
      </c>
      <c r="B11" s="117"/>
      <c r="C11" s="117"/>
      <c r="D11" s="37">
        <v>2890</v>
      </c>
      <c r="E11" s="37">
        <v>5188.5098743267499</v>
      </c>
      <c r="F11" s="37">
        <v>4184</v>
      </c>
      <c r="G11" s="37">
        <v>7511.6696588868936</v>
      </c>
      <c r="H11" s="37">
        <v>1891</v>
      </c>
      <c r="I11" s="37">
        <v>3394.973070017953</v>
      </c>
      <c r="J11" s="37">
        <v>8965</v>
      </c>
      <c r="K11" s="37">
        <v>16095.152603231596</v>
      </c>
      <c r="L11" s="36"/>
      <c r="M11" s="36"/>
      <c r="N11" s="36"/>
      <c r="O11" s="36"/>
      <c r="P11" s="36"/>
      <c r="Q11" s="36"/>
    </row>
    <row r="12" spans="1:17" x14ac:dyDescent="0.3">
      <c r="A12" s="117" t="s">
        <v>42</v>
      </c>
      <c r="B12" s="117"/>
      <c r="C12" s="117"/>
      <c r="D12" s="37">
        <v>83</v>
      </c>
      <c r="E12" s="37">
        <v>149.01256732495494</v>
      </c>
      <c r="F12" s="37">
        <v>119</v>
      </c>
      <c r="G12" s="37">
        <v>213.64452423698367</v>
      </c>
      <c r="H12" s="37">
        <v>23</v>
      </c>
      <c r="I12" s="37">
        <v>41.292639138240702</v>
      </c>
      <c r="J12" s="37">
        <v>225</v>
      </c>
      <c r="K12" s="37">
        <v>403.94973070017841</v>
      </c>
      <c r="L12" s="36"/>
      <c r="M12" s="36"/>
      <c r="N12" s="36"/>
      <c r="O12" s="36"/>
      <c r="P12" s="36"/>
      <c r="Q12" s="36"/>
    </row>
    <row r="13" spans="1:17" x14ac:dyDescent="0.3">
      <c r="A13" s="117" t="s">
        <v>43</v>
      </c>
      <c r="B13" s="117"/>
      <c r="C13" s="117"/>
      <c r="D13" s="115">
        <v>102.95689348058426</v>
      </c>
      <c r="E13" s="116"/>
      <c r="F13" s="115">
        <v>102.92742927429275</v>
      </c>
      <c r="G13" s="116"/>
      <c r="H13" s="115">
        <v>101.23126338329764</v>
      </c>
      <c r="I13" s="116"/>
      <c r="J13" s="115">
        <v>102.57437070938215</v>
      </c>
      <c r="K13" s="116"/>
      <c r="L13" s="36"/>
      <c r="M13" s="36"/>
      <c r="N13" s="36"/>
      <c r="O13" s="36"/>
      <c r="P13" s="36"/>
      <c r="Q13" s="36"/>
    </row>
    <row r="14" spans="1:17" x14ac:dyDescent="0.3">
      <c r="A14" s="126" t="s">
        <v>44</v>
      </c>
      <c r="B14" s="123" t="s">
        <v>25</v>
      </c>
      <c r="C14" s="119"/>
      <c r="D14" s="127" t="s">
        <v>56</v>
      </c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</row>
    <row r="15" spans="1:17" x14ac:dyDescent="0.3">
      <c r="A15" s="118"/>
      <c r="B15" s="123" t="s">
        <v>26</v>
      </c>
      <c r="C15" s="119"/>
      <c r="D15" s="127" t="s">
        <v>45</v>
      </c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</row>
    <row r="16" spans="1:17" x14ac:dyDescent="0.3">
      <c r="A16" s="118"/>
      <c r="B16" s="128" t="s">
        <v>28</v>
      </c>
      <c r="C16" s="119"/>
      <c r="D16" s="12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</row>
    <row r="17" spans="1:17" x14ac:dyDescent="0.3">
      <c r="A17" s="118" t="s">
        <v>29</v>
      </c>
      <c r="B17" s="119"/>
      <c r="C17" s="119"/>
      <c r="D17" s="123" t="s">
        <v>46</v>
      </c>
      <c r="E17" s="123"/>
      <c r="F17" s="123" t="s">
        <v>47</v>
      </c>
      <c r="G17" s="123"/>
      <c r="H17" s="123" t="s">
        <v>23</v>
      </c>
      <c r="I17" s="123"/>
      <c r="J17" s="124" t="s">
        <v>30</v>
      </c>
      <c r="K17" s="123"/>
      <c r="L17" s="31"/>
      <c r="M17" s="31"/>
      <c r="N17" s="31"/>
      <c r="O17" s="31"/>
      <c r="P17" s="31"/>
      <c r="Q17" s="31"/>
    </row>
    <row r="18" spans="1:17" x14ac:dyDescent="0.3">
      <c r="A18" s="119"/>
      <c r="B18" s="119"/>
      <c r="C18" s="119"/>
      <c r="D18" s="125">
        <v>0.16500000000000001</v>
      </c>
      <c r="E18" s="125"/>
      <c r="F18" s="125">
        <v>0.16500000000000001</v>
      </c>
      <c r="G18" s="125"/>
      <c r="H18" s="125">
        <v>0.16500000000000001</v>
      </c>
      <c r="I18" s="125"/>
      <c r="J18" s="125"/>
      <c r="K18" s="125"/>
      <c r="L18" s="33"/>
      <c r="M18" s="33"/>
      <c r="N18" s="33"/>
      <c r="O18" s="33"/>
      <c r="P18" s="33"/>
      <c r="Q18" s="33"/>
    </row>
    <row r="19" spans="1:17" x14ac:dyDescent="0.3">
      <c r="A19" s="120"/>
      <c r="B19" s="121"/>
      <c r="C19" s="121"/>
      <c r="D19" s="34" t="s">
        <v>31</v>
      </c>
      <c r="E19" s="34" t="s">
        <v>32</v>
      </c>
      <c r="F19" s="34" t="s">
        <v>31</v>
      </c>
      <c r="G19" s="34" t="s">
        <v>32</v>
      </c>
      <c r="H19" s="34" t="s">
        <v>31</v>
      </c>
      <c r="I19" s="34" t="s">
        <v>32</v>
      </c>
      <c r="J19" s="35" t="s">
        <v>31</v>
      </c>
      <c r="K19" s="35" t="s">
        <v>32</v>
      </c>
      <c r="L19" s="34"/>
      <c r="M19" s="34"/>
      <c r="N19" s="34"/>
      <c r="O19" s="34"/>
      <c r="P19" s="34"/>
      <c r="Q19" s="34"/>
    </row>
    <row r="20" spans="1:17" x14ac:dyDescent="0.3">
      <c r="A20" s="122"/>
      <c r="B20" s="121"/>
      <c r="C20" s="121"/>
      <c r="D20" s="36">
        <v>832</v>
      </c>
      <c r="E20" s="36">
        <v>5042.424242424242</v>
      </c>
      <c r="F20" s="36">
        <v>553</v>
      </c>
      <c r="G20" s="36">
        <v>3351.5151515151515</v>
      </c>
      <c r="H20" s="36">
        <v>1204</v>
      </c>
      <c r="I20" s="36">
        <v>7296.969696969697</v>
      </c>
      <c r="J20" s="37">
        <v>2589</v>
      </c>
      <c r="K20" s="37">
        <v>15690.909090909092</v>
      </c>
      <c r="L20" s="36"/>
      <c r="M20" s="36"/>
      <c r="N20" s="36"/>
      <c r="O20" s="36"/>
      <c r="P20" s="36"/>
      <c r="Q20" s="36"/>
    </row>
    <row r="21" spans="1:17" x14ac:dyDescent="0.3">
      <c r="A21" s="38" t="s">
        <v>33</v>
      </c>
      <c r="B21" s="38" t="s">
        <v>34</v>
      </c>
      <c r="C21" s="38" t="s">
        <v>35</v>
      </c>
      <c r="D21" s="38" t="s">
        <v>31</v>
      </c>
      <c r="E21" s="38" t="s">
        <v>32</v>
      </c>
      <c r="F21" s="38" t="s">
        <v>31</v>
      </c>
      <c r="G21" s="38" t="s">
        <v>32</v>
      </c>
      <c r="H21" s="38" t="s">
        <v>31</v>
      </c>
      <c r="I21" s="38" t="s">
        <v>32</v>
      </c>
      <c r="J21" s="38" t="s">
        <v>31</v>
      </c>
      <c r="K21" s="38" t="s">
        <v>32</v>
      </c>
      <c r="L21" s="38"/>
      <c r="M21" s="38"/>
      <c r="N21" s="38"/>
      <c r="O21" s="38"/>
      <c r="P21" s="38"/>
      <c r="Q21" s="38"/>
    </row>
    <row r="22" spans="1:17" x14ac:dyDescent="0.3">
      <c r="A22" s="32" t="s">
        <v>36</v>
      </c>
      <c r="B22" s="31" t="s">
        <v>37</v>
      </c>
      <c r="C22" s="31" t="s">
        <v>38</v>
      </c>
      <c r="D22" s="39">
        <v>856</v>
      </c>
      <c r="E22" s="39">
        <v>5187.878787878788</v>
      </c>
      <c r="F22" s="39"/>
      <c r="G22" s="39">
        <v>0</v>
      </c>
      <c r="H22" s="39">
        <v>1240</v>
      </c>
      <c r="I22" s="39">
        <v>7515.151515151515</v>
      </c>
      <c r="J22" s="40">
        <v>2096</v>
      </c>
      <c r="K22" s="40">
        <v>12703.030303030304</v>
      </c>
      <c r="L22" s="39"/>
      <c r="M22" s="39"/>
      <c r="N22" s="39"/>
      <c r="O22" s="39"/>
      <c r="P22" s="39"/>
      <c r="Q22" s="39"/>
    </row>
    <row r="23" spans="1:17" x14ac:dyDescent="0.3">
      <c r="A23" s="32" t="s">
        <v>39</v>
      </c>
      <c r="B23" s="31" t="s">
        <v>40</v>
      </c>
      <c r="C23" s="31" t="s">
        <v>41</v>
      </c>
      <c r="D23" s="39"/>
      <c r="E23" s="39"/>
      <c r="F23" s="39">
        <v>572</v>
      </c>
      <c r="G23" s="39">
        <v>3466.6666666666665</v>
      </c>
      <c r="H23" s="39"/>
      <c r="I23" s="39"/>
      <c r="J23" s="40">
        <v>572</v>
      </c>
      <c r="K23" s="40">
        <v>3466.6666666666665</v>
      </c>
      <c r="L23" s="39"/>
      <c r="M23" s="39"/>
      <c r="N23" s="39"/>
      <c r="O23" s="39"/>
      <c r="P23" s="39"/>
      <c r="Q23" s="39"/>
    </row>
    <row r="24" spans="1:17" x14ac:dyDescent="0.3">
      <c r="A24" s="117" t="s">
        <v>30</v>
      </c>
      <c r="B24" s="117"/>
      <c r="C24" s="117"/>
      <c r="D24" s="37">
        <v>856</v>
      </c>
      <c r="E24" s="37">
        <v>5187.878787878788</v>
      </c>
      <c r="F24" s="37">
        <v>572</v>
      </c>
      <c r="G24" s="37">
        <v>3466.6666666666665</v>
      </c>
      <c r="H24" s="37">
        <v>1240</v>
      </c>
      <c r="I24" s="37">
        <v>7515.151515151515</v>
      </c>
      <c r="J24" s="37">
        <v>2668</v>
      </c>
      <c r="K24" s="37">
        <v>16169.69696969697</v>
      </c>
      <c r="L24" s="36"/>
      <c r="M24" s="36"/>
      <c r="N24" s="36"/>
      <c r="O24" s="36"/>
      <c r="P24" s="36"/>
      <c r="Q24" s="36"/>
    </row>
    <row r="25" spans="1:17" x14ac:dyDescent="0.3">
      <c r="A25" s="117" t="s">
        <v>42</v>
      </c>
      <c r="B25" s="117"/>
      <c r="C25" s="117"/>
      <c r="D25" s="37">
        <v>24</v>
      </c>
      <c r="E25" s="37">
        <v>145.45454545454595</v>
      </c>
      <c r="F25" s="37">
        <v>19</v>
      </c>
      <c r="G25" s="37">
        <v>115.15151515151501</v>
      </c>
      <c r="H25" s="37">
        <v>36</v>
      </c>
      <c r="I25" s="37">
        <v>218.18181818181802</v>
      </c>
      <c r="J25" s="37">
        <v>79</v>
      </c>
      <c r="K25" s="37">
        <v>478.78787878787807</v>
      </c>
      <c r="L25" s="36"/>
      <c r="M25" s="36"/>
      <c r="N25" s="36"/>
      <c r="O25" s="36"/>
      <c r="P25" s="36"/>
      <c r="Q25" s="36"/>
    </row>
    <row r="26" spans="1:17" x14ac:dyDescent="0.3">
      <c r="A26" s="117" t="s">
        <v>43</v>
      </c>
      <c r="B26" s="117"/>
      <c r="C26" s="117"/>
      <c r="D26" s="115">
        <v>102.88461538461537</v>
      </c>
      <c r="E26" s="116"/>
      <c r="F26" s="115">
        <v>103.43580470162748</v>
      </c>
      <c r="G26" s="116"/>
      <c r="H26" s="115">
        <v>102.99003322259136</v>
      </c>
      <c r="I26" s="116"/>
      <c r="J26" s="115">
        <v>103.05137118578602</v>
      </c>
      <c r="K26" s="116"/>
      <c r="L26" s="36"/>
      <c r="M26" s="36"/>
      <c r="N26" s="36"/>
      <c r="O26" s="36"/>
      <c r="P26" s="36"/>
      <c r="Q26" s="36"/>
    </row>
  </sheetData>
  <mergeCells count="44">
    <mergeCell ref="A1:A3"/>
    <mergeCell ref="B1:C1"/>
    <mergeCell ref="D1:Q1"/>
    <mergeCell ref="B2:C2"/>
    <mergeCell ref="D2:Q2"/>
    <mergeCell ref="B3:C3"/>
    <mergeCell ref="D3:Q3"/>
    <mergeCell ref="A4:C7"/>
    <mergeCell ref="D4:E4"/>
    <mergeCell ref="F4:G4"/>
    <mergeCell ref="H4:I4"/>
    <mergeCell ref="J4:K5"/>
    <mergeCell ref="D5:E5"/>
    <mergeCell ref="F5:G5"/>
    <mergeCell ref="H5:I5"/>
    <mergeCell ref="A11:C11"/>
    <mergeCell ref="A12:C12"/>
    <mergeCell ref="A13:C13"/>
    <mergeCell ref="D13:E13"/>
    <mergeCell ref="F13:G13"/>
    <mergeCell ref="J13:K13"/>
    <mergeCell ref="A14:A16"/>
    <mergeCell ref="B14:C14"/>
    <mergeCell ref="D14:Q14"/>
    <mergeCell ref="B15:C15"/>
    <mergeCell ref="D15:Q15"/>
    <mergeCell ref="B16:C16"/>
    <mergeCell ref="D16:Q16"/>
    <mergeCell ref="H13:I13"/>
    <mergeCell ref="A17:C20"/>
    <mergeCell ref="D17:E17"/>
    <mergeCell ref="F17:G17"/>
    <mergeCell ref="H17:I17"/>
    <mergeCell ref="J17:K18"/>
    <mergeCell ref="D18:E18"/>
    <mergeCell ref="F18:G18"/>
    <mergeCell ref="H18:I18"/>
    <mergeCell ref="J26:K26"/>
    <mergeCell ref="A24:C24"/>
    <mergeCell ref="A25:C25"/>
    <mergeCell ref="A26:C26"/>
    <mergeCell ref="D26:E26"/>
    <mergeCell ref="F26:G26"/>
    <mergeCell ref="H26:I2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59D83-DE09-4569-BDAD-E805C18EC129}">
  <dimension ref="A1:G165"/>
  <sheetViews>
    <sheetView topLeftCell="A130" workbookViewId="0">
      <selection activeCell="L15" sqref="L15"/>
    </sheetView>
  </sheetViews>
  <sheetFormatPr defaultColWidth="7.375" defaultRowHeight="10.5" x14ac:dyDescent="0.3"/>
  <cols>
    <col min="1" max="1" width="28" style="78" customWidth="1"/>
    <col min="2" max="7" width="9.25" style="78" customWidth="1"/>
    <col min="8" max="256" width="7.375" style="46"/>
    <col min="257" max="257" width="28" style="46" customWidth="1"/>
    <col min="258" max="263" width="9.25" style="46" customWidth="1"/>
    <col min="264" max="512" width="7.375" style="46"/>
    <col min="513" max="513" width="28" style="46" customWidth="1"/>
    <col min="514" max="519" width="9.25" style="46" customWidth="1"/>
    <col min="520" max="768" width="7.375" style="46"/>
    <col min="769" max="769" width="28" style="46" customWidth="1"/>
    <col min="770" max="775" width="9.25" style="46" customWidth="1"/>
    <col min="776" max="1024" width="7.375" style="46"/>
    <col min="1025" max="1025" width="28" style="46" customWidth="1"/>
    <col min="1026" max="1031" width="9.25" style="46" customWidth="1"/>
    <col min="1032" max="1280" width="7.375" style="46"/>
    <col min="1281" max="1281" width="28" style="46" customWidth="1"/>
    <col min="1282" max="1287" width="9.25" style="46" customWidth="1"/>
    <col min="1288" max="1536" width="7.375" style="46"/>
    <col min="1537" max="1537" width="28" style="46" customWidth="1"/>
    <col min="1538" max="1543" width="9.25" style="46" customWidth="1"/>
    <col min="1544" max="1792" width="7.375" style="46"/>
    <col min="1793" max="1793" width="28" style="46" customWidth="1"/>
    <col min="1794" max="1799" width="9.25" style="46" customWidth="1"/>
    <col min="1800" max="2048" width="7.375" style="46"/>
    <col min="2049" max="2049" width="28" style="46" customWidth="1"/>
    <col min="2050" max="2055" width="9.25" style="46" customWidth="1"/>
    <col min="2056" max="2304" width="7.375" style="46"/>
    <col min="2305" max="2305" width="28" style="46" customWidth="1"/>
    <col min="2306" max="2311" width="9.25" style="46" customWidth="1"/>
    <col min="2312" max="2560" width="7.375" style="46"/>
    <col min="2561" max="2561" width="28" style="46" customWidth="1"/>
    <col min="2562" max="2567" width="9.25" style="46" customWidth="1"/>
    <col min="2568" max="2816" width="7.375" style="46"/>
    <col min="2817" max="2817" width="28" style="46" customWidth="1"/>
    <col min="2818" max="2823" width="9.25" style="46" customWidth="1"/>
    <col min="2824" max="3072" width="7.375" style="46"/>
    <col min="3073" max="3073" width="28" style="46" customWidth="1"/>
    <col min="3074" max="3079" width="9.25" style="46" customWidth="1"/>
    <col min="3080" max="3328" width="7.375" style="46"/>
    <col min="3329" max="3329" width="28" style="46" customWidth="1"/>
    <col min="3330" max="3335" width="9.25" style="46" customWidth="1"/>
    <col min="3336" max="3584" width="7.375" style="46"/>
    <col min="3585" max="3585" width="28" style="46" customWidth="1"/>
    <col min="3586" max="3591" width="9.25" style="46" customWidth="1"/>
    <col min="3592" max="3840" width="7.375" style="46"/>
    <col min="3841" max="3841" width="28" style="46" customWidth="1"/>
    <col min="3842" max="3847" width="9.25" style="46" customWidth="1"/>
    <col min="3848" max="4096" width="7.375" style="46"/>
    <col min="4097" max="4097" width="28" style="46" customWidth="1"/>
    <col min="4098" max="4103" width="9.25" style="46" customWidth="1"/>
    <col min="4104" max="4352" width="7.375" style="46"/>
    <col min="4353" max="4353" width="28" style="46" customWidth="1"/>
    <col min="4354" max="4359" width="9.25" style="46" customWidth="1"/>
    <col min="4360" max="4608" width="7.375" style="46"/>
    <col min="4609" max="4609" width="28" style="46" customWidth="1"/>
    <col min="4610" max="4615" width="9.25" style="46" customWidth="1"/>
    <col min="4616" max="4864" width="7.375" style="46"/>
    <col min="4865" max="4865" width="28" style="46" customWidth="1"/>
    <col min="4866" max="4871" width="9.25" style="46" customWidth="1"/>
    <col min="4872" max="5120" width="7.375" style="46"/>
    <col min="5121" max="5121" width="28" style="46" customWidth="1"/>
    <col min="5122" max="5127" width="9.25" style="46" customWidth="1"/>
    <col min="5128" max="5376" width="7.375" style="46"/>
    <col min="5377" max="5377" width="28" style="46" customWidth="1"/>
    <col min="5378" max="5383" width="9.25" style="46" customWidth="1"/>
    <col min="5384" max="5632" width="7.375" style="46"/>
    <col min="5633" max="5633" width="28" style="46" customWidth="1"/>
    <col min="5634" max="5639" width="9.25" style="46" customWidth="1"/>
    <col min="5640" max="5888" width="7.375" style="46"/>
    <col min="5889" max="5889" width="28" style="46" customWidth="1"/>
    <col min="5890" max="5895" width="9.25" style="46" customWidth="1"/>
    <col min="5896" max="6144" width="7.375" style="46"/>
    <col min="6145" max="6145" width="28" style="46" customWidth="1"/>
    <col min="6146" max="6151" width="9.25" style="46" customWidth="1"/>
    <col min="6152" max="6400" width="7.375" style="46"/>
    <col min="6401" max="6401" width="28" style="46" customWidth="1"/>
    <col min="6402" max="6407" width="9.25" style="46" customWidth="1"/>
    <col min="6408" max="6656" width="7.375" style="46"/>
    <col min="6657" max="6657" width="28" style="46" customWidth="1"/>
    <col min="6658" max="6663" width="9.25" style="46" customWidth="1"/>
    <col min="6664" max="6912" width="7.375" style="46"/>
    <col min="6913" max="6913" width="28" style="46" customWidth="1"/>
    <col min="6914" max="6919" width="9.25" style="46" customWidth="1"/>
    <col min="6920" max="7168" width="7.375" style="46"/>
    <col min="7169" max="7169" width="28" style="46" customWidth="1"/>
    <col min="7170" max="7175" width="9.25" style="46" customWidth="1"/>
    <col min="7176" max="7424" width="7.375" style="46"/>
    <col min="7425" max="7425" width="28" style="46" customWidth="1"/>
    <col min="7426" max="7431" width="9.25" style="46" customWidth="1"/>
    <col min="7432" max="7680" width="7.375" style="46"/>
    <col min="7681" max="7681" width="28" style="46" customWidth="1"/>
    <col min="7682" max="7687" width="9.25" style="46" customWidth="1"/>
    <col min="7688" max="7936" width="7.375" style="46"/>
    <col min="7937" max="7937" width="28" style="46" customWidth="1"/>
    <col min="7938" max="7943" width="9.25" style="46" customWidth="1"/>
    <col min="7944" max="8192" width="7.375" style="46"/>
    <col min="8193" max="8193" width="28" style="46" customWidth="1"/>
    <col min="8194" max="8199" width="9.25" style="46" customWidth="1"/>
    <col min="8200" max="8448" width="7.375" style="46"/>
    <col min="8449" max="8449" width="28" style="46" customWidth="1"/>
    <col min="8450" max="8455" width="9.25" style="46" customWidth="1"/>
    <col min="8456" max="8704" width="7.375" style="46"/>
    <col min="8705" max="8705" width="28" style="46" customWidth="1"/>
    <col min="8706" max="8711" width="9.25" style="46" customWidth="1"/>
    <col min="8712" max="8960" width="7.375" style="46"/>
    <col min="8961" max="8961" width="28" style="46" customWidth="1"/>
    <col min="8962" max="8967" width="9.25" style="46" customWidth="1"/>
    <col min="8968" max="9216" width="7.375" style="46"/>
    <col min="9217" max="9217" width="28" style="46" customWidth="1"/>
    <col min="9218" max="9223" width="9.25" style="46" customWidth="1"/>
    <col min="9224" max="9472" width="7.375" style="46"/>
    <col min="9473" max="9473" width="28" style="46" customWidth="1"/>
    <col min="9474" max="9479" width="9.25" style="46" customWidth="1"/>
    <col min="9480" max="9728" width="7.375" style="46"/>
    <col min="9729" max="9729" width="28" style="46" customWidth="1"/>
    <col min="9730" max="9735" width="9.25" style="46" customWidth="1"/>
    <col min="9736" max="9984" width="7.375" style="46"/>
    <col min="9985" max="9985" width="28" style="46" customWidth="1"/>
    <col min="9986" max="9991" width="9.25" style="46" customWidth="1"/>
    <col min="9992" max="10240" width="7.375" style="46"/>
    <col min="10241" max="10241" width="28" style="46" customWidth="1"/>
    <col min="10242" max="10247" width="9.25" style="46" customWidth="1"/>
    <col min="10248" max="10496" width="7.375" style="46"/>
    <col min="10497" max="10497" width="28" style="46" customWidth="1"/>
    <col min="10498" max="10503" width="9.25" style="46" customWidth="1"/>
    <col min="10504" max="10752" width="7.375" style="46"/>
    <col min="10753" max="10753" width="28" style="46" customWidth="1"/>
    <col min="10754" max="10759" width="9.25" style="46" customWidth="1"/>
    <col min="10760" max="11008" width="7.375" style="46"/>
    <col min="11009" max="11009" width="28" style="46" customWidth="1"/>
    <col min="11010" max="11015" width="9.25" style="46" customWidth="1"/>
    <col min="11016" max="11264" width="7.375" style="46"/>
    <col min="11265" max="11265" width="28" style="46" customWidth="1"/>
    <col min="11266" max="11271" width="9.25" style="46" customWidth="1"/>
    <col min="11272" max="11520" width="7.375" style="46"/>
    <col min="11521" max="11521" width="28" style="46" customWidth="1"/>
    <col min="11522" max="11527" width="9.25" style="46" customWidth="1"/>
    <col min="11528" max="11776" width="7.375" style="46"/>
    <col min="11777" max="11777" width="28" style="46" customWidth="1"/>
    <col min="11778" max="11783" width="9.25" style="46" customWidth="1"/>
    <col min="11784" max="12032" width="7.375" style="46"/>
    <col min="12033" max="12033" width="28" style="46" customWidth="1"/>
    <col min="12034" max="12039" width="9.25" style="46" customWidth="1"/>
    <col min="12040" max="12288" width="7.375" style="46"/>
    <col min="12289" max="12289" width="28" style="46" customWidth="1"/>
    <col min="12290" max="12295" width="9.25" style="46" customWidth="1"/>
    <col min="12296" max="12544" width="7.375" style="46"/>
    <col min="12545" max="12545" width="28" style="46" customWidth="1"/>
    <col min="12546" max="12551" width="9.25" style="46" customWidth="1"/>
    <col min="12552" max="12800" width="7.375" style="46"/>
    <col min="12801" max="12801" width="28" style="46" customWidth="1"/>
    <col min="12802" max="12807" width="9.25" style="46" customWidth="1"/>
    <col min="12808" max="13056" width="7.375" style="46"/>
    <col min="13057" max="13057" width="28" style="46" customWidth="1"/>
    <col min="13058" max="13063" width="9.25" style="46" customWidth="1"/>
    <col min="13064" max="13312" width="7.375" style="46"/>
    <col min="13313" max="13313" width="28" style="46" customWidth="1"/>
    <col min="13314" max="13319" width="9.25" style="46" customWidth="1"/>
    <col min="13320" max="13568" width="7.375" style="46"/>
    <col min="13569" max="13569" width="28" style="46" customWidth="1"/>
    <col min="13570" max="13575" width="9.25" style="46" customWidth="1"/>
    <col min="13576" max="13824" width="7.375" style="46"/>
    <col min="13825" max="13825" width="28" style="46" customWidth="1"/>
    <col min="13826" max="13831" width="9.25" style="46" customWidth="1"/>
    <col min="13832" max="14080" width="7.375" style="46"/>
    <col min="14081" max="14081" width="28" style="46" customWidth="1"/>
    <col min="14082" max="14087" width="9.25" style="46" customWidth="1"/>
    <col min="14088" max="14336" width="7.375" style="46"/>
    <col min="14337" max="14337" width="28" style="46" customWidth="1"/>
    <col min="14338" max="14343" width="9.25" style="46" customWidth="1"/>
    <col min="14344" max="14592" width="7.375" style="46"/>
    <col min="14593" max="14593" width="28" style="46" customWidth="1"/>
    <col min="14594" max="14599" width="9.25" style="46" customWidth="1"/>
    <col min="14600" max="14848" width="7.375" style="46"/>
    <col min="14849" max="14849" width="28" style="46" customWidth="1"/>
    <col min="14850" max="14855" width="9.25" style="46" customWidth="1"/>
    <col min="14856" max="15104" width="7.375" style="46"/>
    <col min="15105" max="15105" width="28" style="46" customWidth="1"/>
    <col min="15106" max="15111" width="9.25" style="46" customWidth="1"/>
    <col min="15112" max="15360" width="7.375" style="46"/>
    <col min="15361" max="15361" width="28" style="46" customWidth="1"/>
    <col min="15362" max="15367" width="9.25" style="46" customWidth="1"/>
    <col min="15368" max="15616" width="7.375" style="46"/>
    <col min="15617" max="15617" width="28" style="46" customWidth="1"/>
    <col min="15618" max="15623" width="9.25" style="46" customWidth="1"/>
    <col min="15624" max="15872" width="7.375" style="46"/>
    <col min="15873" max="15873" width="28" style="46" customWidth="1"/>
    <col min="15874" max="15879" width="9.25" style="46" customWidth="1"/>
    <col min="15880" max="16128" width="7.375" style="46"/>
    <col min="16129" max="16129" width="28" style="46" customWidth="1"/>
    <col min="16130" max="16135" width="9.25" style="46" customWidth="1"/>
    <col min="16136" max="16384" width="7.375" style="46"/>
  </cols>
  <sheetData>
    <row r="1" spans="1:7" ht="29.25" customHeight="1" x14ac:dyDescent="0.3">
      <c r="A1" s="132" t="s">
        <v>65</v>
      </c>
      <c r="B1" s="133"/>
      <c r="C1" s="133"/>
      <c r="D1" s="133"/>
      <c r="E1" s="133"/>
      <c r="F1" s="133"/>
      <c r="G1" s="133"/>
    </row>
    <row r="2" spans="1:7" ht="11.25" customHeight="1" x14ac:dyDescent="0.3">
      <c r="A2" s="134" t="s">
        <v>66</v>
      </c>
      <c r="B2" s="133"/>
      <c r="C2" s="133"/>
      <c r="D2" s="133"/>
      <c r="E2" s="133"/>
      <c r="F2" s="133"/>
      <c r="G2" s="133"/>
    </row>
    <row r="3" spans="1:7" ht="11.25" customHeight="1" thickBot="1" x14ac:dyDescent="0.35">
      <c r="A3" s="134" t="s">
        <v>67</v>
      </c>
      <c r="B3" s="133"/>
      <c r="C3" s="133"/>
      <c r="D3" s="133"/>
      <c r="E3" s="133"/>
      <c r="F3" s="133"/>
      <c r="G3" s="133"/>
    </row>
    <row r="4" spans="1:7" ht="11.25" customHeight="1" thickBot="1" x14ac:dyDescent="0.35">
      <c r="A4" s="130"/>
      <c r="B4" s="131"/>
      <c r="C4" s="131"/>
      <c r="D4" s="131"/>
      <c r="E4" s="131"/>
      <c r="F4" s="131"/>
      <c r="G4" s="131"/>
    </row>
    <row r="5" spans="1:7" ht="10.5" customHeight="1" thickBot="1" x14ac:dyDescent="0.35">
      <c r="A5" s="47"/>
      <c r="B5" s="47" t="s">
        <v>68</v>
      </c>
      <c r="C5" s="47" t="s">
        <v>69</v>
      </c>
      <c r="D5" s="47" t="s">
        <v>70</v>
      </c>
      <c r="E5" s="47"/>
      <c r="F5" s="47"/>
      <c r="G5" s="47"/>
    </row>
    <row r="6" spans="1:7" ht="10.5" customHeight="1" thickBot="1" x14ac:dyDescent="0.35">
      <c r="A6" s="48" t="s">
        <v>71</v>
      </c>
      <c r="B6" s="48" t="s">
        <v>18</v>
      </c>
      <c r="C6" s="48" t="s">
        <v>19</v>
      </c>
      <c r="D6" s="48" t="s">
        <v>20</v>
      </c>
      <c r="E6" s="48" t="s">
        <v>21</v>
      </c>
      <c r="F6" s="48" t="s">
        <v>22</v>
      </c>
      <c r="G6" s="48" t="s">
        <v>72</v>
      </c>
    </row>
    <row r="7" spans="1:7" ht="10.5" customHeight="1" x14ac:dyDescent="0.3">
      <c r="A7" s="49" t="s">
        <v>73</v>
      </c>
      <c r="B7" s="50">
        <v>18</v>
      </c>
      <c r="C7" s="50">
        <v>38</v>
      </c>
      <c r="D7" s="50">
        <v>84</v>
      </c>
      <c r="E7" s="50">
        <v>73</v>
      </c>
      <c r="F7" s="50">
        <v>42</v>
      </c>
      <c r="G7" s="50">
        <f>SUM($B$7:$F$7)</f>
        <v>255</v>
      </c>
    </row>
    <row r="8" spans="1:7" ht="10.5" customHeight="1" thickBot="1" x14ac:dyDescent="0.35">
      <c r="A8" s="51" t="s">
        <v>74</v>
      </c>
      <c r="B8" s="52">
        <v>30</v>
      </c>
      <c r="C8" s="52">
        <v>66</v>
      </c>
      <c r="D8" s="52">
        <v>145</v>
      </c>
      <c r="E8" s="52">
        <v>125</v>
      </c>
      <c r="F8" s="52">
        <v>73</v>
      </c>
      <c r="G8" s="52">
        <f>SUM($B$8:$F$8)</f>
        <v>439</v>
      </c>
    </row>
    <row r="9" spans="1:7" ht="10.5" customHeight="1" thickBot="1" x14ac:dyDescent="0.35">
      <c r="A9" s="53" t="s">
        <v>72</v>
      </c>
      <c r="B9" s="54">
        <f>SUM($B$7:$B$8)</f>
        <v>48</v>
      </c>
      <c r="C9" s="54">
        <f>SUM($C$7:$C$8)</f>
        <v>104</v>
      </c>
      <c r="D9" s="54">
        <f>SUM($D$7:$D$8)</f>
        <v>229</v>
      </c>
      <c r="E9" s="54">
        <f>SUM($E$7:$E$8)</f>
        <v>198</v>
      </c>
      <c r="F9" s="54">
        <f>SUM($F$7:$F$8)</f>
        <v>115</v>
      </c>
      <c r="G9" s="54">
        <f>SUM($B$9:$F$9)</f>
        <v>694</v>
      </c>
    </row>
    <row r="10" spans="1:7" ht="11.25" customHeight="1" thickBot="1" x14ac:dyDescent="0.35">
      <c r="A10" s="130"/>
      <c r="B10" s="131"/>
      <c r="C10" s="131"/>
      <c r="D10" s="131"/>
      <c r="E10" s="131"/>
      <c r="F10" s="131"/>
      <c r="G10" s="131"/>
    </row>
    <row r="11" spans="1:7" ht="10.5" customHeight="1" thickBot="1" x14ac:dyDescent="0.35">
      <c r="A11" s="47"/>
      <c r="B11" s="47" t="s">
        <v>68</v>
      </c>
      <c r="C11" s="47" t="s">
        <v>75</v>
      </c>
      <c r="D11" s="47" t="s">
        <v>70</v>
      </c>
      <c r="E11" s="47"/>
      <c r="F11" s="47"/>
      <c r="G11" s="47"/>
    </row>
    <row r="12" spans="1:7" ht="10.5" customHeight="1" thickBot="1" x14ac:dyDescent="0.35">
      <c r="A12" s="48" t="s">
        <v>71</v>
      </c>
      <c r="B12" s="48" t="s">
        <v>18</v>
      </c>
      <c r="C12" s="48" t="s">
        <v>19</v>
      </c>
      <c r="D12" s="48" t="s">
        <v>20</v>
      </c>
      <c r="E12" s="48" t="s">
        <v>21</v>
      </c>
      <c r="F12" s="48" t="s">
        <v>22</v>
      </c>
      <c r="G12" s="48" t="s">
        <v>72</v>
      </c>
    </row>
    <row r="13" spans="1:7" ht="10.5" customHeight="1" x14ac:dyDescent="0.3">
      <c r="A13" s="49" t="s">
        <v>73</v>
      </c>
      <c r="B13" s="50">
        <v>39</v>
      </c>
      <c r="C13" s="50">
        <v>84</v>
      </c>
      <c r="D13" s="50">
        <v>185</v>
      </c>
      <c r="E13" s="50">
        <v>160</v>
      </c>
      <c r="F13" s="50">
        <v>93</v>
      </c>
      <c r="G13" s="50">
        <f>SUM($B$13:$F$13)</f>
        <v>561</v>
      </c>
    </row>
    <row r="14" spans="1:7" ht="10.5" customHeight="1" thickBot="1" x14ac:dyDescent="0.35">
      <c r="A14" s="51" t="s">
        <v>74</v>
      </c>
      <c r="B14" s="52">
        <v>68</v>
      </c>
      <c r="C14" s="52">
        <v>145</v>
      </c>
      <c r="D14" s="52">
        <v>318</v>
      </c>
      <c r="E14" s="52">
        <v>275</v>
      </c>
      <c r="F14" s="52">
        <v>159</v>
      </c>
      <c r="G14" s="52">
        <f>SUM($B$14:$F$14)</f>
        <v>965</v>
      </c>
    </row>
    <row r="15" spans="1:7" ht="10.5" customHeight="1" thickBot="1" x14ac:dyDescent="0.35">
      <c r="A15" s="53" t="s">
        <v>72</v>
      </c>
      <c r="B15" s="54">
        <f>SUM($B$13:$B$14)</f>
        <v>107</v>
      </c>
      <c r="C15" s="54">
        <f>SUM($C$13:$C$14)</f>
        <v>229</v>
      </c>
      <c r="D15" s="54">
        <f>SUM($D$13:$D$14)</f>
        <v>503</v>
      </c>
      <c r="E15" s="54">
        <f>SUM($E$13:$E$14)</f>
        <v>435</v>
      </c>
      <c r="F15" s="54">
        <f>SUM($F$13:$F$14)</f>
        <v>252</v>
      </c>
      <c r="G15" s="54">
        <f>SUM($B$15:$F$15)</f>
        <v>1526</v>
      </c>
    </row>
    <row r="16" spans="1:7" ht="11.25" customHeight="1" thickBot="1" x14ac:dyDescent="0.35">
      <c r="A16" s="130"/>
      <c r="B16" s="131"/>
      <c r="C16" s="131"/>
      <c r="D16" s="131"/>
      <c r="E16" s="131"/>
      <c r="F16" s="131"/>
      <c r="G16" s="131"/>
    </row>
    <row r="17" spans="1:7" ht="10.5" customHeight="1" thickBot="1" x14ac:dyDescent="0.35">
      <c r="A17" s="47"/>
      <c r="B17" s="47" t="s">
        <v>68</v>
      </c>
      <c r="C17" s="47" t="s">
        <v>76</v>
      </c>
      <c r="D17" s="47" t="s">
        <v>70</v>
      </c>
      <c r="E17" s="47"/>
      <c r="F17" s="47"/>
      <c r="G17" s="47"/>
    </row>
    <row r="18" spans="1:7" ht="10.5" customHeight="1" thickBot="1" x14ac:dyDescent="0.35">
      <c r="A18" s="48" t="s">
        <v>71</v>
      </c>
      <c r="B18" s="48" t="s">
        <v>18</v>
      </c>
      <c r="C18" s="48" t="s">
        <v>19</v>
      </c>
      <c r="D18" s="48" t="s">
        <v>20</v>
      </c>
      <c r="E18" s="48" t="s">
        <v>21</v>
      </c>
      <c r="F18" s="48" t="s">
        <v>22</v>
      </c>
      <c r="G18" s="48" t="s">
        <v>72</v>
      </c>
    </row>
    <row r="19" spans="1:7" ht="10.5" customHeight="1" x14ac:dyDescent="0.3">
      <c r="A19" s="49" t="s">
        <v>73</v>
      </c>
      <c r="B19" s="50">
        <v>55</v>
      </c>
      <c r="C19" s="50">
        <v>118</v>
      </c>
      <c r="D19" s="50">
        <v>259</v>
      </c>
      <c r="E19" s="50">
        <v>223</v>
      </c>
      <c r="F19" s="50">
        <v>129</v>
      </c>
      <c r="G19" s="50">
        <f>SUM($B$19:$F$19)</f>
        <v>784</v>
      </c>
    </row>
    <row r="20" spans="1:7" ht="10.5" customHeight="1" thickBot="1" x14ac:dyDescent="0.35">
      <c r="A20" s="51" t="s">
        <v>74</v>
      </c>
      <c r="B20" s="52">
        <v>95</v>
      </c>
      <c r="C20" s="52">
        <v>202</v>
      </c>
      <c r="D20" s="52">
        <v>445</v>
      </c>
      <c r="E20" s="52">
        <v>384</v>
      </c>
      <c r="F20" s="52">
        <v>222</v>
      </c>
      <c r="G20" s="52">
        <f>SUM($B$20:$F$20)</f>
        <v>1348</v>
      </c>
    </row>
    <row r="21" spans="1:7" ht="10.5" customHeight="1" thickBot="1" x14ac:dyDescent="0.35">
      <c r="A21" s="53" t="s">
        <v>72</v>
      </c>
      <c r="B21" s="54">
        <f>SUM($B$19:$B$20)</f>
        <v>150</v>
      </c>
      <c r="C21" s="54">
        <f>SUM($C$19:$C$20)</f>
        <v>320</v>
      </c>
      <c r="D21" s="54">
        <f>SUM($D$19:$D$20)</f>
        <v>704</v>
      </c>
      <c r="E21" s="54">
        <f>SUM($E$19:$E$20)</f>
        <v>607</v>
      </c>
      <c r="F21" s="54">
        <f>SUM($F$19:$F$20)</f>
        <v>351</v>
      </c>
      <c r="G21" s="54">
        <f>SUM($B$21:$F$21)</f>
        <v>2132</v>
      </c>
    </row>
    <row r="22" spans="1:7" ht="11.25" customHeight="1" thickBot="1" x14ac:dyDescent="0.35">
      <c r="A22" s="130"/>
      <c r="B22" s="131"/>
      <c r="C22" s="131"/>
      <c r="D22" s="131"/>
      <c r="E22" s="131"/>
      <c r="F22" s="131"/>
      <c r="G22" s="131"/>
    </row>
    <row r="23" spans="1:7" ht="10.5" customHeight="1" thickBot="1" x14ac:dyDescent="0.35">
      <c r="A23" s="55" t="s">
        <v>72</v>
      </c>
      <c r="B23" s="56"/>
      <c r="C23" s="56"/>
      <c r="D23" s="56"/>
      <c r="E23" s="56"/>
      <c r="F23" s="56"/>
      <c r="G23" s="56"/>
    </row>
    <row r="24" spans="1:7" ht="10.5" customHeight="1" thickBot="1" x14ac:dyDescent="0.35">
      <c r="A24" s="57" t="s">
        <v>71</v>
      </c>
      <c r="B24" s="57" t="s">
        <v>18</v>
      </c>
      <c r="C24" s="57" t="s">
        <v>19</v>
      </c>
      <c r="D24" s="57" t="s">
        <v>20</v>
      </c>
      <c r="E24" s="57" t="s">
        <v>21</v>
      </c>
      <c r="F24" s="57" t="s">
        <v>22</v>
      </c>
      <c r="G24" s="57" t="s">
        <v>72</v>
      </c>
    </row>
    <row r="25" spans="1:7" ht="10.5" customHeight="1" x14ac:dyDescent="0.3">
      <c r="A25" s="58" t="s">
        <v>73</v>
      </c>
      <c r="B25" s="59">
        <v>112</v>
      </c>
      <c r="C25" s="59">
        <v>240</v>
      </c>
      <c r="D25" s="59">
        <v>528</v>
      </c>
      <c r="E25" s="59">
        <v>456</v>
      </c>
      <c r="F25" s="59">
        <v>264</v>
      </c>
      <c r="G25" s="59">
        <f>SUM($B$25:$F$25)</f>
        <v>1600</v>
      </c>
    </row>
    <row r="26" spans="1:7" ht="10.5" customHeight="1" thickBot="1" x14ac:dyDescent="0.35">
      <c r="A26" s="60" t="s">
        <v>74</v>
      </c>
      <c r="B26" s="61">
        <v>193</v>
      </c>
      <c r="C26" s="61">
        <v>413</v>
      </c>
      <c r="D26" s="61">
        <v>908</v>
      </c>
      <c r="E26" s="61">
        <v>784</v>
      </c>
      <c r="F26" s="61">
        <v>454</v>
      </c>
      <c r="G26" s="61">
        <f>SUM($B$26:$F$26)</f>
        <v>2752</v>
      </c>
    </row>
    <row r="27" spans="1:7" ht="10.5" customHeight="1" thickBot="1" x14ac:dyDescent="0.35">
      <c r="A27" s="62" t="s">
        <v>72</v>
      </c>
      <c r="B27" s="63">
        <f>SUM($B$25:$B$26)</f>
        <v>305</v>
      </c>
      <c r="C27" s="63">
        <f>SUM($C$25:$C$26)</f>
        <v>653</v>
      </c>
      <c r="D27" s="63">
        <f>SUM($D$25:$D$26)</f>
        <v>1436</v>
      </c>
      <c r="E27" s="63">
        <f>SUM($E$25:$E$26)</f>
        <v>1240</v>
      </c>
      <c r="F27" s="63">
        <f>SUM($F$25:$F$26)</f>
        <v>718</v>
      </c>
      <c r="G27" s="63">
        <f>SUM($B$27:$F$27)</f>
        <v>4352</v>
      </c>
    </row>
    <row r="28" spans="1:7" ht="11.25" customHeight="1" thickBot="1" x14ac:dyDescent="0.35">
      <c r="A28" s="130"/>
      <c r="B28" s="131"/>
      <c r="C28" s="131"/>
      <c r="D28" s="131"/>
      <c r="E28" s="131"/>
      <c r="F28" s="131"/>
      <c r="G28" s="131"/>
    </row>
    <row r="29" spans="1:7" ht="10.5" customHeight="1" thickBot="1" x14ac:dyDescent="0.35">
      <c r="A29" s="47"/>
      <c r="B29" s="47" t="s">
        <v>68</v>
      </c>
      <c r="C29" s="47" t="s">
        <v>77</v>
      </c>
      <c r="D29" s="47" t="s">
        <v>78</v>
      </c>
      <c r="E29" s="47"/>
      <c r="F29" s="47"/>
      <c r="G29" s="47"/>
    </row>
    <row r="30" spans="1:7" ht="10.5" customHeight="1" thickBot="1" x14ac:dyDescent="0.35">
      <c r="A30" s="48" t="s">
        <v>71</v>
      </c>
      <c r="B30" s="48" t="s">
        <v>18</v>
      </c>
      <c r="C30" s="48" t="s">
        <v>19</v>
      </c>
      <c r="D30" s="48" t="s">
        <v>20</v>
      </c>
      <c r="E30" s="48" t="s">
        <v>21</v>
      </c>
      <c r="F30" s="48" t="s">
        <v>22</v>
      </c>
      <c r="G30" s="48" t="s">
        <v>72</v>
      </c>
    </row>
    <row r="31" spans="1:7" ht="10.5" customHeight="1" x14ac:dyDescent="0.3">
      <c r="A31" s="49" t="s">
        <v>73</v>
      </c>
      <c r="B31" s="50">
        <v>20</v>
      </c>
      <c r="C31" s="50">
        <v>20</v>
      </c>
      <c r="D31" s="50">
        <v>35</v>
      </c>
      <c r="E31" s="50">
        <v>24</v>
      </c>
      <c r="F31" s="50">
        <v>21</v>
      </c>
      <c r="G31" s="50">
        <f>SUM($B$31:$F$31)</f>
        <v>120</v>
      </c>
    </row>
    <row r="32" spans="1:7" ht="10.5" customHeight="1" thickBot="1" x14ac:dyDescent="0.35">
      <c r="A32" s="51" t="s">
        <v>74</v>
      </c>
      <c r="B32" s="52">
        <v>35</v>
      </c>
      <c r="C32" s="52">
        <v>35</v>
      </c>
      <c r="D32" s="52">
        <v>65</v>
      </c>
      <c r="E32" s="52">
        <v>39</v>
      </c>
      <c r="F32" s="52">
        <v>36</v>
      </c>
      <c r="G32" s="52">
        <f>SUM($B$32:$F$32)</f>
        <v>210</v>
      </c>
    </row>
    <row r="33" spans="1:7" ht="10.5" customHeight="1" thickBot="1" x14ac:dyDescent="0.35">
      <c r="A33" s="53" t="s">
        <v>72</v>
      </c>
      <c r="B33" s="54">
        <f>SUM($B$31:$B$32)</f>
        <v>55</v>
      </c>
      <c r="C33" s="54">
        <f>SUM($C$31:$C$32)</f>
        <v>55</v>
      </c>
      <c r="D33" s="54">
        <f>SUM($D$31:$D$32)</f>
        <v>100</v>
      </c>
      <c r="E33" s="54">
        <f>SUM($E$31:$E$32)</f>
        <v>63</v>
      </c>
      <c r="F33" s="54">
        <f>SUM($F$31:$F$32)</f>
        <v>57</v>
      </c>
      <c r="G33" s="54">
        <f>SUM($B$33:$F$33)</f>
        <v>330</v>
      </c>
    </row>
    <row r="34" spans="1:7" ht="11.25" customHeight="1" thickBot="1" x14ac:dyDescent="0.35">
      <c r="A34" s="130"/>
      <c r="B34" s="131"/>
      <c r="C34" s="131"/>
      <c r="D34" s="131"/>
      <c r="E34" s="131"/>
      <c r="F34" s="131"/>
      <c r="G34" s="131"/>
    </row>
    <row r="35" spans="1:7" ht="10.5" customHeight="1" thickBot="1" x14ac:dyDescent="0.35">
      <c r="A35" s="47"/>
      <c r="B35" s="47" t="s">
        <v>79</v>
      </c>
      <c r="C35" s="47" t="s">
        <v>80</v>
      </c>
      <c r="D35" s="47" t="s">
        <v>81</v>
      </c>
      <c r="E35" s="47"/>
      <c r="F35" s="47"/>
      <c r="G35" s="47"/>
    </row>
    <row r="36" spans="1:7" ht="10.5" customHeight="1" thickBot="1" x14ac:dyDescent="0.35">
      <c r="A36" s="48" t="s">
        <v>71</v>
      </c>
      <c r="B36" s="48" t="s">
        <v>18</v>
      </c>
      <c r="C36" s="48" t="s">
        <v>19</v>
      </c>
      <c r="D36" s="48" t="s">
        <v>20</v>
      </c>
      <c r="E36" s="48" t="s">
        <v>21</v>
      </c>
      <c r="F36" s="48" t="s">
        <v>22</v>
      </c>
      <c r="G36" s="48" t="s">
        <v>72</v>
      </c>
    </row>
    <row r="37" spans="1:7" ht="10.5" customHeight="1" x14ac:dyDescent="0.3">
      <c r="A37" s="49" t="s">
        <v>73</v>
      </c>
      <c r="B37" s="50">
        <v>3</v>
      </c>
      <c r="C37" s="50">
        <v>4</v>
      </c>
      <c r="D37" s="50">
        <v>8</v>
      </c>
      <c r="E37" s="50">
        <v>9</v>
      </c>
      <c r="F37" s="50">
        <v>6</v>
      </c>
      <c r="G37" s="50">
        <f>SUM($B$37:$F$37)</f>
        <v>30</v>
      </c>
    </row>
    <row r="38" spans="1:7" ht="10.5" customHeight="1" thickBot="1" x14ac:dyDescent="0.35">
      <c r="A38" s="51" t="s">
        <v>74</v>
      </c>
      <c r="B38" s="52">
        <v>3</v>
      </c>
      <c r="C38" s="52">
        <v>4</v>
      </c>
      <c r="D38" s="52">
        <v>8</v>
      </c>
      <c r="E38" s="52">
        <v>9</v>
      </c>
      <c r="F38" s="52">
        <v>6</v>
      </c>
      <c r="G38" s="52">
        <f>SUM($B$38:$F$38)</f>
        <v>30</v>
      </c>
    </row>
    <row r="39" spans="1:7" ht="10.5" customHeight="1" thickBot="1" x14ac:dyDescent="0.35">
      <c r="A39" s="53" t="s">
        <v>72</v>
      </c>
      <c r="B39" s="54">
        <f>SUM($B$37:$B$38)</f>
        <v>6</v>
      </c>
      <c r="C39" s="54">
        <f>SUM($C$37:$C$38)</f>
        <v>8</v>
      </c>
      <c r="D39" s="54">
        <f>SUM($D$37:$D$38)</f>
        <v>16</v>
      </c>
      <c r="E39" s="54">
        <f>SUM($E$37:$E$38)</f>
        <v>18</v>
      </c>
      <c r="F39" s="54">
        <f>SUM($F$37:$F$38)</f>
        <v>12</v>
      </c>
      <c r="G39" s="54">
        <f>SUM($B$39:$F$39)</f>
        <v>60</v>
      </c>
    </row>
    <row r="40" spans="1:7" ht="11.25" customHeight="1" thickBot="1" x14ac:dyDescent="0.35">
      <c r="A40" s="130"/>
      <c r="B40" s="131"/>
      <c r="C40" s="131"/>
      <c r="D40" s="131"/>
      <c r="E40" s="131"/>
      <c r="F40" s="131"/>
      <c r="G40" s="131"/>
    </row>
    <row r="41" spans="1:7" ht="10.5" customHeight="1" thickBot="1" x14ac:dyDescent="0.35">
      <c r="A41" s="47"/>
      <c r="B41" s="47" t="s">
        <v>82</v>
      </c>
      <c r="C41" s="47" t="s">
        <v>83</v>
      </c>
      <c r="D41" s="47" t="s">
        <v>84</v>
      </c>
      <c r="E41" s="47"/>
      <c r="F41" s="47"/>
      <c r="G41" s="47"/>
    </row>
    <row r="42" spans="1:7" ht="10.5" customHeight="1" thickBot="1" x14ac:dyDescent="0.35">
      <c r="A42" s="48" t="s">
        <v>71</v>
      </c>
      <c r="B42" s="48" t="s">
        <v>18</v>
      </c>
      <c r="C42" s="48" t="s">
        <v>19</v>
      </c>
      <c r="D42" s="48" t="s">
        <v>20</v>
      </c>
      <c r="E42" s="48" t="s">
        <v>21</v>
      </c>
      <c r="F42" s="48" t="s">
        <v>22</v>
      </c>
      <c r="G42" s="48" t="s">
        <v>72</v>
      </c>
    </row>
    <row r="43" spans="1:7" ht="10.5" customHeight="1" x14ac:dyDescent="0.3">
      <c r="A43" s="49" t="s">
        <v>73</v>
      </c>
      <c r="B43" s="50">
        <v>116</v>
      </c>
      <c r="C43" s="50">
        <v>195</v>
      </c>
      <c r="D43" s="50">
        <v>241</v>
      </c>
      <c r="E43" s="50">
        <v>229</v>
      </c>
      <c r="F43" s="50">
        <v>159</v>
      </c>
      <c r="G43" s="50">
        <f>SUM($B$43:$F$43)</f>
        <v>940</v>
      </c>
    </row>
    <row r="44" spans="1:7" ht="10.5" customHeight="1" thickBot="1" x14ac:dyDescent="0.35">
      <c r="A44" s="51" t="s">
        <v>74</v>
      </c>
      <c r="B44" s="52">
        <v>113</v>
      </c>
      <c r="C44" s="52">
        <v>186</v>
      </c>
      <c r="D44" s="52">
        <v>230</v>
      </c>
      <c r="E44" s="52">
        <v>225</v>
      </c>
      <c r="F44" s="52">
        <v>154</v>
      </c>
      <c r="G44" s="52">
        <f>SUM($B$44:$F$44)</f>
        <v>908</v>
      </c>
    </row>
    <row r="45" spans="1:7" ht="10.5" customHeight="1" thickBot="1" x14ac:dyDescent="0.35">
      <c r="A45" s="53" t="s">
        <v>72</v>
      </c>
      <c r="B45" s="54">
        <f>SUM($B$43:$B$44)</f>
        <v>229</v>
      </c>
      <c r="C45" s="54">
        <f>SUM($C$43:$C$44)</f>
        <v>381</v>
      </c>
      <c r="D45" s="54">
        <f>SUM($D$43:$D$44)</f>
        <v>471</v>
      </c>
      <c r="E45" s="54">
        <f>SUM($E$43:$E$44)</f>
        <v>454</v>
      </c>
      <c r="F45" s="54">
        <f>SUM($F$43:$F$44)</f>
        <v>313</v>
      </c>
      <c r="G45" s="54">
        <f>SUM($B$45:$F$45)</f>
        <v>1848</v>
      </c>
    </row>
    <row r="46" spans="1:7" ht="11.25" customHeight="1" thickBot="1" x14ac:dyDescent="0.35">
      <c r="A46" s="130"/>
      <c r="B46" s="131"/>
      <c r="C46" s="131"/>
      <c r="D46" s="131"/>
      <c r="E46" s="131"/>
      <c r="F46" s="131"/>
      <c r="G46" s="131"/>
    </row>
    <row r="47" spans="1:7" ht="10.5" customHeight="1" thickBot="1" x14ac:dyDescent="0.35">
      <c r="A47" s="47"/>
      <c r="B47" s="47" t="s">
        <v>82</v>
      </c>
      <c r="C47" s="47" t="s">
        <v>85</v>
      </c>
      <c r="D47" s="47" t="s">
        <v>84</v>
      </c>
      <c r="E47" s="47"/>
      <c r="F47" s="47"/>
      <c r="G47" s="47"/>
    </row>
    <row r="48" spans="1:7" ht="10.5" customHeight="1" thickBot="1" x14ac:dyDescent="0.35">
      <c r="A48" s="48" t="s">
        <v>71</v>
      </c>
      <c r="B48" s="48" t="s">
        <v>18</v>
      </c>
      <c r="C48" s="48" t="s">
        <v>19</v>
      </c>
      <c r="D48" s="48" t="s">
        <v>20</v>
      </c>
      <c r="E48" s="48" t="s">
        <v>21</v>
      </c>
      <c r="F48" s="48" t="s">
        <v>22</v>
      </c>
      <c r="G48" s="48" t="s">
        <v>72</v>
      </c>
    </row>
    <row r="49" spans="1:7" ht="10.5" customHeight="1" x14ac:dyDescent="0.3">
      <c r="A49" s="49" t="s">
        <v>73</v>
      </c>
      <c r="B49" s="50">
        <v>25</v>
      </c>
      <c r="C49" s="50">
        <v>41</v>
      </c>
      <c r="D49" s="50">
        <v>61</v>
      </c>
      <c r="E49" s="50">
        <v>52</v>
      </c>
      <c r="F49" s="50">
        <v>39</v>
      </c>
      <c r="G49" s="50">
        <f>SUM($B$49:$F$49)</f>
        <v>218</v>
      </c>
    </row>
    <row r="50" spans="1:7" ht="10.5" customHeight="1" thickBot="1" x14ac:dyDescent="0.35">
      <c r="A50" s="51" t="s">
        <v>74</v>
      </c>
      <c r="B50" s="52">
        <v>16</v>
      </c>
      <c r="C50" s="52">
        <v>26</v>
      </c>
      <c r="D50" s="52">
        <v>39</v>
      </c>
      <c r="E50" s="52">
        <v>33</v>
      </c>
      <c r="F50" s="52">
        <v>25</v>
      </c>
      <c r="G50" s="52">
        <f>SUM($B$50:$F$50)</f>
        <v>139</v>
      </c>
    </row>
    <row r="51" spans="1:7" ht="10.5" customHeight="1" thickBot="1" x14ac:dyDescent="0.35">
      <c r="A51" s="53" t="s">
        <v>72</v>
      </c>
      <c r="B51" s="54">
        <f>SUM($B$49:$B$50)</f>
        <v>41</v>
      </c>
      <c r="C51" s="54">
        <f>SUM($C$49:$C$50)</f>
        <v>67</v>
      </c>
      <c r="D51" s="54">
        <f>SUM($D$49:$D$50)</f>
        <v>100</v>
      </c>
      <c r="E51" s="54">
        <f>SUM($E$49:$E$50)</f>
        <v>85</v>
      </c>
      <c r="F51" s="54">
        <f>SUM($F$49:$F$50)</f>
        <v>64</v>
      </c>
      <c r="G51" s="54">
        <f>SUM($B$51:$F$51)</f>
        <v>357</v>
      </c>
    </row>
    <row r="52" spans="1:7" ht="11.25" customHeight="1" thickBot="1" x14ac:dyDescent="0.35">
      <c r="A52" s="130"/>
      <c r="B52" s="131"/>
      <c r="C52" s="131"/>
      <c r="D52" s="131"/>
      <c r="E52" s="131"/>
      <c r="F52" s="131"/>
      <c r="G52" s="131"/>
    </row>
    <row r="53" spans="1:7" ht="10.5" customHeight="1" thickBot="1" x14ac:dyDescent="0.35">
      <c r="A53" s="47"/>
      <c r="B53" s="47" t="s">
        <v>68</v>
      </c>
      <c r="C53" s="47" t="s">
        <v>86</v>
      </c>
      <c r="D53" s="47" t="s">
        <v>87</v>
      </c>
      <c r="E53" s="47"/>
      <c r="F53" s="47"/>
      <c r="G53" s="47"/>
    </row>
    <row r="54" spans="1:7" ht="10.5" customHeight="1" thickBot="1" x14ac:dyDescent="0.35">
      <c r="A54" s="48" t="s">
        <v>71</v>
      </c>
      <c r="B54" s="48" t="s">
        <v>18</v>
      </c>
      <c r="C54" s="48" t="s">
        <v>19</v>
      </c>
      <c r="D54" s="48" t="s">
        <v>20</v>
      </c>
      <c r="E54" s="48" t="s">
        <v>21</v>
      </c>
      <c r="F54" s="48" t="s">
        <v>22</v>
      </c>
      <c r="G54" s="48" t="s">
        <v>72</v>
      </c>
    </row>
    <row r="55" spans="1:7" ht="10.5" customHeight="1" x14ac:dyDescent="0.3">
      <c r="A55" s="49" t="s">
        <v>73</v>
      </c>
      <c r="B55" s="50">
        <v>7</v>
      </c>
      <c r="C55" s="50">
        <v>15</v>
      </c>
      <c r="D55" s="50">
        <v>34</v>
      </c>
      <c r="E55" s="50">
        <v>29</v>
      </c>
      <c r="F55" s="50">
        <v>17</v>
      </c>
      <c r="G55" s="50">
        <f>SUM($B$55:$F$55)</f>
        <v>102</v>
      </c>
    </row>
    <row r="56" spans="1:7" ht="10.5" customHeight="1" x14ac:dyDescent="0.3">
      <c r="A56" s="64" t="s">
        <v>88</v>
      </c>
      <c r="B56" s="65">
        <v>15</v>
      </c>
      <c r="C56" s="65">
        <v>32</v>
      </c>
      <c r="D56" s="65">
        <v>70</v>
      </c>
      <c r="E56" s="65">
        <v>60</v>
      </c>
      <c r="F56" s="65">
        <v>35</v>
      </c>
      <c r="G56" s="65">
        <f>SUM($B$56:$F$56)</f>
        <v>212</v>
      </c>
    </row>
    <row r="57" spans="1:7" ht="10.5" customHeight="1" thickBot="1" x14ac:dyDescent="0.35">
      <c r="A57" s="51" t="s">
        <v>74</v>
      </c>
      <c r="B57" s="52">
        <v>12</v>
      </c>
      <c r="C57" s="52">
        <v>26</v>
      </c>
      <c r="D57" s="52">
        <v>59</v>
      </c>
      <c r="E57" s="52">
        <v>50</v>
      </c>
      <c r="F57" s="52">
        <v>29</v>
      </c>
      <c r="G57" s="52">
        <f>SUM($B$57:$F$57)</f>
        <v>176</v>
      </c>
    </row>
    <row r="58" spans="1:7" ht="10.5" customHeight="1" thickBot="1" x14ac:dyDescent="0.35">
      <c r="A58" s="53" t="s">
        <v>72</v>
      </c>
      <c r="B58" s="54">
        <f>SUM($B$55:$B$57)</f>
        <v>34</v>
      </c>
      <c r="C58" s="54">
        <f>SUM($C$55:$C$57)</f>
        <v>73</v>
      </c>
      <c r="D58" s="54">
        <f>SUM($D$55:$D$57)</f>
        <v>163</v>
      </c>
      <c r="E58" s="54">
        <f>SUM($E$55:$E$57)</f>
        <v>139</v>
      </c>
      <c r="F58" s="54">
        <f>SUM($F$55:$F$57)</f>
        <v>81</v>
      </c>
      <c r="G58" s="54">
        <f>SUM($B$58:$F$58)</f>
        <v>490</v>
      </c>
    </row>
    <row r="59" spans="1:7" ht="11.25" customHeight="1" thickBot="1" x14ac:dyDescent="0.35">
      <c r="A59" s="130"/>
      <c r="B59" s="131"/>
      <c r="C59" s="131"/>
      <c r="D59" s="131"/>
      <c r="E59" s="131"/>
      <c r="F59" s="131"/>
      <c r="G59" s="131"/>
    </row>
    <row r="60" spans="1:7" ht="10.5" customHeight="1" thickBot="1" x14ac:dyDescent="0.35">
      <c r="A60" s="47"/>
      <c r="B60" s="47" t="s">
        <v>68</v>
      </c>
      <c r="C60" s="47" t="s">
        <v>89</v>
      </c>
      <c r="D60" s="47" t="s">
        <v>90</v>
      </c>
      <c r="E60" s="47"/>
      <c r="F60" s="47"/>
      <c r="G60" s="47"/>
    </row>
    <row r="61" spans="1:7" ht="10.5" customHeight="1" thickBot="1" x14ac:dyDescent="0.35">
      <c r="A61" s="48" t="s">
        <v>71</v>
      </c>
      <c r="B61" s="48" t="s">
        <v>18</v>
      </c>
      <c r="C61" s="48" t="s">
        <v>19</v>
      </c>
      <c r="D61" s="48" t="s">
        <v>20</v>
      </c>
      <c r="E61" s="48" t="s">
        <v>21</v>
      </c>
      <c r="F61" s="48" t="s">
        <v>22</v>
      </c>
      <c r="G61" s="48" t="s">
        <v>72</v>
      </c>
    </row>
    <row r="62" spans="1:7" ht="10.5" customHeight="1" x14ac:dyDescent="0.3">
      <c r="A62" s="49" t="s">
        <v>73</v>
      </c>
      <c r="B62" s="50">
        <v>9</v>
      </c>
      <c r="C62" s="50">
        <v>20</v>
      </c>
      <c r="D62" s="50">
        <v>44</v>
      </c>
      <c r="E62" s="50">
        <v>38</v>
      </c>
      <c r="F62" s="50">
        <v>22</v>
      </c>
      <c r="G62" s="50">
        <f>SUM($B$62:$F$62)</f>
        <v>133</v>
      </c>
    </row>
    <row r="63" spans="1:7" ht="10.5" customHeight="1" x14ac:dyDescent="0.3">
      <c r="A63" s="64" t="s">
        <v>88</v>
      </c>
      <c r="B63" s="65">
        <v>19</v>
      </c>
      <c r="C63" s="65">
        <v>41</v>
      </c>
      <c r="D63" s="65">
        <v>91</v>
      </c>
      <c r="E63" s="65">
        <v>79</v>
      </c>
      <c r="F63" s="65">
        <v>45</v>
      </c>
      <c r="G63" s="65">
        <f>SUM($B$63:$F$63)</f>
        <v>275</v>
      </c>
    </row>
    <row r="64" spans="1:7" ht="10.5" customHeight="1" thickBot="1" x14ac:dyDescent="0.35">
      <c r="A64" s="51" t="s">
        <v>74</v>
      </c>
      <c r="B64" s="52">
        <v>16</v>
      </c>
      <c r="C64" s="52">
        <v>35</v>
      </c>
      <c r="D64" s="52">
        <v>76</v>
      </c>
      <c r="E64" s="52">
        <v>66</v>
      </c>
      <c r="F64" s="52">
        <v>38</v>
      </c>
      <c r="G64" s="52">
        <f>SUM($B$64:$F$64)</f>
        <v>231</v>
      </c>
    </row>
    <row r="65" spans="1:7" ht="10.5" customHeight="1" thickBot="1" x14ac:dyDescent="0.35">
      <c r="A65" s="53" t="s">
        <v>72</v>
      </c>
      <c r="B65" s="54">
        <f>SUM($B$62:$B$64)</f>
        <v>44</v>
      </c>
      <c r="C65" s="54">
        <f>SUM($C$62:$C$64)</f>
        <v>96</v>
      </c>
      <c r="D65" s="54">
        <f>SUM($D$62:$D$64)</f>
        <v>211</v>
      </c>
      <c r="E65" s="54">
        <f>SUM($E$62:$E$64)</f>
        <v>183</v>
      </c>
      <c r="F65" s="54">
        <f>SUM($F$62:$F$64)</f>
        <v>105</v>
      </c>
      <c r="G65" s="54">
        <f>SUM($B$65:$F$65)</f>
        <v>639</v>
      </c>
    </row>
    <row r="66" spans="1:7" ht="11.25" customHeight="1" thickBot="1" x14ac:dyDescent="0.35">
      <c r="A66" s="130"/>
      <c r="B66" s="131"/>
      <c r="C66" s="131"/>
      <c r="D66" s="131"/>
      <c r="E66" s="131"/>
      <c r="F66" s="131"/>
      <c r="G66" s="131"/>
    </row>
    <row r="67" spans="1:7" ht="10.5" customHeight="1" thickBot="1" x14ac:dyDescent="0.35">
      <c r="A67" s="47"/>
      <c r="B67" s="47" t="s">
        <v>68</v>
      </c>
      <c r="C67" s="47" t="s">
        <v>91</v>
      </c>
      <c r="D67" s="47" t="s">
        <v>87</v>
      </c>
      <c r="E67" s="47"/>
      <c r="F67" s="47"/>
      <c r="G67" s="47"/>
    </row>
    <row r="68" spans="1:7" ht="10.5" customHeight="1" thickBot="1" x14ac:dyDescent="0.35">
      <c r="A68" s="48" t="s">
        <v>71</v>
      </c>
      <c r="B68" s="48" t="s">
        <v>18</v>
      </c>
      <c r="C68" s="48" t="s">
        <v>19</v>
      </c>
      <c r="D68" s="48" t="s">
        <v>20</v>
      </c>
      <c r="E68" s="48" t="s">
        <v>21</v>
      </c>
      <c r="F68" s="48" t="s">
        <v>22</v>
      </c>
      <c r="G68" s="48" t="s">
        <v>72</v>
      </c>
    </row>
    <row r="69" spans="1:7" ht="10.5" customHeight="1" x14ac:dyDescent="0.3">
      <c r="A69" s="49" t="s">
        <v>73</v>
      </c>
      <c r="B69" s="50">
        <v>19</v>
      </c>
      <c r="C69" s="50">
        <v>41</v>
      </c>
      <c r="D69" s="50">
        <v>89</v>
      </c>
      <c r="E69" s="50">
        <v>78</v>
      </c>
      <c r="F69" s="50">
        <v>45</v>
      </c>
      <c r="G69" s="50">
        <f>SUM($B$69:$F$69)</f>
        <v>272</v>
      </c>
    </row>
    <row r="70" spans="1:7" ht="10.5" customHeight="1" x14ac:dyDescent="0.3">
      <c r="A70" s="64" t="s">
        <v>88</v>
      </c>
      <c r="B70" s="65">
        <v>39</v>
      </c>
      <c r="C70" s="65">
        <v>83</v>
      </c>
      <c r="D70" s="65">
        <v>182</v>
      </c>
      <c r="E70" s="65">
        <v>157</v>
      </c>
      <c r="F70" s="65">
        <v>92</v>
      </c>
      <c r="G70" s="65">
        <f>SUM($B$70:$F$70)</f>
        <v>553</v>
      </c>
    </row>
    <row r="71" spans="1:7" ht="10.5" customHeight="1" thickBot="1" x14ac:dyDescent="0.35">
      <c r="A71" s="51" t="s">
        <v>74</v>
      </c>
      <c r="B71" s="52">
        <v>33</v>
      </c>
      <c r="C71" s="52">
        <v>69</v>
      </c>
      <c r="D71" s="52">
        <v>152</v>
      </c>
      <c r="E71" s="52">
        <v>132</v>
      </c>
      <c r="F71" s="52">
        <v>77</v>
      </c>
      <c r="G71" s="52">
        <f>SUM($B$71:$F$71)</f>
        <v>463</v>
      </c>
    </row>
    <row r="72" spans="1:7" ht="10.5" customHeight="1" thickBot="1" x14ac:dyDescent="0.35">
      <c r="A72" s="53" t="s">
        <v>72</v>
      </c>
      <c r="B72" s="54">
        <f>SUM($B$69:$B$71)</f>
        <v>91</v>
      </c>
      <c r="C72" s="54">
        <f>SUM($C$69:$C$71)</f>
        <v>193</v>
      </c>
      <c r="D72" s="54">
        <f>SUM($D$69:$D$71)</f>
        <v>423</v>
      </c>
      <c r="E72" s="54">
        <f>SUM($E$69:$E$71)</f>
        <v>367</v>
      </c>
      <c r="F72" s="54">
        <f>SUM($F$69:$F$71)</f>
        <v>214</v>
      </c>
      <c r="G72" s="54">
        <f>SUM($B$72:$F$72)</f>
        <v>1288</v>
      </c>
    </row>
    <row r="73" spans="1:7" ht="11.25" customHeight="1" thickBot="1" x14ac:dyDescent="0.35">
      <c r="A73" s="130"/>
      <c r="B73" s="131"/>
      <c r="C73" s="131"/>
      <c r="D73" s="131"/>
      <c r="E73" s="131"/>
      <c r="F73" s="131"/>
      <c r="G73" s="131"/>
    </row>
    <row r="74" spans="1:7" ht="10.5" customHeight="1" thickBot="1" x14ac:dyDescent="0.35">
      <c r="A74" s="47"/>
      <c r="B74" s="47" t="s">
        <v>68</v>
      </c>
      <c r="C74" s="47" t="s">
        <v>92</v>
      </c>
      <c r="D74" s="47" t="s">
        <v>87</v>
      </c>
      <c r="E74" s="47"/>
      <c r="F74" s="47"/>
      <c r="G74" s="47"/>
    </row>
    <row r="75" spans="1:7" ht="10.5" customHeight="1" thickBot="1" x14ac:dyDescent="0.35">
      <c r="A75" s="48" t="s">
        <v>71</v>
      </c>
      <c r="B75" s="48" t="s">
        <v>18</v>
      </c>
      <c r="C75" s="48" t="s">
        <v>19</v>
      </c>
      <c r="D75" s="48" t="s">
        <v>20</v>
      </c>
      <c r="E75" s="48" t="s">
        <v>21</v>
      </c>
      <c r="F75" s="48" t="s">
        <v>22</v>
      </c>
      <c r="G75" s="48" t="s">
        <v>72</v>
      </c>
    </row>
    <row r="76" spans="1:7" ht="10.5" customHeight="1" x14ac:dyDescent="0.3">
      <c r="A76" s="49" t="s">
        <v>73</v>
      </c>
      <c r="B76" s="50">
        <v>37</v>
      </c>
      <c r="C76" s="50">
        <v>79</v>
      </c>
      <c r="D76" s="50">
        <v>174</v>
      </c>
      <c r="E76" s="50">
        <v>150</v>
      </c>
      <c r="F76" s="50">
        <v>87</v>
      </c>
      <c r="G76" s="50">
        <f>SUM($B$76:$F$76)</f>
        <v>527</v>
      </c>
    </row>
    <row r="77" spans="1:7" ht="10.5" customHeight="1" x14ac:dyDescent="0.3">
      <c r="A77" s="64" t="s">
        <v>88</v>
      </c>
      <c r="B77" s="65">
        <v>76</v>
      </c>
      <c r="C77" s="65">
        <v>163</v>
      </c>
      <c r="D77" s="65">
        <v>358</v>
      </c>
      <c r="E77" s="65">
        <v>309</v>
      </c>
      <c r="F77" s="65">
        <v>178</v>
      </c>
      <c r="G77" s="65">
        <f>SUM($B$77:$F$77)</f>
        <v>1084</v>
      </c>
    </row>
    <row r="78" spans="1:7" ht="10.5" customHeight="1" thickBot="1" x14ac:dyDescent="0.35">
      <c r="A78" s="51" t="s">
        <v>74</v>
      </c>
      <c r="B78" s="52">
        <v>63</v>
      </c>
      <c r="C78" s="52">
        <v>136</v>
      </c>
      <c r="D78" s="52">
        <v>299</v>
      </c>
      <c r="E78" s="52">
        <v>259</v>
      </c>
      <c r="F78" s="52">
        <v>149</v>
      </c>
      <c r="G78" s="52">
        <f>SUM($B$78:$F$78)</f>
        <v>906</v>
      </c>
    </row>
    <row r="79" spans="1:7" ht="10.5" customHeight="1" thickBot="1" x14ac:dyDescent="0.35">
      <c r="A79" s="53" t="s">
        <v>72</v>
      </c>
      <c r="B79" s="54">
        <f>SUM($B$76:$B$78)</f>
        <v>176</v>
      </c>
      <c r="C79" s="54">
        <f>SUM($C$76:$C$78)</f>
        <v>378</v>
      </c>
      <c r="D79" s="54">
        <f>SUM($D$76:$D$78)</f>
        <v>831</v>
      </c>
      <c r="E79" s="54">
        <f>SUM($E$76:$E$78)</f>
        <v>718</v>
      </c>
      <c r="F79" s="54">
        <f>SUM($F$76:$F$78)</f>
        <v>414</v>
      </c>
      <c r="G79" s="54">
        <f>SUM($B$79:$F$79)</f>
        <v>2517</v>
      </c>
    </row>
    <row r="80" spans="1:7" ht="11.25" customHeight="1" thickBot="1" x14ac:dyDescent="0.35">
      <c r="A80" s="130"/>
      <c r="B80" s="131"/>
      <c r="C80" s="131"/>
      <c r="D80" s="131"/>
      <c r="E80" s="131"/>
      <c r="F80" s="131"/>
      <c r="G80" s="131"/>
    </row>
    <row r="81" spans="1:7" ht="10.5" customHeight="1" thickBot="1" x14ac:dyDescent="0.35">
      <c r="A81" s="55" t="s">
        <v>72</v>
      </c>
      <c r="B81" s="56"/>
      <c r="C81" s="56"/>
      <c r="D81" s="56"/>
      <c r="E81" s="56"/>
      <c r="F81" s="56"/>
      <c r="G81" s="56"/>
    </row>
    <row r="82" spans="1:7" ht="10.5" customHeight="1" thickBot="1" x14ac:dyDescent="0.35">
      <c r="A82" s="57" t="s">
        <v>71</v>
      </c>
      <c r="B82" s="57" t="s">
        <v>18</v>
      </c>
      <c r="C82" s="57" t="s">
        <v>19</v>
      </c>
      <c r="D82" s="57" t="s">
        <v>20</v>
      </c>
      <c r="E82" s="57" t="s">
        <v>21</v>
      </c>
      <c r="F82" s="57" t="s">
        <v>22</v>
      </c>
      <c r="G82" s="57" t="s">
        <v>72</v>
      </c>
    </row>
    <row r="83" spans="1:7" ht="10.5" customHeight="1" x14ac:dyDescent="0.3">
      <c r="A83" s="58" t="s">
        <v>73</v>
      </c>
      <c r="B83" s="59">
        <v>72</v>
      </c>
      <c r="C83" s="59">
        <v>155</v>
      </c>
      <c r="D83" s="59">
        <v>341</v>
      </c>
      <c r="E83" s="59">
        <v>295</v>
      </c>
      <c r="F83" s="59">
        <v>171</v>
      </c>
      <c r="G83" s="59">
        <f>SUM($B$83:$F$83)</f>
        <v>1034</v>
      </c>
    </row>
    <row r="84" spans="1:7" ht="10.5" customHeight="1" x14ac:dyDescent="0.3">
      <c r="A84" s="66" t="s">
        <v>88</v>
      </c>
      <c r="B84" s="67">
        <v>149</v>
      </c>
      <c r="C84" s="67">
        <v>319</v>
      </c>
      <c r="D84" s="67">
        <v>701</v>
      </c>
      <c r="E84" s="67">
        <v>605</v>
      </c>
      <c r="F84" s="67">
        <v>350</v>
      </c>
      <c r="G84" s="67">
        <f>SUM($B$84:$F$84)</f>
        <v>2124</v>
      </c>
    </row>
    <row r="85" spans="1:7" ht="10.5" customHeight="1" thickBot="1" x14ac:dyDescent="0.35">
      <c r="A85" s="60" t="s">
        <v>74</v>
      </c>
      <c r="B85" s="61">
        <v>124</v>
      </c>
      <c r="C85" s="61">
        <v>266</v>
      </c>
      <c r="D85" s="61">
        <v>586</v>
      </c>
      <c r="E85" s="61">
        <v>507</v>
      </c>
      <c r="F85" s="61">
        <v>293</v>
      </c>
      <c r="G85" s="61">
        <f>SUM($B$85:$F$85)</f>
        <v>1776</v>
      </c>
    </row>
    <row r="86" spans="1:7" ht="10.5" customHeight="1" thickBot="1" x14ac:dyDescent="0.35">
      <c r="A86" s="62" t="s">
        <v>72</v>
      </c>
      <c r="B86" s="63">
        <f>SUM($B$83:$B$85)</f>
        <v>345</v>
      </c>
      <c r="C86" s="63">
        <f>SUM($C$83:$C$85)</f>
        <v>740</v>
      </c>
      <c r="D86" s="63">
        <f>SUM($D$83:$D$85)</f>
        <v>1628</v>
      </c>
      <c r="E86" s="63">
        <f>SUM($E$83:$E$85)</f>
        <v>1407</v>
      </c>
      <c r="F86" s="63">
        <f>SUM($F$83:$F$85)</f>
        <v>814</v>
      </c>
      <c r="G86" s="63">
        <f>SUM($B$86:$F$86)</f>
        <v>4934</v>
      </c>
    </row>
    <row r="87" spans="1:7" ht="11.25" customHeight="1" thickBot="1" x14ac:dyDescent="0.35">
      <c r="A87" s="130"/>
      <c r="B87" s="131"/>
      <c r="C87" s="131"/>
      <c r="D87" s="131"/>
      <c r="E87" s="131"/>
      <c r="F87" s="131"/>
      <c r="G87" s="131"/>
    </row>
    <row r="88" spans="1:7" ht="10.5" customHeight="1" thickBot="1" x14ac:dyDescent="0.35">
      <c r="A88" s="47"/>
      <c r="B88" s="47" t="s">
        <v>68</v>
      </c>
      <c r="C88" s="47" t="s">
        <v>93</v>
      </c>
      <c r="D88" s="47" t="s">
        <v>94</v>
      </c>
      <c r="E88" s="47"/>
      <c r="F88" s="47"/>
      <c r="G88" s="47"/>
    </row>
    <row r="89" spans="1:7" ht="10.5" customHeight="1" thickBot="1" x14ac:dyDescent="0.35">
      <c r="A89" s="48" t="s">
        <v>71</v>
      </c>
      <c r="B89" s="48" t="s">
        <v>18</v>
      </c>
      <c r="C89" s="48" t="s">
        <v>19</v>
      </c>
      <c r="D89" s="48" t="s">
        <v>20</v>
      </c>
      <c r="E89" s="48" t="s">
        <v>21</v>
      </c>
      <c r="F89" s="48" t="s">
        <v>22</v>
      </c>
      <c r="G89" s="48" t="s">
        <v>72</v>
      </c>
    </row>
    <row r="90" spans="1:7" ht="10.5" customHeight="1" thickBot="1" x14ac:dyDescent="0.35">
      <c r="A90" s="68" t="s">
        <v>88</v>
      </c>
      <c r="B90" s="69">
        <v>16</v>
      </c>
      <c r="C90" s="69">
        <v>16</v>
      </c>
      <c r="D90" s="69">
        <v>27</v>
      </c>
      <c r="E90" s="69">
        <v>20</v>
      </c>
      <c r="F90" s="69">
        <v>17</v>
      </c>
      <c r="G90" s="69">
        <f>SUM($B$90:$F$90)</f>
        <v>96</v>
      </c>
    </row>
    <row r="91" spans="1:7" ht="10.5" customHeight="1" thickBot="1" x14ac:dyDescent="0.35">
      <c r="A91" s="53" t="s">
        <v>72</v>
      </c>
      <c r="B91" s="54">
        <f>SUM($B$90:$B$90)</f>
        <v>16</v>
      </c>
      <c r="C91" s="54">
        <f>SUM($C$90:$C$90)</f>
        <v>16</v>
      </c>
      <c r="D91" s="54">
        <f>SUM($D$90:$D$90)</f>
        <v>27</v>
      </c>
      <c r="E91" s="54">
        <f>SUM($E$90:$E$90)</f>
        <v>20</v>
      </c>
      <c r="F91" s="54">
        <f>SUM($F$90:$F$90)</f>
        <v>17</v>
      </c>
      <c r="G91" s="54">
        <f>SUM($B$91:$F$91)</f>
        <v>96</v>
      </c>
    </row>
    <row r="92" spans="1:7" ht="11.25" customHeight="1" thickBot="1" x14ac:dyDescent="0.35">
      <c r="A92" s="130"/>
      <c r="B92" s="131"/>
      <c r="C92" s="131"/>
      <c r="D92" s="131"/>
      <c r="E92" s="131"/>
      <c r="F92" s="131"/>
      <c r="G92" s="131"/>
    </row>
    <row r="93" spans="1:7" ht="10.5" customHeight="1" thickBot="1" x14ac:dyDescent="0.35">
      <c r="A93" s="47"/>
      <c r="B93" s="47" t="s">
        <v>95</v>
      </c>
      <c r="C93" s="47" t="s">
        <v>96</v>
      </c>
      <c r="D93" s="47" t="s">
        <v>97</v>
      </c>
      <c r="E93" s="47"/>
      <c r="F93" s="47"/>
      <c r="G93" s="47"/>
    </row>
    <row r="94" spans="1:7" ht="10.5" customHeight="1" thickBot="1" x14ac:dyDescent="0.35">
      <c r="A94" s="48" t="s">
        <v>71</v>
      </c>
      <c r="B94" s="48" t="s">
        <v>18</v>
      </c>
      <c r="C94" s="48" t="s">
        <v>19</v>
      </c>
      <c r="D94" s="48" t="s">
        <v>20</v>
      </c>
      <c r="E94" s="48" t="s">
        <v>21</v>
      </c>
      <c r="F94" s="48" t="s">
        <v>22</v>
      </c>
      <c r="G94" s="48" t="s">
        <v>72</v>
      </c>
    </row>
    <row r="95" spans="1:7" ht="10.5" customHeight="1" x14ac:dyDescent="0.3">
      <c r="A95" s="49" t="s">
        <v>88</v>
      </c>
      <c r="B95" s="50">
        <v>0</v>
      </c>
      <c r="C95" s="50">
        <v>0</v>
      </c>
      <c r="D95" s="50">
        <v>0</v>
      </c>
      <c r="E95" s="50">
        <v>10</v>
      </c>
      <c r="F95" s="50">
        <v>3</v>
      </c>
      <c r="G95" s="50">
        <f>SUM($B$95:$F$95)</f>
        <v>13</v>
      </c>
    </row>
    <row r="96" spans="1:7" ht="10.5" customHeight="1" thickBot="1" x14ac:dyDescent="0.35">
      <c r="A96" s="51" t="s">
        <v>98</v>
      </c>
      <c r="B96" s="52">
        <v>4</v>
      </c>
      <c r="C96" s="52">
        <v>8</v>
      </c>
      <c r="D96" s="52">
        <v>15</v>
      </c>
      <c r="E96" s="52">
        <v>0</v>
      </c>
      <c r="F96" s="52">
        <v>0</v>
      </c>
      <c r="G96" s="52">
        <f>SUM($B$96:$F$96)</f>
        <v>27</v>
      </c>
    </row>
    <row r="97" spans="1:7" ht="10.5" customHeight="1" thickBot="1" x14ac:dyDescent="0.35">
      <c r="A97" s="53" t="s">
        <v>72</v>
      </c>
      <c r="B97" s="54">
        <f>SUM($B$95:$B$96)</f>
        <v>4</v>
      </c>
      <c r="C97" s="54">
        <f>SUM($C$95:$C$96)</f>
        <v>8</v>
      </c>
      <c r="D97" s="54">
        <f>SUM($D$95:$D$96)</f>
        <v>15</v>
      </c>
      <c r="E97" s="54">
        <f>SUM($E$95:$E$96)</f>
        <v>10</v>
      </c>
      <c r="F97" s="54">
        <f>SUM($F$95:$F$96)</f>
        <v>3</v>
      </c>
      <c r="G97" s="54">
        <f>SUM($B$97:$F$97)</f>
        <v>40</v>
      </c>
    </row>
    <row r="98" spans="1:7" ht="11.25" customHeight="1" thickBot="1" x14ac:dyDescent="0.35">
      <c r="A98" s="130"/>
      <c r="B98" s="131"/>
      <c r="C98" s="131"/>
      <c r="D98" s="131"/>
      <c r="E98" s="131"/>
      <c r="F98" s="131"/>
      <c r="G98" s="131"/>
    </row>
    <row r="99" spans="1:7" ht="10.5" customHeight="1" thickBot="1" x14ac:dyDescent="0.35">
      <c r="A99" s="47"/>
      <c r="B99" s="47" t="s">
        <v>82</v>
      </c>
      <c r="C99" s="47" t="s">
        <v>99</v>
      </c>
      <c r="D99" s="47" t="s">
        <v>100</v>
      </c>
      <c r="E99" s="47"/>
      <c r="F99" s="47"/>
      <c r="G99" s="47"/>
    </row>
    <row r="100" spans="1:7" ht="10.5" customHeight="1" thickBot="1" x14ac:dyDescent="0.35">
      <c r="A100" s="48" t="s">
        <v>71</v>
      </c>
      <c r="B100" s="48" t="s">
        <v>18</v>
      </c>
      <c r="C100" s="48" t="s">
        <v>19</v>
      </c>
      <c r="D100" s="48" t="s">
        <v>20</v>
      </c>
      <c r="E100" s="48" t="s">
        <v>21</v>
      </c>
      <c r="F100" s="48" t="s">
        <v>22</v>
      </c>
      <c r="G100" s="48" t="s">
        <v>72</v>
      </c>
    </row>
    <row r="101" spans="1:7" ht="10.5" customHeight="1" thickBot="1" x14ac:dyDescent="0.35">
      <c r="A101" s="68" t="s">
        <v>88</v>
      </c>
      <c r="B101" s="69">
        <v>24</v>
      </c>
      <c r="C101" s="69">
        <v>39</v>
      </c>
      <c r="D101" s="69">
        <v>58</v>
      </c>
      <c r="E101" s="69">
        <v>49</v>
      </c>
      <c r="F101" s="69">
        <v>37</v>
      </c>
      <c r="G101" s="69">
        <f>SUM($B$101:$F$101)</f>
        <v>207</v>
      </c>
    </row>
    <row r="102" spans="1:7" ht="10.5" customHeight="1" thickBot="1" x14ac:dyDescent="0.35">
      <c r="A102" s="53" t="s">
        <v>72</v>
      </c>
      <c r="B102" s="54">
        <f>SUM($B$101:$B$101)</f>
        <v>24</v>
      </c>
      <c r="C102" s="54">
        <f>SUM($C$101:$C$101)</f>
        <v>39</v>
      </c>
      <c r="D102" s="54">
        <f>SUM($D$101:$D$101)</f>
        <v>58</v>
      </c>
      <c r="E102" s="54">
        <f>SUM($E$101:$E$101)</f>
        <v>49</v>
      </c>
      <c r="F102" s="54">
        <f>SUM($F$101:$F$101)</f>
        <v>37</v>
      </c>
      <c r="G102" s="54">
        <f>SUM($B$102:$F$102)</f>
        <v>207</v>
      </c>
    </row>
    <row r="103" spans="1:7" ht="11.25" customHeight="1" thickBot="1" x14ac:dyDescent="0.35">
      <c r="A103" s="130"/>
      <c r="B103" s="131"/>
      <c r="C103" s="131"/>
      <c r="D103" s="131"/>
      <c r="E103" s="131"/>
      <c r="F103" s="131"/>
      <c r="G103" s="131"/>
    </row>
    <row r="104" spans="1:7" ht="10.5" customHeight="1" thickBot="1" x14ac:dyDescent="0.35">
      <c r="A104" s="47"/>
      <c r="B104" s="47" t="s">
        <v>82</v>
      </c>
      <c r="C104" s="47" t="s">
        <v>101</v>
      </c>
      <c r="D104" s="47" t="s">
        <v>100</v>
      </c>
      <c r="E104" s="47"/>
      <c r="F104" s="47"/>
      <c r="G104" s="47"/>
    </row>
    <row r="105" spans="1:7" ht="10.5" customHeight="1" thickBot="1" x14ac:dyDescent="0.35">
      <c r="A105" s="48" t="s">
        <v>71</v>
      </c>
      <c r="B105" s="48" t="s">
        <v>18</v>
      </c>
      <c r="C105" s="48" t="s">
        <v>19</v>
      </c>
      <c r="D105" s="48" t="s">
        <v>20</v>
      </c>
      <c r="E105" s="48" t="s">
        <v>21</v>
      </c>
      <c r="F105" s="48" t="s">
        <v>22</v>
      </c>
      <c r="G105" s="48" t="s">
        <v>72</v>
      </c>
    </row>
    <row r="106" spans="1:7" ht="10.5" customHeight="1" x14ac:dyDescent="0.3">
      <c r="A106" s="49" t="s">
        <v>73</v>
      </c>
      <c r="B106" s="50">
        <v>12</v>
      </c>
      <c r="C106" s="50">
        <v>26</v>
      </c>
      <c r="D106" s="50">
        <v>46</v>
      </c>
      <c r="E106" s="50">
        <v>14</v>
      </c>
      <c r="F106" s="50">
        <v>14</v>
      </c>
      <c r="G106" s="50">
        <f>SUM($B$106:$F$106)</f>
        <v>112</v>
      </c>
    </row>
    <row r="107" spans="1:7" ht="10.5" customHeight="1" thickBot="1" x14ac:dyDescent="0.35">
      <c r="A107" s="51" t="s">
        <v>74</v>
      </c>
      <c r="B107" s="52">
        <v>9</v>
      </c>
      <c r="C107" s="52">
        <v>36</v>
      </c>
      <c r="D107" s="52">
        <v>76</v>
      </c>
      <c r="E107" s="52">
        <v>31</v>
      </c>
      <c r="F107" s="52">
        <v>21</v>
      </c>
      <c r="G107" s="52">
        <f>SUM($B$107:$F$107)</f>
        <v>173</v>
      </c>
    </row>
    <row r="108" spans="1:7" ht="10.5" customHeight="1" thickBot="1" x14ac:dyDescent="0.35">
      <c r="A108" s="53" t="s">
        <v>72</v>
      </c>
      <c r="B108" s="54">
        <f>SUM($B$106:$B$107)</f>
        <v>21</v>
      </c>
      <c r="C108" s="54">
        <f>SUM($C$106:$C$107)</f>
        <v>62</v>
      </c>
      <c r="D108" s="54">
        <f>SUM($D$106:$D$107)</f>
        <v>122</v>
      </c>
      <c r="E108" s="54">
        <f>SUM($E$106:$E$107)</f>
        <v>45</v>
      </c>
      <c r="F108" s="54">
        <f>SUM($F$106:$F$107)</f>
        <v>35</v>
      </c>
      <c r="G108" s="54">
        <f>SUM($B$108:$F$108)</f>
        <v>285</v>
      </c>
    </row>
    <row r="109" spans="1:7" ht="11.25" customHeight="1" thickBot="1" x14ac:dyDescent="0.35">
      <c r="A109" s="130"/>
      <c r="B109" s="131"/>
      <c r="C109" s="131"/>
      <c r="D109" s="131"/>
      <c r="E109" s="131"/>
      <c r="F109" s="131"/>
      <c r="G109" s="131"/>
    </row>
    <row r="110" spans="1:7" ht="10.5" customHeight="1" thickBot="1" x14ac:dyDescent="0.35">
      <c r="A110" s="47"/>
      <c r="B110" s="47" t="s">
        <v>68</v>
      </c>
      <c r="C110" s="47" t="s">
        <v>102</v>
      </c>
      <c r="D110" s="47" t="s">
        <v>103</v>
      </c>
      <c r="E110" s="47"/>
      <c r="F110" s="47"/>
      <c r="G110" s="47"/>
    </row>
    <row r="111" spans="1:7" ht="10.5" customHeight="1" thickBot="1" x14ac:dyDescent="0.35">
      <c r="A111" s="48" t="s">
        <v>71</v>
      </c>
      <c r="B111" s="48" t="s">
        <v>18</v>
      </c>
      <c r="C111" s="48" t="s">
        <v>19</v>
      </c>
      <c r="D111" s="48" t="s">
        <v>20</v>
      </c>
      <c r="E111" s="48" t="s">
        <v>21</v>
      </c>
      <c r="F111" s="48" t="s">
        <v>22</v>
      </c>
      <c r="G111" s="48" t="s">
        <v>72</v>
      </c>
    </row>
    <row r="112" spans="1:7" ht="10.5" customHeight="1" thickBot="1" x14ac:dyDescent="0.35">
      <c r="A112" s="68" t="s">
        <v>74</v>
      </c>
      <c r="B112" s="69">
        <v>9</v>
      </c>
      <c r="C112" s="69">
        <v>20</v>
      </c>
      <c r="D112" s="69">
        <v>43</v>
      </c>
      <c r="E112" s="69">
        <v>37</v>
      </c>
      <c r="F112" s="69">
        <v>22</v>
      </c>
      <c r="G112" s="69">
        <f>SUM($B$112:$F$112)</f>
        <v>131</v>
      </c>
    </row>
    <row r="113" spans="1:7" ht="10.5" customHeight="1" thickBot="1" x14ac:dyDescent="0.35">
      <c r="A113" s="53" t="s">
        <v>72</v>
      </c>
      <c r="B113" s="54">
        <f>SUM($B$112:$B$112)</f>
        <v>9</v>
      </c>
      <c r="C113" s="54">
        <f>SUM($C$112:$C$112)</f>
        <v>20</v>
      </c>
      <c r="D113" s="54">
        <f>SUM($D$112:$D$112)</f>
        <v>43</v>
      </c>
      <c r="E113" s="54">
        <f>SUM($E$112:$E$112)</f>
        <v>37</v>
      </c>
      <c r="F113" s="54">
        <f>SUM($F$112:$F$112)</f>
        <v>22</v>
      </c>
      <c r="G113" s="54">
        <f>SUM($B$113:$F$113)</f>
        <v>131</v>
      </c>
    </row>
    <row r="114" spans="1:7" ht="11.25" customHeight="1" thickBot="1" x14ac:dyDescent="0.35">
      <c r="A114" s="130"/>
      <c r="B114" s="131"/>
      <c r="C114" s="131"/>
      <c r="D114" s="131"/>
      <c r="E114" s="131"/>
      <c r="F114" s="131"/>
      <c r="G114" s="131"/>
    </row>
    <row r="115" spans="1:7" ht="10.5" customHeight="1" thickBot="1" x14ac:dyDescent="0.35">
      <c r="A115" s="47"/>
      <c r="B115" s="47" t="s">
        <v>68</v>
      </c>
      <c r="C115" s="47" t="s">
        <v>104</v>
      </c>
      <c r="D115" s="47" t="s">
        <v>105</v>
      </c>
      <c r="E115" s="47"/>
      <c r="F115" s="47"/>
      <c r="G115" s="47"/>
    </row>
    <row r="116" spans="1:7" ht="10.5" customHeight="1" thickBot="1" x14ac:dyDescent="0.35">
      <c r="A116" s="48" t="s">
        <v>71</v>
      </c>
      <c r="B116" s="48" t="s">
        <v>18</v>
      </c>
      <c r="C116" s="48" t="s">
        <v>19</v>
      </c>
      <c r="D116" s="48" t="s">
        <v>20</v>
      </c>
      <c r="E116" s="48" t="s">
        <v>21</v>
      </c>
      <c r="F116" s="48" t="s">
        <v>22</v>
      </c>
      <c r="G116" s="48" t="s">
        <v>72</v>
      </c>
    </row>
    <row r="117" spans="1:7" ht="10.5" customHeight="1" x14ac:dyDescent="0.3">
      <c r="A117" s="49" t="s">
        <v>88</v>
      </c>
      <c r="B117" s="50">
        <v>8</v>
      </c>
      <c r="C117" s="50">
        <v>17</v>
      </c>
      <c r="D117" s="50">
        <v>38</v>
      </c>
      <c r="E117" s="50">
        <v>33</v>
      </c>
      <c r="F117" s="50">
        <v>19</v>
      </c>
      <c r="G117" s="50">
        <f>SUM($B$117:$F$117)</f>
        <v>115</v>
      </c>
    </row>
    <row r="118" spans="1:7" ht="10.5" customHeight="1" thickBot="1" x14ac:dyDescent="0.35">
      <c r="A118" s="51" t="s">
        <v>74</v>
      </c>
      <c r="B118" s="52">
        <v>12</v>
      </c>
      <c r="C118" s="52">
        <v>26</v>
      </c>
      <c r="D118" s="52">
        <v>56</v>
      </c>
      <c r="E118" s="52">
        <v>48</v>
      </c>
      <c r="F118" s="52">
        <v>28</v>
      </c>
      <c r="G118" s="52">
        <f>SUM($B$118:$F$118)</f>
        <v>170</v>
      </c>
    </row>
    <row r="119" spans="1:7" ht="10.5" customHeight="1" thickBot="1" x14ac:dyDescent="0.35">
      <c r="A119" s="53" t="s">
        <v>72</v>
      </c>
      <c r="B119" s="54">
        <f>SUM($B$117:$B$118)</f>
        <v>20</v>
      </c>
      <c r="C119" s="54">
        <f>SUM($C$117:$C$118)</f>
        <v>43</v>
      </c>
      <c r="D119" s="54">
        <f>SUM($D$117:$D$118)</f>
        <v>94</v>
      </c>
      <c r="E119" s="54">
        <f>SUM($E$117:$E$118)</f>
        <v>81</v>
      </c>
      <c r="F119" s="54">
        <f>SUM($F$117:$F$118)</f>
        <v>47</v>
      </c>
      <c r="G119" s="54">
        <f>SUM($B$119:$F$119)</f>
        <v>285</v>
      </c>
    </row>
    <row r="120" spans="1:7" ht="11.25" customHeight="1" thickBot="1" x14ac:dyDescent="0.35">
      <c r="A120" s="130"/>
      <c r="B120" s="131"/>
      <c r="C120" s="131"/>
      <c r="D120" s="131"/>
      <c r="E120" s="131"/>
      <c r="F120" s="131"/>
      <c r="G120" s="131"/>
    </row>
    <row r="121" spans="1:7" ht="10.5" customHeight="1" thickBot="1" x14ac:dyDescent="0.35">
      <c r="A121" s="47"/>
      <c r="B121" s="47" t="s">
        <v>68</v>
      </c>
      <c r="C121" s="47" t="s">
        <v>106</v>
      </c>
      <c r="D121" s="47" t="s">
        <v>103</v>
      </c>
      <c r="E121" s="47"/>
      <c r="F121" s="47"/>
      <c r="G121" s="47"/>
    </row>
    <row r="122" spans="1:7" ht="10.5" customHeight="1" thickBot="1" x14ac:dyDescent="0.35">
      <c r="A122" s="48" t="s">
        <v>71</v>
      </c>
      <c r="B122" s="48" t="s">
        <v>18</v>
      </c>
      <c r="C122" s="48" t="s">
        <v>19</v>
      </c>
      <c r="D122" s="48" t="s">
        <v>20</v>
      </c>
      <c r="E122" s="48" t="s">
        <v>21</v>
      </c>
      <c r="F122" s="48" t="s">
        <v>22</v>
      </c>
      <c r="G122" s="48" t="s">
        <v>72</v>
      </c>
    </row>
    <row r="123" spans="1:7" ht="10.5" customHeight="1" x14ac:dyDescent="0.3">
      <c r="A123" s="49" t="s">
        <v>73</v>
      </c>
      <c r="B123" s="50">
        <v>27</v>
      </c>
      <c r="C123" s="50">
        <v>57</v>
      </c>
      <c r="D123" s="50">
        <v>126</v>
      </c>
      <c r="E123" s="50">
        <v>109</v>
      </c>
      <c r="F123" s="50">
        <v>63</v>
      </c>
      <c r="G123" s="50">
        <f>SUM($B$123:$F$123)</f>
        <v>382</v>
      </c>
    </row>
    <row r="124" spans="1:7" ht="10.5" customHeight="1" x14ac:dyDescent="0.3">
      <c r="A124" s="64" t="s">
        <v>88</v>
      </c>
      <c r="B124" s="65">
        <v>23</v>
      </c>
      <c r="C124" s="65">
        <v>50</v>
      </c>
      <c r="D124" s="65">
        <v>108</v>
      </c>
      <c r="E124" s="65">
        <v>94</v>
      </c>
      <c r="F124" s="65">
        <v>54</v>
      </c>
      <c r="G124" s="65">
        <f>SUM($B$124:$F$124)</f>
        <v>329</v>
      </c>
    </row>
    <row r="125" spans="1:7" ht="10.5" customHeight="1" thickBot="1" x14ac:dyDescent="0.35">
      <c r="A125" s="51" t="s">
        <v>74</v>
      </c>
      <c r="B125" s="52">
        <v>25</v>
      </c>
      <c r="C125" s="52">
        <v>53</v>
      </c>
      <c r="D125" s="52">
        <v>117</v>
      </c>
      <c r="E125" s="52">
        <v>102</v>
      </c>
      <c r="F125" s="52">
        <v>58</v>
      </c>
      <c r="G125" s="52">
        <f>SUM($B$125:$F$125)</f>
        <v>355</v>
      </c>
    </row>
    <row r="126" spans="1:7" ht="10.5" customHeight="1" thickBot="1" x14ac:dyDescent="0.35">
      <c r="A126" s="53" t="s">
        <v>72</v>
      </c>
      <c r="B126" s="54">
        <f>SUM($B$123:$B$125)</f>
        <v>75</v>
      </c>
      <c r="C126" s="54">
        <f>SUM($C$123:$C$125)</f>
        <v>160</v>
      </c>
      <c r="D126" s="54">
        <f>SUM($D$123:$D$125)</f>
        <v>351</v>
      </c>
      <c r="E126" s="54">
        <f>SUM($E$123:$E$125)</f>
        <v>305</v>
      </c>
      <c r="F126" s="54">
        <f>SUM($F$123:$F$125)</f>
        <v>175</v>
      </c>
      <c r="G126" s="54">
        <f>SUM($B$126:$F$126)</f>
        <v>1066</v>
      </c>
    </row>
    <row r="127" spans="1:7" ht="11.25" customHeight="1" thickBot="1" x14ac:dyDescent="0.35">
      <c r="A127" s="130"/>
      <c r="B127" s="131"/>
      <c r="C127" s="131"/>
      <c r="D127" s="131"/>
      <c r="E127" s="131"/>
      <c r="F127" s="131"/>
      <c r="G127" s="131"/>
    </row>
    <row r="128" spans="1:7" ht="10.5" customHeight="1" thickBot="1" x14ac:dyDescent="0.35">
      <c r="A128" s="47"/>
      <c r="B128" s="47" t="s">
        <v>68</v>
      </c>
      <c r="C128" s="47" t="s">
        <v>107</v>
      </c>
      <c r="D128" s="47" t="s">
        <v>103</v>
      </c>
      <c r="E128" s="47"/>
      <c r="F128" s="47"/>
      <c r="G128" s="47"/>
    </row>
    <row r="129" spans="1:7" ht="10.5" customHeight="1" thickBot="1" x14ac:dyDescent="0.35">
      <c r="A129" s="48" t="s">
        <v>71</v>
      </c>
      <c r="B129" s="48" t="s">
        <v>18</v>
      </c>
      <c r="C129" s="48" t="s">
        <v>19</v>
      </c>
      <c r="D129" s="48" t="s">
        <v>20</v>
      </c>
      <c r="E129" s="48" t="s">
        <v>21</v>
      </c>
      <c r="F129" s="48" t="s">
        <v>22</v>
      </c>
      <c r="G129" s="48" t="s">
        <v>72</v>
      </c>
    </row>
    <row r="130" spans="1:7" ht="10.5" customHeight="1" x14ac:dyDescent="0.3">
      <c r="A130" s="49" t="s">
        <v>73</v>
      </c>
      <c r="B130" s="50">
        <v>27</v>
      </c>
      <c r="C130" s="50">
        <v>57</v>
      </c>
      <c r="D130" s="50">
        <v>126</v>
      </c>
      <c r="E130" s="50">
        <v>108</v>
      </c>
      <c r="F130" s="50">
        <v>62</v>
      </c>
      <c r="G130" s="50">
        <f>SUM($B$130:$F$130)</f>
        <v>380</v>
      </c>
    </row>
    <row r="131" spans="1:7" ht="10.5" customHeight="1" x14ac:dyDescent="0.3">
      <c r="A131" s="64" t="s">
        <v>88</v>
      </c>
      <c r="B131" s="65">
        <v>31</v>
      </c>
      <c r="C131" s="65">
        <v>66</v>
      </c>
      <c r="D131" s="65">
        <v>146</v>
      </c>
      <c r="E131" s="65">
        <v>126</v>
      </c>
      <c r="F131" s="65">
        <v>73</v>
      </c>
      <c r="G131" s="65">
        <f>SUM($B$131:$F$131)</f>
        <v>442</v>
      </c>
    </row>
    <row r="132" spans="1:7" ht="10.5" customHeight="1" thickBot="1" x14ac:dyDescent="0.35">
      <c r="A132" s="51" t="s">
        <v>74</v>
      </c>
      <c r="B132" s="52">
        <v>46</v>
      </c>
      <c r="C132" s="52">
        <v>98</v>
      </c>
      <c r="D132" s="52">
        <v>216</v>
      </c>
      <c r="E132" s="52">
        <v>186</v>
      </c>
      <c r="F132" s="52">
        <v>108</v>
      </c>
      <c r="G132" s="52">
        <f>SUM($B$132:$F$132)</f>
        <v>654</v>
      </c>
    </row>
    <row r="133" spans="1:7" ht="10.5" customHeight="1" thickBot="1" x14ac:dyDescent="0.35">
      <c r="A133" s="53" t="s">
        <v>72</v>
      </c>
      <c r="B133" s="54">
        <f>SUM($B$130:$B$132)</f>
        <v>104</v>
      </c>
      <c r="C133" s="54">
        <f>SUM($C$130:$C$132)</f>
        <v>221</v>
      </c>
      <c r="D133" s="54">
        <f>SUM($D$130:$D$132)</f>
        <v>488</v>
      </c>
      <c r="E133" s="54">
        <f>SUM($E$130:$E$132)</f>
        <v>420</v>
      </c>
      <c r="F133" s="54">
        <f>SUM($F$130:$F$132)</f>
        <v>243</v>
      </c>
      <c r="G133" s="54">
        <f>SUM($B$133:$F$133)</f>
        <v>1476</v>
      </c>
    </row>
    <row r="134" spans="1:7" ht="11.25" customHeight="1" thickBot="1" x14ac:dyDescent="0.35">
      <c r="A134" s="130"/>
      <c r="B134" s="131"/>
      <c r="C134" s="131"/>
      <c r="D134" s="131"/>
      <c r="E134" s="131"/>
      <c r="F134" s="131"/>
      <c r="G134" s="131"/>
    </row>
    <row r="135" spans="1:7" ht="10.5" customHeight="1" thickBot="1" x14ac:dyDescent="0.35">
      <c r="A135" s="55" t="s">
        <v>72</v>
      </c>
      <c r="B135" s="56"/>
      <c r="C135" s="56"/>
      <c r="D135" s="56"/>
      <c r="E135" s="56"/>
      <c r="F135" s="56"/>
      <c r="G135" s="56"/>
    </row>
    <row r="136" spans="1:7" ht="10.5" customHeight="1" thickBot="1" x14ac:dyDescent="0.35">
      <c r="A136" s="57" t="s">
        <v>71</v>
      </c>
      <c r="B136" s="57" t="s">
        <v>18</v>
      </c>
      <c r="C136" s="57" t="s">
        <v>19</v>
      </c>
      <c r="D136" s="57" t="s">
        <v>20</v>
      </c>
      <c r="E136" s="57" t="s">
        <v>21</v>
      </c>
      <c r="F136" s="57" t="s">
        <v>22</v>
      </c>
      <c r="G136" s="57" t="s">
        <v>72</v>
      </c>
    </row>
    <row r="137" spans="1:7" ht="10.5" customHeight="1" x14ac:dyDescent="0.3">
      <c r="A137" s="58" t="s">
        <v>73</v>
      </c>
      <c r="B137" s="59">
        <v>54</v>
      </c>
      <c r="C137" s="59">
        <v>114</v>
      </c>
      <c r="D137" s="59">
        <v>252</v>
      </c>
      <c r="E137" s="59">
        <v>217</v>
      </c>
      <c r="F137" s="59">
        <v>125</v>
      </c>
      <c r="G137" s="59">
        <f>SUM($B$137:$F$137)</f>
        <v>762</v>
      </c>
    </row>
    <row r="138" spans="1:7" ht="10.5" customHeight="1" x14ac:dyDescent="0.3">
      <c r="A138" s="66" t="s">
        <v>88</v>
      </c>
      <c r="B138" s="67">
        <v>62</v>
      </c>
      <c r="C138" s="67">
        <v>133</v>
      </c>
      <c r="D138" s="67">
        <v>292</v>
      </c>
      <c r="E138" s="67">
        <v>253</v>
      </c>
      <c r="F138" s="67">
        <v>146</v>
      </c>
      <c r="G138" s="67">
        <f>SUM($B$138:$F$138)</f>
        <v>886</v>
      </c>
    </row>
    <row r="139" spans="1:7" ht="10.5" customHeight="1" thickBot="1" x14ac:dyDescent="0.35">
      <c r="A139" s="60" t="s">
        <v>74</v>
      </c>
      <c r="B139" s="61">
        <v>92</v>
      </c>
      <c r="C139" s="61">
        <v>197</v>
      </c>
      <c r="D139" s="61">
        <v>432</v>
      </c>
      <c r="E139" s="61">
        <v>373</v>
      </c>
      <c r="F139" s="61">
        <v>216</v>
      </c>
      <c r="G139" s="61">
        <f>SUM($B$139:$F$139)</f>
        <v>1310</v>
      </c>
    </row>
    <row r="140" spans="1:7" ht="10.5" customHeight="1" thickBot="1" x14ac:dyDescent="0.35">
      <c r="A140" s="62" t="s">
        <v>72</v>
      </c>
      <c r="B140" s="63">
        <f>SUM($B$137:$B$139)</f>
        <v>208</v>
      </c>
      <c r="C140" s="63">
        <f>SUM($C$137:$C$139)</f>
        <v>444</v>
      </c>
      <c r="D140" s="63">
        <f>SUM($D$137:$D$139)</f>
        <v>976</v>
      </c>
      <c r="E140" s="63">
        <f>SUM($E$137:$E$139)</f>
        <v>843</v>
      </c>
      <c r="F140" s="63">
        <f>SUM($F$137:$F$139)</f>
        <v>487</v>
      </c>
      <c r="G140" s="63">
        <f>SUM($B$140:$F$140)</f>
        <v>2958</v>
      </c>
    </row>
    <row r="141" spans="1:7" ht="11.25" customHeight="1" thickBot="1" x14ac:dyDescent="0.35">
      <c r="A141" s="130"/>
      <c r="B141" s="131"/>
      <c r="C141" s="131"/>
      <c r="D141" s="131"/>
      <c r="E141" s="131"/>
      <c r="F141" s="131"/>
      <c r="G141" s="131"/>
    </row>
    <row r="142" spans="1:7" ht="10.5" customHeight="1" thickBot="1" x14ac:dyDescent="0.35">
      <c r="A142" s="47"/>
      <c r="B142" s="47" t="s">
        <v>82</v>
      </c>
      <c r="C142" s="47" t="s">
        <v>108</v>
      </c>
      <c r="D142" s="47" t="s">
        <v>109</v>
      </c>
      <c r="E142" s="47"/>
      <c r="F142" s="47"/>
      <c r="G142" s="47"/>
    </row>
    <row r="143" spans="1:7" ht="10.5" customHeight="1" thickBot="1" x14ac:dyDescent="0.35">
      <c r="A143" s="48" t="s">
        <v>71</v>
      </c>
      <c r="B143" s="48" t="s">
        <v>18</v>
      </c>
      <c r="C143" s="48" t="s">
        <v>19</v>
      </c>
      <c r="D143" s="48" t="s">
        <v>20</v>
      </c>
      <c r="E143" s="48" t="s">
        <v>21</v>
      </c>
      <c r="F143" s="48" t="s">
        <v>22</v>
      </c>
      <c r="G143" s="48" t="s">
        <v>72</v>
      </c>
    </row>
    <row r="144" spans="1:7" ht="10.5" customHeight="1" thickBot="1" x14ac:dyDescent="0.35">
      <c r="A144" s="68" t="s">
        <v>73</v>
      </c>
      <c r="B144" s="69">
        <v>7</v>
      </c>
      <c r="C144" s="69">
        <v>20</v>
      </c>
      <c r="D144" s="69">
        <v>42</v>
      </c>
      <c r="E144" s="69">
        <v>17</v>
      </c>
      <c r="F144" s="69">
        <v>14</v>
      </c>
      <c r="G144" s="69">
        <f>SUM($B$144:$F$144)</f>
        <v>100</v>
      </c>
    </row>
    <row r="145" spans="1:7" ht="10.5" customHeight="1" thickBot="1" x14ac:dyDescent="0.35">
      <c r="A145" s="53" t="s">
        <v>72</v>
      </c>
      <c r="B145" s="54">
        <f>SUM($B$144:$B$144)</f>
        <v>7</v>
      </c>
      <c r="C145" s="54">
        <f>SUM($C$144:$C$144)</f>
        <v>20</v>
      </c>
      <c r="D145" s="54">
        <f>SUM($D$144:$D$144)</f>
        <v>42</v>
      </c>
      <c r="E145" s="54">
        <f>SUM($E$144:$E$144)</f>
        <v>17</v>
      </c>
      <c r="F145" s="54">
        <f>SUM($F$144:$F$144)</f>
        <v>14</v>
      </c>
      <c r="G145" s="54">
        <f>SUM($B$145:$F$145)</f>
        <v>100</v>
      </c>
    </row>
    <row r="146" spans="1:7" ht="11.25" customHeight="1" thickBot="1" x14ac:dyDescent="0.35">
      <c r="A146" s="130"/>
      <c r="B146" s="131"/>
      <c r="C146" s="131"/>
      <c r="D146" s="131"/>
      <c r="E146" s="131"/>
      <c r="F146" s="131"/>
      <c r="G146" s="131"/>
    </row>
    <row r="147" spans="1:7" ht="10.5" customHeight="1" thickBot="1" x14ac:dyDescent="0.35">
      <c r="A147" s="47"/>
      <c r="B147" s="47" t="s">
        <v>82</v>
      </c>
      <c r="C147" s="47" t="s">
        <v>110</v>
      </c>
      <c r="D147" s="47" t="s">
        <v>111</v>
      </c>
      <c r="E147" s="47"/>
      <c r="F147" s="47"/>
      <c r="G147" s="47"/>
    </row>
    <row r="148" spans="1:7" ht="10.5" customHeight="1" thickBot="1" x14ac:dyDescent="0.35">
      <c r="A148" s="48" t="s">
        <v>71</v>
      </c>
      <c r="B148" s="48" t="s">
        <v>18</v>
      </c>
      <c r="C148" s="48" t="s">
        <v>19</v>
      </c>
      <c r="D148" s="48" t="s">
        <v>20</v>
      </c>
      <c r="E148" s="48" t="s">
        <v>21</v>
      </c>
      <c r="F148" s="48" t="s">
        <v>22</v>
      </c>
      <c r="G148" s="48" t="s">
        <v>72</v>
      </c>
    </row>
    <row r="149" spans="1:7" ht="10.5" customHeight="1" thickBot="1" x14ac:dyDescent="0.35">
      <c r="A149" s="68" t="s">
        <v>73</v>
      </c>
      <c r="B149" s="69">
        <v>4</v>
      </c>
      <c r="C149" s="69">
        <v>21</v>
      </c>
      <c r="D149" s="69">
        <v>64</v>
      </c>
      <c r="E149" s="69">
        <v>26</v>
      </c>
      <c r="F149" s="69">
        <v>9</v>
      </c>
      <c r="G149" s="69">
        <f>SUM($B$149:$F$149)</f>
        <v>124</v>
      </c>
    </row>
    <row r="150" spans="1:7" ht="10.5" customHeight="1" thickBot="1" x14ac:dyDescent="0.35">
      <c r="A150" s="53" t="s">
        <v>72</v>
      </c>
      <c r="B150" s="54">
        <f>SUM($B$149:$B$149)</f>
        <v>4</v>
      </c>
      <c r="C150" s="54">
        <f>SUM($C$149:$C$149)</f>
        <v>21</v>
      </c>
      <c r="D150" s="54">
        <f>SUM($D$149:$D$149)</f>
        <v>64</v>
      </c>
      <c r="E150" s="54">
        <f>SUM($E$149:$E$149)</f>
        <v>26</v>
      </c>
      <c r="F150" s="54">
        <f>SUM($F$149:$F$149)</f>
        <v>9</v>
      </c>
      <c r="G150" s="54">
        <f>SUM($B$150:$F$150)</f>
        <v>124</v>
      </c>
    </row>
    <row r="151" spans="1:7" ht="11.25" customHeight="1" thickBot="1" x14ac:dyDescent="0.35">
      <c r="A151" s="130"/>
      <c r="B151" s="131"/>
      <c r="C151" s="131"/>
      <c r="D151" s="131"/>
      <c r="E151" s="131"/>
      <c r="F151" s="131"/>
      <c r="G151" s="131"/>
    </row>
    <row r="152" spans="1:7" ht="10.5" customHeight="1" thickBot="1" x14ac:dyDescent="0.35">
      <c r="A152" s="70" t="s">
        <v>112</v>
      </c>
      <c r="B152" s="71"/>
      <c r="C152" s="71"/>
      <c r="D152" s="71"/>
      <c r="E152" s="71"/>
      <c r="F152" s="71"/>
      <c r="G152" s="71"/>
    </row>
    <row r="153" spans="1:7" ht="10.5" customHeight="1" thickBot="1" x14ac:dyDescent="0.35">
      <c r="A153" s="72" t="s">
        <v>71</v>
      </c>
      <c r="B153" s="72" t="s">
        <v>18</v>
      </c>
      <c r="C153" s="72" t="s">
        <v>19</v>
      </c>
      <c r="D153" s="72" t="s">
        <v>20</v>
      </c>
      <c r="E153" s="72" t="s">
        <v>21</v>
      </c>
      <c r="F153" s="72" t="s">
        <v>22</v>
      </c>
      <c r="G153" s="72" t="s">
        <v>72</v>
      </c>
    </row>
    <row r="154" spans="1:7" ht="10.5" customHeight="1" x14ac:dyDescent="0.3">
      <c r="A154" s="73" t="s">
        <v>73</v>
      </c>
      <c r="B154" s="41">
        <v>425</v>
      </c>
      <c r="C154" s="41">
        <v>836</v>
      </c>
      <c r="D154" s="41">
        <v>1618</v>
      </c>
      <c r="E154" s="41">
        <v>1339</v>
      </c>
      <c r="F154" s="41">
        <v>822</v>
      </c>
      <c r="G154" s="41">
        <f>SUM($B$154:$F$154)</f>
        <v>5040</v>
      </c>
    </row>
    <row r="155" spans="1:7" ht="10.5" customHeight="1" x14ac:dyDescent="0.3">
      <c r="A155" s="74" t="s">
        <v>88</v>
      </c>
      <c r="B155" s="43">
        <v>251</v>
      </c>
      <c r="C155" s="43">
        <v>507</v>
      </c>
      <c r="D155" s="43">
        <v>1078</v>
      </c>
      <c r="E155" s="43">
        <v>937</v>
      </c>
      <c r="F155" s="43">
        <v>553</v>
      </c>
      <c r="G155" s="43">
        <f>SUM($B$155:$F$155)</f>
        <v>3326</v>
      </c>
    </row>
    <row r="156" spans="1:7" ht="10.5" customHeight="1" x14ac:dyDescent="0.3">
      <c r="A156" s="74" t="s">
        <v>98</v>
      </c>
      <c r="B156" s="43">
        <v>4</v>
      </c>
      <c r="C156" s="43">
        <v>8</v>
      </c>
      <c r="D156" s="43">
        <v>15</v>
      </c>
      <c r="E156" s="43">
        <v>0</v>
      </c>
      <c r="F156" s="43">
        <v>0</v>
      </c>
      <c r="G156" s="43">
        <f>SUM($B$156:$F$156)</f>
        <v>27</v>
      </c>
    </row>
    <row r="157" spans="1:7" ht="10.5" customHeight="1" thickBot="1" x14ac:dyDescent="0.35">
      <c r="A157" s="75" t="s">
        <v>74</v>
      </c>
      <c r="B157" s="44">
        <v>585</v>
      </c>
      <c r="C157" s="44">
        <v>1163</v>
      </c>
      <c r="D157" s="44">
        <v>2344</v>
      </c>
      <c r="E157" s="44">
        <v>2001</v>
      </c>
      <c r="F157" s="44">
        <v>1205</v>
      </c>
      <c r="G157" s="44">
        <f>SUM($B$157:$F$157)</f>
        <v>7298</v>
      </c>
    </row>
    <row r="158" spans="1:7" ht="10.5" customHeight="1" thickBot="1" x14ac:dyDescent="0.35">
      <c r="A158" s="76" t="s">
        <v>72</v>
      </c>
      <c r="B158" s="77">
        <f>SUM($B$154:$B$157)</f>
        <v>1265</v>
      </c>
      <c r="C158" s="77">
        <f>SUM($C$154:$C$157)</f>
        <v>2514</v>
      </c>
      <c r="D158" s="77">
        <f>SUM($D$154:$D$157)</f>
        <v>5055</v>
      </c>
      <c r="E158" s="77">
        <f>SUM($E$154:$E$157)</f>
        <v>4277</v>
      </c>
      <c r="F158" s="77">
        <f>SUM($F$154:$F$157)</f>
        <v>2580</v>
      </c>
      <c r="G158" s="77">
        <f>SUM($B$158:$F$158)</f>
        <v>15691</v>
      </c>
    </row>
    <row r="159" spans="1:7" ht="11.25" customHeight="1" thickBot="1" x14ac:dyDescent="0.35">
      <c r="A159" s="130"/>
      <c r="B159" s="131"/>
      <c r="C159" s="131"/>
      <c r="D159" s="131"/>
      <c r="E159" s="131"/>
      <c r="F159" s="131"/>
      <c r="G159" s="131"/>
    </row>
    <row r="160" spans="1:7" ht="10.5" customHeight="1" thickBot="1" x14ac:dyDescent="0.35">
      <c r="A160" s="70" t="s">
        <v>113</v>
      </c>
      <c r="B160" s="71"/>
      <c r="C160" s="71"/>
      <c r="D160" s="71"/>
      <c r="E160" s="71"/>
      <c r="F160" s="71"/>
      <c r="G160" s="71"/>
    </row>
    <row r="161" spans="1:7" ht="10.5" customHeight="1" thickBot="1" x14ac:dyDescent="0.35">
      <c r="A161" s="72" t="s">
        <v>71</v>
      </c>
      <c r="B161" s="72" t="s">
        <v>18</v>
      </c>
      <c r="C161" s="72" t="s">
        <v>19</v>
      </c>
      <c r="D161" s="72" t="s">
        <v>20</v>
      </c>
      <c r="E161" s="72" t="s">
        <v>21</v>
      </c>
      <c r="F161" s="72" t="s">
        <v>22</v>
      </c>
      <c r="G161" s="72" t="s">
        <v>72</v>
      </c>
    </row>
    <row r="162" spans="1:7" ht="10.5" customHeight="1" x14ac:dyDescent="0.3">
      <c r="A162" s="73" t="s">
        <v>114</v>
      </c>
      <c r="B162" s="41">
        <v>425</v>
      </c>
      <c r="C162" s="41">
        <v>836</v>
      </c>
      <c r="D162" s="41">
        <v>1618</v>
      </c>
      <c r="E162" s="41">
        <v>1339</v>
      </c>
      <c r="F162" s="41">
        <v>822</v>
      </c>
      <c r="G162" s="41">
        <f>SUM($B$162:$F$162)</f>
        <v>5040</v>
      </c>
    </row>
    <row r="163" spans="1:7" ht="10.5" customHeight="1" x14ac:dyDescent="0.3">
      <c r="A163" s="74" t="s">
        <v>115</v>
      </c>
      <c r="B163" s="43">
        <v>255</v>
      </c>
      <c r="C163" s="43">
        <v>515</v>
      </c>
      <c r="D163" s="43">
        <v>1093</v>
      </c>
      <c r="E163" s="43">
        <v>937</v>
      </c>
      <c r="F163" s="43">
        <v>553</v>
      </c>
      <c r="G163" s="43">
        <f>SUM($B$163:$F$163)</f>
        <v>3353</v>
      </c>
    </row>
    <row r="164" spans="1:7" ht="10.5" customHeight="1" thickBot="1" x14ac:dyDescent="0.35">
      <c r="A164" s="75" t="s">
        <v>23</v>
      </c>
      <c r="B164" s="44">
        <v>585</v>
      </c>
      <c r="C164" s="44">
        <v>1163</v>
      </c>
      <c r="D164" s="44">
        <v>2344</v>
      </c>
      <c r="E164" s="44">
        <v>2001</v>
      </c>
      <c r="F164" s="44">
        <v>1205</v>
      </c>
      <c r="G164" s="44">
        <f>SUM($B$164:$F$164)</f>
        <v>7298</v>
      </c>
    </row>
    <row r="165" spans="1:7" ht="10.5" customHeight="1" thickBot="1" x14ac:dyDescent="0.35">
      <c r="A165" s="76" t="s">
        <v>72</v>
      </c>
      <c r="B165" s="77">
        <f>SUM($B$162:$B$164)</f>
        <v>1265</v>
      </c>
      <c r="C165" s="77">
        <f>SUM($C$162:$C$164)</f>
        <v>2514</v>
      </c>
      <c r="D165" s="77">
        <f>SUM($D$162:$D$164)</f>
        <v>5055</v>
      </c>
      <c r="E165" s="77">
        <f>SUM($E$162:$E$164)</f>
        <v>4277</v>
      </c>
      <c r="F165" s="77">
        <f>SUM($F$162:$F$164)</f>
        <v>2580</v>
      </c>
      <c r="G165" s="77">
        <f>SUM($B$165:$F$165)</f>
        <v>15691</v>
      </c>
    </row>
  </sheetData>
  <mergeCells count="29">
    <mergeCell ref="A52:G52"/>
    <mergeCell ref="A1:G1"/>
    <mergeCell ref="A2:G2"/>
    <mergeCell ref="A3:G3"/>
    <mergeCell ref="A4:G4"/>
    <mergeCell ref="A10:G10"/>
    <mergeCell ref="A16:G16"/>
    <mergeCell ref="A22:G22"/>
    <mergeCell ref="A28:G28"/>
    <mergeCell ref="A34:G34"/>
    <mergeCell ref="A40:G40"/>
    <mergeCell ref="A46:G46"/>
    <mergeCell ref="A127:G127"/>
    <mergeCell ref="A59:G59"/>
    <mergeCell ref="A66:G66"/>
    <mergeCell ref="A73:G73"/>
    <mergeCell ref="A80:G80"/>
    <mergeCell ref="A87:G87"/>
    <mergeCell ref="A92:G92"/>
    <mergeCell ref="A98:G98"/>
    <mergeCell ref="A103:G103"/>
    <mergeCell ref="A109:G109"/>
    <mergeCell ref="A114:G114"/>
    <mergeCell ref="A120:G120"/>
    <mergeCell ref="A134:G134"/>
    <mergeCell ref="A141:G141"/>
    <mergeCell ref="A146:G146"/>
    <mergeCell ref="A151:G151"/>
    <mergeCell ref="A159:G15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413505</vt:lpstr>
      <vt:lpstr>413505 TRIM</vt:lpstr>
      <vt:lpstr>FABRIC</vt:lpstr>
      <vt:lpstr>ORDER</vt:lpstr>
      <vt:lpstr>'413505'!Print_Area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S&amp;H MANAGER</dc:creator>
  <cp:lastModifiedBy>CAD</cp:lastModifiedBy>
  <cp:lastPrinted>2022-03-10T06:00:47Z</cp:lastPrinted>
  <dcterms:created xsi:type="dcterms:W3CDTF">2016-04-06T23:11:26Z</dcterms:created>
  <dcterms:modified xsi:type="dcterms:W3CDTF">2022-03-10T07:01:53Z</dcterms:modified>
</cp:coreProperties>
</file>