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eris\docs\_assets\"/>
    </mc:Choice>
  </mc:AlternateContent>
  <xr:revisionPtr revIDLastSave="0" documentId="13_ncr:1_{D6082CB6-5AFE-40C8-B74F-591D5C7B2C63}" xr6:coauthVersionLast="47" xr6:coauthVersionMax="47" xr10:uidLastSave="{00000000-0000-0000-0000-000000000000}"/>
  <bookViews>
    <workbookView xWindow="8805" yWindow="1950" windowWidth="43695" windowHeight="26400" xr2:uid="{B05563F7-4C4B-493B-B924-179D4334B5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1" l="1"/>
  <c r="M39" i="1" s="1"/>
  <c r="M40" i="1" s="1"/>
  <c r="M41" i="1" s="1"/>
  <c r="M42" i="1" s="1"/>
  <c r="M43" i="1" s="1"/>
  <c r="M44" i="1" s="1"/>
  <c r="M45" i="1" s="1"/>
  <c r="M46" i="1" s="1"/>
  <c r="S60" i="1" l="1"/>
  <c r="S61" i="1" s="1"/>
  <c r="S62" i="1" s="1"/>
  <c r="S63" i="1" s="1"/>
  <c r="S64" i="1" s="1"/>
  <c r="S65" i="1" s="1"/>
  <c r="S66" i="1" s="1"/>
  <c r="S67" i="1" s="1"/>
  <c r="S68" i="1" s="1"/>
  <c r="O37" i="1"/>
  <c r="Q37" i="1" s="1"/>
  <c r="O38" i="1"/>
  <c r="Q38" i="1" s="1"/>
  <c r="O36" i="1"/>
  <c r="Q36" i="1" s="1"/>
  <c r="O12" i="1"/>
  <c r="Q12" i="1" s="1"/>
  <c r="P12" i="1"/>
  <c r="R12" i="1" s="1"/>
  <c r="R14" i="1"/>
  <c r="R15" i="1"/>
  <c r="P16" i="1"/>
  <c r="R16" i="1" s="1"/>
  <c r="O16" i="1"/>
  <c r="Q16" i="1" s="1"/>
  <c r="P8" i="1"/>
  <c r="R8" i="1" s="1"/>
  <c r="P9" i="1"/>
  <c r="R9" i="1" s="1"/>
  <c r="P13" i="1"/>
  <c r="R13" i="1" s="1"/>
  <c r="P14" i="1"/>
  <c r="P15" i="1"/>
  <c r="P10" i="1"/>
  <c r="R10" i="1" s="1"/>
  <c r="P11" i="1"/>
  <c r="R11" i="1" s="1"/>
  <c r="O9" i="1"/>
  <c r="Q9" i="1" s="1"/>
  <c r="O13" i="1"/>
  <c r="Q13" i="1" s="1"/>
  <c r="O14" i="1"/>
  <c r="Q14" i="1" s="1"/>
  <c r="O15" i="1"/>
  <c r="Q15" i="1" s="1"/>
  <c r="O10" i="1"/>
  <c r="Q10" i="1" s="1"/>
  <c r="O11" i="1"/>
  <c r="Q11" i="1" s="1"/>
  <c r="O8" i="1"/>
  <c r="Q8" i="1" s="1"/>
  <c r="I6" i="1"/>
  <c r="P36" i="1" l="1"/>
  <c r="O39" i="1"/>
  <c r="Q39" i="1" s="1"/>
  <c r="P38" i="1"/>
  <c r="P37" i="1"/>
  <c r="P39" i="1" l="1"/>
  <c r="O40" i="1"/>
  <c r="Q40" i="1" l="1"/>
  <c r="P40" i="1"/>
  <c r="O41" i="1"/>
  <c r="P41" i="1" l="1"/>
  <c r="Q41" i="1"/>
  <c r="O42" i="1"/>
  <c r="O43" i="1" l="1"/>
  <c r="Q42" i="1"/>
  <c r="P42" i="1"/>
  <c r="O44" i="1" l="1"/>
  <c r="P43" i="1"/>
  <c r="Q43" i="1"/>
  <c r="Q44" i="1" l="1"/>
  <c r="P44" i="1"/>
  <c r="O46" i="1"/>
  <c r="O45" i="1"/>
  <c r="Q45" i="1" l="1"/>
  <c r="P45" i="1"/>
  <c r="P46" i="1"/>
  <c r="Q46" i="1"/>
</calcChain>
</file>

<file path=xl/sharedStrings.xml><?xml version="1.0" encoding="utf-8"?>
<sst xmlns="http://schemas.openxmlformats.org/spreadsheetml/2006/main" count="74" uniqueCount="41">
  <si>
    <t>-</t>
  </si>
  <si>
    <t>ERIS DAO</t>
  </si>
  <si>
    <t>Launch</t>
  </si>
  <si>
    <t>Claimdrop:</t>
  </si>
  <si>
    <t>3.9M -&gt; 5M</t>
  </si>
  <si>
    <t xml:space="preserve">Terra Grant 1 ($180k-$500k): </t>
  </si>
  <si>
    <t>7.5M – 21 M -&gt; 10M</t>
  </si>
  <si>
    <t xml:space="preserve">Terra Grant 2 ($200k): </t>
  </si>
  <si>
    <t>8.4 M -&gt; 10M</t>
  </si>
  <si>
    <t>Terra Alliance DAO ($80k – 4 yrs):</t>
  </si>
  <si>
    <t>5 M</t>
  </si>
  <si>
    <t>White Whale Stakers ($90k-$150k):</t>
  </si>
  <si>
    <t xml:space="preserve">3.7 M – 6.3 M -&gt; 10M </t>
  </si>
  <si>
    <t xml:space="preserve">Mantda DAO ($25k-$40k): </t>
  </si>
  <si>
    <t>1.5 M– 1.6 M   -&gt;</t>
  </si>
  <si>
    <t xml:space="preserve">Osmosis ($6k – 2 yrs): </t>
  </si>
  <si>
    <t xml:space="preserve">500 k </t>
  </si>
  <si>
    <t>Terra Audit Reimbursement</t>
  </si>
  <si>
    <t>50k</t>
  </si>
  <si>
    <t>2.1M</t>
  </si>
  <si>
    <t>Terra Emergency allocation</t>
  </si>
  <si>
    <t>17k</t>
  </si>
  <si>
    <t>740k</t>
  </si>
  <si>
    <t>LAUNCH</t>
  </si>
  <si>
    <t>INVESTORS</t>
  </si>
  <si>
    <t>TEAM</t>
  </si>
  <si>
    <t>FOUNDATION</t>
  </si>
  <si>
    <t>LIQUIDITY INCENTIVES</t>
  </si>
  <si>
    <t>DROPS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</si>
  <si>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</si>
  <si>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</si>
  <si>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</si>
  <si>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</si>
  <si>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</si>
  <si>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</si>
  <si>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</si>
  <si>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</si>
  <si>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</si>
  <si>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</si>
  <si>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Kujira</t>
  </si>
  <si>
    <t>DROPS &amp; 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</si>
</sst>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%"/>
    <numFmt numFmtId="170" formatCode="0.00000000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69" fontId="0" fillId="0" borderId="0" xfId="0" applyNumberFormat="1"/>
    <xf numFmtId="170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5000"/>
      <color rgb="FFFFB100"/>
      <color rgb="FFFFC900"/>
      <color rgb="FFFF9900"/>
      <color rgb="FFFF8100"/>
      <color rgb="FFFF6800"/>
      <color rgb="FFFF3800"/>
      <color rgb="FFFFE280"/>
      <color rgb="FFFFDC66"/>
      <color rgb="FFFFB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0"/>
        <c:ser>
          <c:idx val="0"/>
          <c:order val="0"/>
          <c:spPr>
            <a:noFill/>
            <a:ln w="19050">
              <a:solidFill>
                <a:schemeClr val="tx1"/>
              </a:solidFill>
            </a:ln>
            <a:effectLst/>
          </c:spPr>
          <c:dLbls>
            <c:dLbl>
              <c:idx val="0"/>
              <c:layout>
                <c:manualLayout>
                  <c:x val="1.2230769421823199E-2"/>
                  <c:y val="3.06563511476744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004498211846764"/>
                      <c:h val="0.154953368886419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833-4F2B-AF53-18C2CAB7945F}"/>
                </c:ext>
              </c:extLst>
            </c:dLbl>
            <c:dLbl>
              <c:idx val="1"/>
              <c:layout>
                <c:manualLayout>
                  <c:x val="7.2639731434941318E-2"/>
                  <c:y val="-3.50335649580252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33-4F2B-AF53-18C2CAB7945F}"/>
                </c:ext>
              </c:extLst>
            </c:dLbl>
            <c:dLbl>
              <c:idx val="2"/>
              <c:layout>
                <c:manualLayout>
                  <c:x val="6.0516445535424804E-2"/>
                  <c:y val="-4.959004118372269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833-4F2B-AF53-18C2CAB7945F}"/>
                </c:ext>
              </c:extLst>
            </c:dLbl>
            <c:dLbl>
              <c:idx val="3"/>
              <c:layout>
                <c:manualLayout>
                  <c:x val="4.0084134668096898E-2"/>
                  <c:y val="4.089083136947706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833-4F2B-AF53-18C2CAB7945F}"/>
                </c:ext>
              </c:extLst>
            </c:dLbl>
            <c:dLbl>
              <c:idx val="4"/>
              <c:layout>
                <c:manualLayout>
                  <c:x val="-4.6803169769679971E-2"/>
                  <c:y val="4.67323787079738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33-4F2B-AF53-18C2CAB7945F}"/>
                </c:ext>
              </c:extLst>
            </c:dLbl>
            <c:dLbl>
              <c:idx val="5"/>
              <c:layout>
                <c:manualLayout>
                  <c:x val="-6.0099877084084062E-2"/>
                  <c:y val="1.603645702110265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33-4F2B-AF53-18C2CAB7945F}"/>
                </c:ext>
              </c:extLst>
            </c:dLbl>
            <c:dLbl>
              <c:idx val="6"/>
              <c:layout>
                <c:manualLayout>
                  <c:x val="-3.4397716527539576E-2"/>
                  <c:y val="3.937906981793892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33-4F2B-AF53-18C2CAB794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ldrich" panose="02000000000000000000" pitchFamily="2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bg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Tabelle1!$H$7:$H$13</c:f>
              <c:strCache>
                <c:ptCount val="6"/>
                <c:pt idx="0">
                  <c:v>LIQUIDITY INCENTIVES</c:v>
                </c:pt>
                <c:pt idx="1">
                  <c:v>DROPS &amp; LAUNCH</c:v>
                </c:pt>
                <c:pt idx="2">
                  <c:v>INVESTORS</c:v>
                </c:pt>
                <c:pt idx="3">
                  <c:v>ERIS DAO</c:v>
                </c:pt>
                <c:pt idx="4">
                  <c:v>TEAM</c:v>
                </c:pt>
                <c:pt idx="5">
                  <c:v>FOUNDATION</c:v>
                </c:pt>
              </c:strCache>
            </c:strRef>
          </c:cat>
          <c:val>
            <c:numRef>
              <c:f>Tabelle1!$I$7:$I$13</c:f>
              <c:numCache>
                <c:formatCode>0%</c:formatCode>
                <c:ptCount val="7"/>
                <c:pt idx="0">
                  <c:v>0.25</c:v>
                </c:pt>
                <c:pt idx="1">
                  <c:v>0.15</c:v>
                </c:pt>
                <c:pt idx="2">
                  <c:v>0.1</c:v>
                </c:pt>
                <c:pt idx="3">
                  <c:v>0.2</c:v>
                </c:pt>
                <c:pt idx="4">
                  <c:v>0.15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3-4F2B-AF53-18C2CAB794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  <a:latin typeface="Aldrich" panose="02000000000000000000" pitchFamily="2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Tabelle1!$H$35</c:f>
              <c:strCache>
                <c:ptCount val="1"/>
                <c:pt idx="0">
                  <c:v>ERIS DAO</c:v>
                </c:pt>
              </c:strCache>
            </c:strRef>
          </c:tx>
          <c:spPr>
            <a:solidFill>
              <a:srgbClr val="FF3800"/>
            </a:solidFill>
            <a:ln w="12700">
              <a:solidFill>
                <a:schemeClr val="tx1"/>
              </a:solidFill>
            </a:ln>
            <a:effectLst/>
          </c:spPr>
          <c:cat>
            <c:strRef>
              <c:f>Tabelle1!$G$36:$G$46</c:f>
              <c:strCache>
                <c:ptCount val="11"/>
                <c:pt idx="0">
                  <c:v>Launch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  <c:pt idx="6">
                  <c:v>Year 6</c:v>
                </c:pt>
                <c:pt idx="7">
                  <c:v>Year 7</c:v>
                </c:pt>
                <c:pt idx="8">
                  <c:v>Year 8</c:v>
                </c:pt>
                <c:pt idx="9">
                  <c:v>Year 9</c:v>
                </c:pt>
                <c:pt idx="10">
                  <c:v>Year 10</c:v>
                </c:pt>
              </c:strCache>
            </c:strRef>
          </c:cat>
          <c:val>
            <c:numRef>
              <c:f>Tabelle1!$H$36:$H$46</c:f>
              <c:numCache>
                <c:formatCode>0%</c:formatCode>
                <c:ptCount val="1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F-4DF6-AF3C-22699A9249A9}"/>
            </c:ext>
          </c:extLst>
        </c:ser>
        <c:ser>
          <c:idx val="1"/>
          <c:order val="1"/>
          <c:tx>
            <c:strRef>
              <c:f>Tabelle1!$I$35</c:f>
              <c:strCache>
                <c:ptCount val="1"/>
                <c:pt idx="0">
                  <c:v>DROPS &amp; LAUNCH</c:v>
                </c:pt>
              </c:strCache>
            </c:strRef>
          </c:tx>
          <c:spPr>
            <a:solidFill>
              <a:srgbClr val="FF5000"/>
            </a:solidFill>
            <a:ln>
              <a:solidFill>
                <a:schemeClr val="tx1"/>
              </a:solidFill>
            </a:ln>
            <a:effectLst/>
          </c:spPr>
          <c:cat>
            <c:strRef>
              <c:f>Tabelle1!$G$36:$G$46</c:f>
              <c:strCache>
                <c:ptCount val="11"/>
                <c:pt idx="0">
                  <c:v>Launch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  <c:pt idx="6">
                  <c:v>Year 6</c:v>
                </c:pt>
                <c:pt idx="7">
                  <c:v>Year 7</c:v>
                </c:pt>
                <c:pt idx="8">
                  <c:v>Year 8</c:v>
                </c:pt>
                <c:pt idx="9">
                  <c:v>Year 9</c:v>
                </c:pt>
                <c:pt idx="10">
                  <c:v>Year 10</c:v>
                </c:pt>
              </c:strCache>
            </c:strRef>
          </c:cat>
          <c:val>
            <c:numRef>
              <c:f>Tabelle1!$I$36:$I$46</c:f>
              <c:numCache>
                <c:formatCode>0%</c:formatCode>
                <c:ptCount val="1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F-4DF6-AF3C-22699A9249A9}"/>
            </c:ext>
          </c:extLst>
        </c:ser>
        <c:ser>
          <c:idx val="2"/>
          <c:order val="2"/>
          <c:tx>
            <c:strRef>
              <c:f>Tabelle1!$J$35</c:f>
              <c:strCache>
                <c:ptCount val="1"/>
                <c:pt idx="0">
                  <c:v>TEAM</c:v>
                </c:pt>
              </c:strCache>
            </c:strRef>
          </c:tx>
          <c:spPr>
            <a:solidFill>
              <a:srgbClr val="FF6800"/>
            </a:solidFill>
            <a:ln w="12700">
              <a:solidFill>
                <a:schemeClr val="tx1"/>
              </a:solidFill>
            </a:ln>
            <a:effectLst/>
          </c:spPr>
          <c:cat>
            <c:strRef>
              <c:f>Tabelle1!$G$36:$G$46</c:f>
              <c:strCache>
                <c:ptCount val="11"/>
                <c:pt idx="0">
                  <c:v>Launch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  <c:pt idx="6">
                  <c:v>Year 6</c:v>
                </c:pt>
                <c:pt idx="7">
                  <c:v>Year 7</c:v>
                </c:pt>
                <c:pt idx="8">
                  <c:v>Year 8</c:v>
                </c:pt>
                <c:pt idx="9">
                  <c:v>Year 9</c:v>
                </c:pt>
                <c:pt idx="10">
                  <c:v>Year 10</c:v>
                </c:pt>
              </c:strCache>
            </c:strRef>
          </c:cat>
          <c:val>
            <c:numRef>
              <c:f>Tabelle1!$J$36:$J$46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9F-4DF6-AF3C-22699A9249A9}"/>
            </c:ext>
          </c:extLst>
        </c:ser>
        <c:ser>
          <c:idx val="3"/>
          <c:order val="3"/>
          <c:tx>
            <c:strRef>
              <c:f>Tabelle1!$K$35</c:f>
              <c:strCache>
                <c:ptCount val="1"/>
                <c:pt idx="0">
                  <c:v>FOUNDATION</c:v>
                </c:pt>
              </c:strCache>
            </c:strRef>
          </c:tx>
          <c:spPr>
            <a:solidFill>
              <a:srgbClr val="FF8100"/>
            </a:solidFill>
            <a:ln w="12700">
              <a:solidFill>
                <a:schemeClr val="tx1"/>
              </a:solidFill>
            </a:ln>
            <a:effectLst/>
          </c:spPr>
          <c:cat>
            <c:strRef>
              <c:f>Tabelle1!$G$36:$G$46</c:f>
              <c:strCache>
                <c:ptCount val="11"/>
                <c:pt idx="0">
                  <c:v>Launch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  <c:pt idx="6">
                  <c:v>Year 6</c:v>
                </c:pt>
                <c:pt idx="7">
                  <c:v>Year 7</c:v>
                </c:pt>
                <c:pt idx="8">
                  <c:v>Year 8</c:v>
                </c:pt>
                <c:pt idx="9">
                  <c:v>Year 9</c:v>
                </c:pt>
                <c:pt idx="10">
                  <c:v>Year 10</c:v>
                </c:pt>
              </c:strCache>
            </c:strRef>
          </c:cat>
          <c:val>
            <c:numRef>
              <c:f>Tabelle1!$K$36:$K$46</c:f>
              <c:numCache>
                <c:formatCode>0%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9F-4DF6-AF3C-22699A9249A9}"/>
            </c:ext>
          </c:extLst>
        </c:ser>
        <c:ser>
          <c:idx val="4"/>
          <c:order val="4"/>
          <c:tx>
            <c:strRef>
              <c:f>Tabelle1!$L$35</c:f>
              <c:strCache>
                <c:ptCount val="1"/>
                <c:pt idx="0">
                  <c:v>INVESTORS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chemeClr val="tx1"/>
              </a:solidFill>
            </a:ln>
            <a:effectLst/>
          </c:spPr>
          <c:cat>
            <c:strRef>
              <c:f>Tabelle1!$G$36:$G$46</c:f>
              <c:strCache>
                <c:ptCount val="11"/>
                <c:pt idx="0">
                  <c:v>Launch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  <c:pt idx="6">
                  <c:v>Year 6</c:v>
                </c:pt>
                <c:pt idx="7">
                  <c:v>Year 7</c:v>
                </c:pt>
                <c:pt idx="8">
                  <c:v>Year 8</c:v>
                </c:pt>
                <c:pt idx="9">
                  <c:v>Year 9</c:v>
                </c:pt>
                <c:pt idx="10">
                  <c:v>Year 10</c:v>
                </c:pt>
              </c:strCache>
            </c:strRef>
          </c:cat>
          <c:val>
            <c:numRef>
              <c:f>Tabelle1!$L$36:$L$46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9F-4DF6-AF3C-22699A9249A9}"/>
            </c:ext>
          </c:extLst>
        </c:ser>
        <c:ser>
          <c:idx val="5"/>
          <c:order val="5"/>
          <c:tx>
            <c:strRef>
              <c:f>Tabelle1!$M$35</c:f>
              <c:strCache>
                <c:ptCount val="1"/>
                <c:pt idx="0">
                  <c:v>LIQUIDITY INCENTIVES</c:v>
                </c:pt>
              </c:strCache>
            </c:strRef>
          </c:tx>
          <c:spPr>
            <a:solidFill>
              <a:srgbClr val="FFB100"/>
            </a:solidFill>
            <a:ln w="12700">
              <a:solidFill>
                <a:schemeClr val="tx1"/>
              </a:solidFill>
            </a:ln>
            <a:effectLst/>
          </c:spPr>
          <c:cat>
            <c:strRef>
              <c:f>Tabelle1!$G$36:$G$46</c:f>
              <c:strCache>
                <c:ptCount val="11"/>
                <c:pt idx="0">
                  <c:v>Launch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  <c:pt idx="6">
                  <c:v>Year 6</c:v>
                </c:pt>
                <c:pt idx="7">
                  <c:v>Year 7</c:v>
                </c:pt>
                <c:pt idx="8">
                  <c:v>Year 8</c:v>
                </c:pt>
                <c:pt idx="9">
                  <c:v>Year 9</c:v>
                </c:pt>
                <c:pt idx="10">
                  <c:v>Year 10</c:v>
                </c:pt>
              </c:strCache>
            </c:strRef>
          </c:cat>
          <c:val>
            <c:numRef>
              <c:f>Tabelle1!$M$36:$M$46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9F-4DF6-AF3C-22699A924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410319"/>
        <c:axId val="1173411759"/>
      </c:areaChart>
      <c:catAx>
        <c:axId val="1173410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ldrich" panose="02000000000000000000" pitchFamily="2" charset="0"/>
                <a:ea typeface="+mn-ea"/>
                <a:cs typeface="+mn-cs"/>
              </a:defRPr>
            </a:pPr>
            <a:endParaRPr lang="de-DE"/>
          </a:p>
        </c:txPr>
        <c:crossAx val="1173411759"/>
        <c:crosses val="autoZero"/>
        <c:auto val="1"/>
        <c:lblAlgn val="ctr"/>
        <c:lblOffset val="100"/>
        <c:noMultiLvlLbl val="0"/>
      </c:catAx>
      <c:valAx>
        <c:axId val="11734117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ldrich" panose="02000000000000000000" pitchFamily="2" charset="0"/>
                <a:ea typeface="+mn-ea"/>
                <a:cs typeface="+mn-cs"/>
              </a:defRPr>
            </a:pPr>
            <a:endParaRPr lang="de-DE"/>
          </a:p>
        </c:txPr>
        <c:crossAx val="1173410319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Aldrich" panose="02000000000000000000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Aldrich" panose="02000000000000000000" pitchFamily="2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13</xdr:row>
      <xdr:rowOff>172642</xdr:rowOff>
    </xdr:from>
    <xdr:to>
      <xdr:col>10</xdr:col>
      <xdr:colOff>321879</xdr:colOff>
      <xdr:row>31</xdr:row>
      <xdr:rowOff>157656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FF930B51-D67D-F894-67EC-B60110DAB6B1}"/>
            </a:ext>
          </a:extLst>
        </xdr:cNvPr>
        <xdr:cNvSpPr/>
      </xdr:nvSpPr>
      <xdr:spPr>
        <a:xfrm>
          <a:off x="3405187" y="2649142"/>
          <a:ext cx="5003089" cy="3414014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748863</xdr:colOff>
      <xdr:row>15</xdr:row>
      <xdr:rowOff>138521</xdr:rowOff>
    </xdr:from>
    <xdr:to>
      <xdr:col>8</xdr:col>
      <xdr:colOff>355816</xdr:colOff>
      <xdr:row>28</xdr:row>
      <xdr:rowOff>19708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4BF2191C-D700-1252-53B5-990087FF7BDA}"/>
            </a:ext>
          </a:extLst>
        </xdr:cNvPr>
        <xdr:cNvSpPr/>
      </xdr:nvSpPr>
      <xdr:spPr>
        <a:xfrm>
          <a:off x="4558863" y="2996021"/>
          <a:ext cx="2359350" cy="2357687"/>
        </a:xfrm>
        <a:prstGeom prst="ellipse">
          <a:avLst/>
        </a:prstGeom>
        <a:gradFill>
          <a:gsLst>
            <a:gs pos="0">
              <a:srgbClr val="FFC900"/>
            </a:gs>
            <a:gs pos="100000">
              <a:srgbClr val="FF3800"/>
            </a:gs>
          </a:gsLst>
          <a:lin ang="81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479529</xdr:colOff>
      <xdr:row>14</xdr:row>
      <xdr:rowOff>54644</xdr:rowOff>
    </xdr:from>
    <xdr:to>
      <xdr:col>9</xdr:col>
      <xdr:colOff>632176</xdr:colOff>
      <xdr:row>29</xdr:row>
      <xdr:rowOff>98533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AB245CE-11EA-EC15-E55F-C856729F8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535368</xdr:colOff>
      <xdr:row>48</xdr:row>
      <xdr:rowOff>89994</xdr:rowOff>
    </xdr:from>
    <xdr:to>
      <xdr:col>11</xdr:col>
      <xdr:colOff>1432033</xdr:colOff>
      <xdr:row>68</xdr:row>
      <xdr:rowOff>26276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946F70C-3B33-1A5D-6CA2-841DB52C4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Benutzerdefiniert 7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FF3800"/>
      </a:accent2>
      <a:accent3>
        <a:srgbClr val="A5A5A5"/>
      </a:accent3>
      <a:accent4>
        <a:srgbClr val="FFC900"/>
      </a:accent4>
      <a:accent5>
        <a:srgbClr val="F27539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1AC4C-1B80-4A03-97F4-D16A038C1EBB}">
  <dimension ref="A1:T68"/>
  <sheetViews>
    <sheetView tabSelected="1" topLeftCell="C32" zoomScale="145" zoomScaleNormal="145" workbookViewId="0">
      <selection activeCell="N55" sqref="N55"/>
    </sheetView>
  </sheetViews>
  <sheetFormatPr baseColWidth="10" defaultRowHeight="15" x14ac:dyDescent="0.25"/>
  <cols>
    <col min="8" max="8" width="18.42578125" bestFit="1" customWidth="1"/>
    <col min="10" max="10" width="16.85546875" bestFit="1" customWidth="1"/>
    <col min="12" max="12" width="32.28515625" bestFit="1" customWidth="1"/>
    <col min="13" max="13" width="18.42578125" bestFit="1" customWidth="1"/>
    <col min="14" max="14" width="20.5703125" bestFit="1" customWidth="1"/>
    <col min="17" max="17" width="23.42578125" bestFit="1" customWidth="1"/>
  </cols>
  <sheetData>
    <row r="1" spans="1:18" x14ac:dyDescent="0.25">
      <c r="A1">
        <v>3561</v>
      </c>
      <c r="B1" t="s">
        <v>0</v>
      </c>
      <c r="C1">
        <v>25</v>
      </c>
    </row>
    <row r="2" spans="1:18" x14ac:dyDescent="0.25">
      <c r="A2">
        <v>3569</v>
      </c>
      <c r="B2" t="s">
        <v>0</v>
      </c>
      <c r="C2">
        <v>25</v>
      </c>
    </row>
    <row r="3" spans="1:18" x14ac:dyDescent="0.25">
      <c r="A3">
        <v>3578</v>
      </c>
      <c r="B3" t="s">
        <v>0</v>
      </c>
      <c r="C3">
        <v>25</v>
      </c>
    </row>
    <row r="4" spans="1:18" x14ac:dyDescent="0.25">
      <c r="A4">
        <v>3586</v>
      </c>
      <c r="B4" t="s">
        <v>0</v>
      </c>
      <c r="C4">
        <v>25</v>
      </c>
    </row>
    <row r="5" spans="1:18" x14ac:dyDescent="0.25">
      <c r="A5">
        <v>3594</v>
      </c>
      <c r="B5" t="s">
        <v>0</v>
      </c>
      <c r="C5">
        <v>25</v>
      </c>
    </row>
    <row r="6" spans="1:18" x14ac:dyDescent="0.25">
      <c r="A6">
        <v>3602</v>
      </c>
      <c r="B6" t="s">
        <v>0</v>
      </c>
      <c r="C6">
        <v>25</v>
      </c>
      <c r="I6" s="1">
        <f>SUM(I7:I13)</f>
        <v>1</v>
      </c>
    </row>
    <row r="7" spans="1:18" x14ac:dyDescent="0.25">
      <c r="A7">
        <v>3610</v>
      </c>
      <c r="B7" t="s">
        <v>0</v>
      </c>
      <c r="C7">
        <v>25</v>
      </c>
      <c r="H7" t="s">
        <v>27</v>
      </c>
      <c r="I7" s="1">
        <v>0.25</v>
      </c>
      <c r="L7" t="s">
        <v>3</v>
      </c>
    </row>
    <row r="8" spans="1:18" x14ac:dyDescent="0.25">
      <c r="A8">
        <v>3618</v>
      </c>
      <c r="B8" t="s">
        <v>0</v>
      </c>
      <c r="C8">
        <v>14.4</v>
      </c>
      <c r="H8" t="s">
        <v>40</v>
      </c>
      <c r="I8" s="1">
        <v>0.15</v>
      </c>
      <c r="L8" t="s">
        <v>5</v>
      </c>
      <c r="M8">
        <v>180</v>
      </c>
      <c r="N8">
        <v>500</v>
      </c>
      <c r="O8" s="3">
        <f>M8*42/1000</f>
        <v>7.56</v>
      </c>
      <c r="P8" s="3">
        <f>N8*42/1000</f>
        <v>21</v>
      </c>
      <c r="Q8" s="4">
        <f>O8/1000</f>
        <v>7.5599999999999999E-3</v>
      </c>
      <c r="R8" s="4">
        <f>P8/1000</f>
        <v>2.1000000000000001E-2</v>
      </c>
    </row>
    <row r="9" spans="1:18" x14ac:dyDescent="0.25">
      <c r="A9">
        <v>3626</v>
      </c>
      <c r="B9" t="s">
        <v>0</v>
      </c>
      <c r="C9">
        <v>0.72</v>
      </c>
      <c r="H9" t="s">
        <v>24</v>
      </c>
      <c r="I9" s="1">
        <v>0.1</v>
      </c>
      <c r="L9" t="s">
        <v>7</v>
      </c>
      <c r="M9">
        <v>200</v>
      </c>
      <c r="N9">
        <v>200</v>
      </c>
      <c r="O9" s="3">
        <f t="shared" ref="O9:P10" si="0">M9*42/1000</f>
        <v>8.4</v>
      </c>
      <c r="P9" s="3">
        <f t="shared" si="0"/>
        <v>8.4</v>
      </c>
      <c r="Q9" s="4">
        <f t="shared" ref="Q9:Q16" si="1">O9/1000</f>
        <v>8.4000000000000012E-3</v>
      </c>
      <c r="R9" s="4">
        <f t="shared" ref="R9:R16" si="2">P9/1000</f>
        <v>8.4000000000000012E-3</v>
      </c>
    </row>
    <row r="10" spans="1:18" x14ac:dyDescent="0.25">
      <c r="A10">
        <v>3506</v>
      </c>
      <c r="B10" t="s">
        <v>0</v>
      </c>
      <c r="C10">
        <v>75</v>
      </c>
      <c r="H10" t="s">
        <v>1</v>
      </c>
      <c r="I10" s="1">
        <v>0.2</v>
      </c>
      <c r="L10" t="s">
        <v>17</v>
      </c>
      <c r="M10">
        <v>50</v>
      </c>
      <c r="N10">
        <v>50</v>
      </c>
      <c r="O10" s="3">
        <f>M10*42/1000</f>
        <v>2.1</v>
      </c>
      <c r="P10" s="3">
        <f>N10*42/1000</f>
        <v>2.1</v>
      </c>
      <c r="Q10" s="4">
        <f>O10/1000</f>
        <v>2.1000000000000003E-3</v>
      </c>
      <c r="R10" s="4">
        <f>P10/1000</f>
        <v>2.1000000000000003E-3</v>
      </c>
    </row>
    <row r="11" spans="1:18" x14ac:dyDescent="0.25">
      <c r="A11">
        <v>3514</v>
      </c>
      <c r="B11" t="s">
        <v>0</v>
      </c>
      <c r="C11">
        <v>75</v>
      </c>
      <c r="H11" t="s">
        <v>25</v>
      </c>
      <c r="I11" s="1">
        <v>0.15</v>
      </c>
      <c r="L11" t="s">
        <v>20</v>
      </c>
      <c r="M11">
        <v>30</v>
      </c>
      <c r="N11">
        <v>30</v>
      </c>
      <c r="O11" s="3">
        <f>M11*42/1000</f>
        <v>1.26</v>
      </c>
      <c r="P11" s="3">
        <f>N11*42/1000</f>
        <v>1.26</v>
      </c>
      <c r="Q11" s="4">
        <f>O11/1000</f>
        <v>1.2600000000000001E-3</v>
      </c>
      <c r="R11" s="4">
        <f>P11/1000</f>
        <v>1.2600000000000001E-3</v>
      </c>
    </row>
    <row r="12" spans="1:18" x14ac:dyDescent="0.25">
      <c r="A12">
        <v>3524</v>
      </c>
      <c r="B12" t="s">
        <v>0</v>
      </c>
      <c r="C12">
        <v>75</v>
      </c>
      <c r="H12" t="s">
        <v>26</v>
      </c>
      <c r="I12" s="1">
        <v>0.15</v>
      </c>
      <c r="L12" t="s">
        <v>9</v>
      </c>
      <c r="M12">
        <v>80</v>
      </c>
      <c r="N12">
        <v>80</v>
      </c>
      <c r="O12" s="3">
        <f>M12*42/1000</f>
        <v>3.36</v>
      </c>
      <c r="P12" s="3">
        <f>N12*42/1000</f>
        <v>3.36</v>
      </c>
      <c r="Q12" s="4">
        <f>O12/1000</f>
        <v>3.3599999999999997E-3</v>
      </c>
      <c r="R12" s="4">
        <f>P12/1000</f>
        <v>3.3599999999999997E-3</v>
      </c>
    </row>
    <row r="13" spans="1:18" x14ac:dyDescent="0.25">
      <c r="A13">
        <v>3534</v>
      </c>
      <c r="B13" t="s">
        <v>0</v>
      </c>
      <c r="C13">
        <v>75</v>
      </c>
      <c r="I13" s="1"/>
      <c r="L13" t="s">
        <v>11</v>
      </c>
      <c r="M13">
        <v>90</v>
      </c>
      <c r="N13">
        <v>150</v>
      </c>
      <c r="O13" s="3">
        <f>M13*42/1000</f>
        <v>3.78</v>
      </c>
      <c r="P13" s="3">
        <f>N13*42/1000</f>
        <v>6.3</v>
      </c>
      <c r="Q13" s="4">
        <f t="shared" si="1"/>
        <v>3.7799999999999999E-3</v>
      </c>
      <c r="R13" s="4">
        <f t="shared" si="2"/>
        <v>6.3E-3</v>
      </c>
    </row>
    <row r="14" spans="1:18" x14ac:dyDescent="0.25">
      <c r="A14">
        <v>3542</v>
      </c>
      <c r="B14" t="s">
        <v>0</v>
      </c>
      <c r="C14">
        <v>75</v>
      </c>
      <c r="L14" t="s">
        <v>13</v>
      </c>
      <c r="M14">
        <v>25</v>
      </c>
      <c r="N14">
        <v>40</v>
      </c>
      <c r="O14" s="3">
        <f>M14*42/1000</f>
        <v>1.05</v>
      </c>
      <c r="P14" s="3">
        <f>N14*42/1000</f>
        <v>1.68</v>
      </c>
      <c r="Q14" s="4">
        <f t="shared" si="1"/>
        <v>1.0500000000000002E-3</v>
      </c>
      <c r="R14" s="4">
        <f t="shared" si="2"/>
        <v>1.6799999999999999E-3</v>
      </c>
    </row>
    <row r="15" spans="1:18" x14ac:dyDescent="0.25">
      <c r="A15">
        <v>3554</v>
      </c>
      <c r="B15" t="s">
        <v>0</v>
      </c>
      <c r="C15">
        <v>75</v>
      </c>
      <c r="L15" t="s">
        <v>15</v>
      </c>
      <c r="M15">
        <v>6</v>
      </c>
      <c r="N15">
        <v>6</v>
      </c>
      <c r="O15" s="3">
        <f>M15*42/1000</f>
        <v>0.252</v>
      </c>
      <c r="P15" s="3">
        <f>N15*42/1000</f>
        <v>0.252</v>
      </c>
      <c r="Q15" s="4">
        <f t="shared" si="1"/>
        <v>2.52E-4</v>
      </c>
      <c r="R15" s="4">
        <f t="shared" si="2"/>
        <v>2.52E-4</v>
      </c>
    </row>
    <row r="16" spans="1:18" x14ac:dyDescent="0.25">
      <c r="A16">
        <v>3562</v>
      </c>
      <c r="B16" t="s">
        <v>0</v>
      </c>
      <c r="C16">
        <v>75</v>
      </c>
      <c r="L16" t="s">
        <v>39</v>
      </c>
      <c r="M16">
        <v>25</v>
      </c>
      <c r="N16">
        <v>25</v>
      </c>
      <c r="O16" s="3">
        <f>M16*42/1000</f>
        <v>1.05</v>
      </c>
      <c r="P16" s="3">
        <f>N16*42/1000</f>
        <v>1.05</v>
      </c>
      <c r="Q16" s="4">
        <f t="shared" si="1"/>
        <v>1.0500000000000002E-3</v>
      </c>
      <c r="R16" s="4">
        <f t="shared" si="2"/>
        <v>1.0500000000000002E-3</v>
      </c>
    </row>
    <row r="17" spans="1:19" x14ac:dyDescent="0.25">
      <c r="A17">
        <v>3570</v>
      </c>
      <c r="B17" t="s">
        <v>0</v>
      </c>
      <c r="C17">
        <v>75</v>
      </c>
    </row>
    <row r="18" spans="1:19" x14ac:dyDescent="0.25">
      <c r="A18">
        <v>3579</v>
      </c>
      <c r="B18" t="s">
        <v>0</v>
      </c>
      <c r="C18">
        <v>75</v>
      </c>
    </row>
    <row r="20" spans="1:19" x14ac:dyDescent="0.25">
      <c r="A20">
        <v>3587</v>
      </c>
      <c r="B20" t="s">
        <v>0</v>
      </c>
      <c r="C20">
        <v>75</v>
      </c>
      <c r="Q20" t="s">
        <v>4</v>
      </c>
      <c r="S20" s="2">
        <v>5.0000000000000001E-3</v>
      </c>
    </row>
    <row r="21" spans="1:19" x14ac:dyDescent="0.25">
      <c r="A21">
        <v>3595</v>
      </c>
      <c r="B21" t="s">
        <v>0</v>
      </c>
      <c r="C21">
        <v>75</v>
      </c>
      <c r="O21" t="s">
        <v>6</v>
      </c>
      <c r="P21" s="2">
        <v>0.01</v>
      </c>
    </row>
    <row r="22" spans="1:19" x14ac:dyDescent="0.25">
      <c r="A22">
        <v>3603</v>
      </c>
      <c r="B22" t="s">
        <v>0</v>
      </c>
      <c r="C22">
        <v>75</v>
      </c>
      <c r="P22" t="s">
        <v>8</v>
      </c>
      <c r="R22" s="2">
        <v>0.01</v>
      </c>
    </row>
    <row r="23" spans="1:19" x14ac:dyDescent="0.25">
      <c r="A23">
        <v>3611</v>
      </c>
      <c r="B23" t="s">
        <v>0</v>
      </c>
      <c r="C23">
        <v>75</v>
      </c>
      <c r="O23" t="s">
        <v>10</v>
      </c>
      <c r="R23" s="2">
        <v>5.0000000000000001E-3</v>
      </c>
    </row>
    <row r="24" spans="1:19" x14ac:dyDescent="0.25">
      <c r="A24">
        <v>3619</v>
      </c>
      <c r="B24" t="s">
        <v>0</v>
      </c>
      <c r="C24">
        <v>43.4</v>
      </c>
      <c r="O24" t="s">
        <v>12</v>
      </c>
      <c r="P24" s="2">
        <v>0.01</v>
      </c>
    </row>
    <row r="25" spans="1:19" x14ac:dyDescent="0.25">
      <c r="P25" t="s">
        <v>14</v>
      </c>
      <c r="R25" s="2">
        <v>2E-3</v>
      </c>
    </row>
    <row r="26" spans="1:19" x14ac:dyDescent="0.25">
      <c r="P26" t="s">
        <v>16</v>
      </c>
      <c r="S26" s="2">
        <v>5.0000000000000001E-4</v>
      </c>
    </row>
    <row r="27" spans="1:19" x14ac:dyDescent="0.25">
      <c r="P27" t="s">
        <v>18</v>
      </c>
      <c r="R27" t="s">
        <v>19</v>
      </c>
      <c r="S27" s="2">
        <v>2.0999999999999999E-3</v>
      </c>
    </row>
    <row r="28" spans="1:19" x14ac:dyDescent="0.25">
      <c r="P28" t="s">
        <v>21</v>
      </c>
      <c r="R28" t="s">
        <v>22</v>
      </c>
      <c r="S28">
        <v>0.01</v>
      </c>
    </row>
    <row r="35" spans="7:17" x14ac:dyDescent="0.25">
      <c r="H35" t="s">
        <v>1</v>
      </c>
      <c r="I35" t="s">
        <v>40</v>
      </c>
      <c r="J35" t="s">
        <v>25</v>
      </c>
      <c r="K35" t="s">
        <v>26</v>
      </c>
      <c r="L35" t="s">
        <v>24</v>
      </c>
      <c r="M35" t="s">
        <v>27</v>
      </c>
    </row>
    <row r="36" spans="7:17" x14ac:dyDescent="0.25">
      <c r="G36" t="s">
        <v>2</v>
      </c>
      <c r="H36" s="1">
        <v>0.2</v>
      </c>
      <c r="I36" s="1">
        <v>0.15</v>
      </c>
      <c r="J36" s="1">
        <v>0.05</v>
      </c>
      <c r="K36" s="1">
        <v>0.05</v>
      </c>
      <c r="L36">
        <v>0</v>
      </c>
      <c r="M36">
        <v>0</v>
      </c>
      <c r="O36" s="1">
        <f>SUM(H36:N36)</f>
        <v>0.44999999999999996</v>
      </c>
      <c r="P36" s="5">
        <f>SUM(J36:K36)/O36</f>
        <v>0.22222222222222227</v>
      </c>
      <c r="Q36" s="6">
        <f>2.5%/O36</f>
        <v>5.5555555555555566E-2</v>
      </c>
    </row>
    <row r="37" spans="7:17" x14ac:dyDescent="0.25">
      <c r="G37" t="s">
        <v>29</v>
      </c>
      <c r="H37" s="1">
        <v>0.2</v>
      </c>
      <c r="I37" s="1">
        <v>0.15</v>
      </c>
      <c r="J37" s="1">
        <v>0.1</v>
      </c>
      <c r="K37" s="1">
        <v>0.1</v>
      </c>
      <c r="L37" s="1">
        <v>0.1</v>
      </c>
      <c r="M37" s="2">
        <v>2.5000000000000001E-2</v>
      </c>
      <c r="N37" s="2"/>
      <c r="O37" s="1">
        <f>SUM(H37:N37)</f>
        <v>0.67499999999999993</v>
      </c>
      <c r="P37" s="5">
        <f>SUM(J37:K37)/O37</f>
        <v>0.29629629629629634</v>
      </c>
      <c r="Q37" s="6">
        <f t="shared" ref="Q37:Q45" si="3">2.5%/O37</f>
        <v>3.7037037037037042E-2</v>
      </c>
    </row>
    <row r="38" spans="7:17" x14ac:dyDescent="0.25">
      <c r="G38" t="s">
        <v>30</v>
      </c>
      <c r="H38" s="1">
        <v>0.2</v>
      </c>
      <c r="I38" s="1">
        <v>0.15</v>
      </c>
      <c r="J38" s="1">
        <v>0.15</v>
      </c>
      <c r="K38" s="1">
        <v>0.15</v>
      </c>
      <c r="L38" s="1">
        <v>0.1</v>
      </c>
      <c r="M38" s="2">
        <f>M37+2.5%</f>
        <v>0.05</v>
      </c>
      <c r="N38" s="2"/>
      <c r="O38" s="1">
        <f>SUM(H38:N38)</f>
        <v>0.8</v>
      </c>
      <c r="P38" s="5">
        <f>SUM(J38:K38)/O38</f>
        <v>0.37499999999999994</v>
      </c>
      <c r="Q38" s="6">
        <f t="shared" si="3"/>
        <v>3.125E-2</v>
      </c>
    </row>
    <row r="39" spans="7:17" x14ac:dyDescent="0.25">
      <c r="G39" t="s">
        <v>31</v>
      </c>
      <c r="H39" s="1">
        <v>0.2</v>
      </c>
      <c r="I39" s="1">
        <v>0.15</v>
      </c>
      <c r="J39" s="1">
        <v>0.15</v>
      </c>
      <c r="K39" s="1">
        <v>0.15</v>
      </c>
      <c r="L39" s="1">
        <v>0.1</v>
      </c>
      <c r="M39" s="2">
        <f>M38+2.5%</f>
        <v>7.5000000000000011E-2</v>
      </c>
      <c r="N39" s="2"/>
      <c r="O39" s="1">
        <f>SUM(H39:N39)</f>
        <v>0.82499999999999996</v>
      </c>
      <c r="P39" s="5">
        <f>SUM(J39:K39)/O39</f>
        <v>0.36363636363636365</v>
      </c>
      <c r="Q39" s="6">
        <f t="shared" si="3"/>
        <v>3.0303030303030307E-2</v>
      </c>
    </row>
    <row r="40" spans="7:17" x14ac:dyDescent="0.25">
      <c r="G40" t="s">
        <v>32</v>
      </c>
      <c r="H40" s="1">
        <v>0.2</v>
      </c>
      <c r="I40" s="1">
        <v>0.15</v>
      </c>
      <c r="J40" s="1">
        <v>0.15</v>
      </c>
      <c r="K40" s="1">
        <v>0.15</v>
      </c>
      <c r="L40" s="1">
        <v>0.1</v>
      </c>
      <c r="M40" s="2">
        <f>M39+2.5%</f>
        <v>0.1</v>
      </c>
      <c r="N40" s="2"/>
      <c r="O40" s="1">
        <f>SUM(H40:N40)</f>
        <v>0.85</v>
      </c>
      <c r="P40" s="5">
        <f>SUM(J40:K40)/O40</f>
        <v>0.35294117647058826</v>
      </c>
      <c r="Q40" s="6">
        <f t="shared" si="3"/>
        <v>2.9411764705882356E-2</v>
      </c>
    </row>
    <row r="41" spans="7:17" x14ac:dyDescent="0.25">
      <c r="G41" t="s">
        <v>33</v>
      </c>
      <c r="H41" s="1">
        <v>0.2</v>
      </c>
      <c r="I41" s="1">
        <v>0.15</v>
      </c>
      <c r="J41" s="1">
        <v>0.15</v>
      </c>
      <c r="K41" s="1">
        <v>0.15</v>
      </c>
      <c r="L41" s="1">
        <v>0.1</v>
      </c>
      <c r="M41" s="2">
        <f>M40+2.5%</f>
        <v>0.125</v>
      </c>
      <c r="N41" s="2"/>
      <c r="O41" s="1">
        <f>SUM(H41:N41)</f>
        <v>0.875</v>
      </c>
      <c r="P41" s="5">
        <f>SUM(J41:K41)/O41</f>
        <v>0.34285714285714286</v>
      </c>
      <c r="Q41" s="6">
        <f t="shared" si="3"/>
        <v>2.8571428571428574E-2</v>
      </c>
    </row>
    <row r="42" spans="7:17" x14ac:dyDescent="0.25">
      <c r="G42" t="s">
        <v>34</v>
      </c>
      <c r="H42" s="1">
        <v>0.2</v>
      </c>
      <c r="I42" s="1">
        <v>0.15</v>
      </c>
      <c r="J42" s="1">
        <v>0.15</v>
      </c>
      <c r="K42" s="1">
        <v>0.15</v>
      </c>
      <c r="L42" s="1">
        <v>0.1</v>
      </c>
      <c r="M42" s="2">
        <f>M41+2.5%</f>
        <v>0.15</v>
      </c>
      <c r="N42" s="2"/>
      <c r="O42" s="1">
        <f>SUM(H42:N42)</f>
        <v>0.9</v>
      </c>
      <c r="P42" s="5">
        <f>SUM(J42:K42)/O42</f>
        <v>0.33333333333333331</v>
      </c>
      <c r="Q42" s="6">
        <f t="shared" si="3"/>
        <v>2.777777777777778E-2</v>
      </c>
    </row>
    <row r="43" spans="7:17" x14ac:dyDescent="0.25">
      <c r="G43" t="s">
        <v>35</v>
      </c>
      <c r="H43" s="1">
        <v>0.2</v>
      </c>
      <c r="I43" s="1">
        <v>0.15</v>
      </c>
      <c r="J43" s="1">
        <v>0.15</v>
      </c>
      <c r="K43" s="1">
        <v>0.15</v>
      </c>
      <c r="L43" s="1">
        <v>0.1</v>
      </c>
      <c r="M43" s="2">
        <f>M42+2.5%</f>
        <v>0.17499999999999999</v>
      </c>
      <c r="N43" s="2"/>
      <c r="O43" s="1">
        <f>SUM(H43:N43)</f>
        <v>0.92500000000000004</v>
      </c>
      <c r="P43" s="5">
        <f>SUM(J43:K43)/O43</f>
        <v>0.32432432432432429</v>
      </c>
      <c r="Q43" s="6">
        <f t="shared" si="3"/>
        <v>2.7027027027027029E-2</v>
      </c>
    </row>
    <row r="44" spans="7:17" x14ac:dyDescent="0.25">
      <c r="G44" t="s">
        <v>36</v>
      </c>
      <c r="H44" s="1">
        <v>0.2</v>
      </c>
      <c r="I44" s="1">
        <v>0.15</v>
      </c>
      <c r="J44" s="1">
        <v>0.15</v>
      </c>
      <c r="K44" s="1">
        <v>0.15</v>
      </c>
      <c r="L44" s="1">
        <v>0.1</v>
      </c>
      <c r="M44" s="2">
        <f>M43+2.5%</f>
        <v>0.19999999999999998</v>
      </c>
      <c r="N44" s="2"/>
      <c r="O44" s="1">
        <f>SUM(H44:N44)</f>
        <v>0.95</v>
      </c>
      <c r="P44" s="5">
        <f>SUM(J44:K44)/O44</f>
        <v>0.31578947368421051</v>
      </c>
      <c r="Q44" s="6">
        <f>2.5%/O44</f>
        <v>2.6315789473684213E-2</v>
      </c>
    </row>
    <row r="45" spans="7:17" x14ac:dyDescent="0.25">
      <c r="G45" t="s">
        <v>37</v>
      </c>
      <c r="H45" s="1">
        <v>0.2</v>
      </c>
      <c r="I45" s="1">
        <v>0.15</v>
      </c>
      <c r="J45" s="1">
        <v>0.15</v>
      </c>
      <c r="K45" s="1">
        <v>0.15</v>
      </c>
      <c r="L45" s="1">
        <v>0.1</v>
      </c>
      <c r="M45" s="2">
        <f>M44+2.5%</f>
        <v>0.22499999999999998</v>
      </c>
      <c r="N45" s="2"/>
      <c r="O45" s="1">
        <f>SUM(H45:N45)</f>
        <v>0.97499999999999998</v>
      </c>
      <c r="P45" s="5">
        <f>SUM(J45:K45)/O45</f>
        <v>0.30769230769230771</v>
      </c>
      <c r="Q45" s="6">
        <f t="shared" si="3"/>
        <v>2.5641025641025644E-2</v>
      </c>
    </row>
    <row r="46" spans="7:17" x14ac:dyDescent="0.25">
      <c r="G46" t="s">
        <v>38</v>
      </c>
      <c r="H46" s="1">
        <v>0.2</v>
      </c>
      <c r="I46" s="1">
        <v>0.15</v>
      </c>
      <c r="J46" s="1">
        <v>0.15</v>
      </c>
      <c r="K46" s="1">
        <v>0.15</v>
      </c>
      <c r="L46" s="1">
        <v>0.1</v>
      </c>
      <c r="M46" s="2">
        <f>M45+2.5%</f>
        <v>0.24999999999999997</v>
      </c>
      <c r="N46" s="2"/>
      <c r="O46" s="1">
        <f>SUM(H46:N46)</f>
        <v>1</v>
      </c>
      <c r="P46" s="5">
        <f>SUM(J46:K46)/O46</f>
        <v>0.3</v>
      </c>
      <c r="Q46" s="6">
        <f t="shared" ref="Q46" si="4">2.5%/O46</f>
        <v>2.5000000000000001E-2</v>
      </c>
    </row>
    <row r="57" spans="14:20" x14ac:dyDescent="0.25">
      <c r="N57" t="s">
        <v>23</v>
      </c>
      <c r="O57" t="s">
        <v>28</v>
      </c>
      <c r="P57" t="s">
        <v>25</v>
      </c>
      <c r="Q57" t="s">
        <v>26</v>
      </c>
      <c r="R57" t="s">
        <v>24</v>
      </c>
      <c r="S57" t="s">
        <v>27</v>
      </c>
      <c r="T57" t="s">
        <v>1</v>
      </c>
    </row>
    <row r="58" spans="14:20" x14ac:dyDescent="0.25">
      <c r="N58" s="1">
        <v>0.1</v>
      </c>
      <c r="O58" s="1">
        <v>0.05</v>
      </c>
      <c r="P58" s="1">
        <v>0.05</v>
      </c>
      <c r="Q58" s="1">
        <v>0.05</v>
      </c>
      <c r="R58">
        <v>0</v>
      </c>
      <c r="S58">
        <v>0</v>
      </c>
      <c r="T58" s="1">
        <v>0.2</v>
      </c>
    </row>
    <row r="59" spans="14:20" x14ac:dyDescent="0.25">
      <c r="N59" s="1">
        <v>0.1</v>
      </c>
      <c r="O59" s="1">
        <v>0.05</v>
      </c>
      <c r="P59" s="1">
        <v>0.1</v>
      </c>
      <c r="Q59" s="1">
        <v>0.1</v>
      </c>
      <c r="R59" s="1">
        <v>0.1</v>
      </c>
      <c r="S59" s="2">
        <v>2.5000000000000001E-2</v>
      </c>
      <c r="T59" s="1">
        <v>0.2</v>
      </c>
    </row>
    <row r="60" spans="14:20" x14ac:dyDescent="0.25">
      <c r="N60" s="1">
        <v>0.1</v>
      </c>
      <c r="O60" s="1">
        <v>0.05</v>
      </c>
      <c r="P60" s="1">
        <v>0.15</v>
      </c>
      <c r="Q60" s="1">
        <v>0.15</v>
      </c>
      <c r="R60" s="1">
        <v>0.1</v>
      </c>
      <c r="S60" s="2">
        <f>S59+2.5%</f>
        <v>0.05</v>
      </c>
      <c r="T60" s="1">
        <v>0.2</v>
      </c>
    </row>
    <row r="61" spans="14:20" x14ac:dyDescent="0.25">
      <c r="N61" s="1">
        <v>0.1</v>
      </c>
      <c r="O61" s="1">
        <v>0.05</v>
      </c>
      <c r="P61" s="1">
        <v>0.15</v>
      </c>
      <c r="Q61" s="1">
        <v>0.15</v>
      </c>
      <c r="R61" s="1">
        <v>0.1</v>
      </c>
      <c r="S61" s="2">
        <f t="shared" ref="S61:S68" si="5">S60+2.5%</f>
        <v>7.5000000000000011E-2</v>
      </c>
      <c r="T61" s="1">
        <v>0.2</v>
      </c>
    </row>
    <row r="62" spans="14:20" x14ac:dyDescent="0.25">
      <c r="N62" s="1">
        <v>0.1</v>
      </c>
      <c r="O62" s="1">
        <v>0.05</v>
      </c>
      <c r="P62" s="1">
        <v>0.15</v>
      </c>
      <c r="Q62" s="1">
        <v>0.15</v>
      </c>
      <c r="R62" s="1">
        <v>0.1</v>
      </c>
      <c r="S62" s="2">
        <f t="shared" si="5"/>
        <v>0.1</v>
      </c>
      <c r="T62" s="1">
        <v>0.2</v>
      </c>
    </row>
    <row r="63" spans="14:20" x14ac:dyDescent="0.25">
      <c r="N63" s="1">
        <v>0.1</v>
      </c>
      <c r="O63" s="1">
        <v>0.05</v>
      </c>
      <c r="P63" s="1">
        <v>0.15</v>
      </c>
      <c r="Q63" s="1">
        <v>0.15</v>
      </c>
      <c r="R63" s="1">
        <v>0.1</v>
      </c>
      <c r="S63" s="2">
        <f t="shared" si="5"/>
        <v>0.125</v>
      </c>
      <c r="T63" s="1">
        <v>0.2</v>
      </c>
    </row>
    <row r="64" spans="14:20" x14ac:dyDescent="0.25">
      <c r="N64" s="1">
        <v>0.1</v>
      </c>
      <c r="O64" s="1">
        <v>0.05</v>
      </c>
      <c r="P64" s="1">
        <v>0.15</v>
      </c>
      <c r="Q64" s="1">
        <v>0.15</v>
      </c>
      <c r="R64" s="1">
        <v>0.1</v>
      </c>
      <c r="S64" s="2">
        <f t="shared" si="5"/>
        <v>0.15</v>
      </c>
      <c r="T64" s="1">
        <v>0.2</v>
      </c>
    </row>
    <row r="65" spans="14:20" x14ac:dyDescent="0.25">
      <c r="N65" s="1">
        <v>0.1</v>
      </c>
      <c r="O65" s="1">
        <v>0.05</v>
      </c>
      <c r="P65" s="1">
        <v>0.15</v>
      </c>
      <c r="Q65" s="1">
        <v>0.15</v>
      </c>
      <c r="R65" s="1">
        <v>0.1</v>
      </c>
      <c r="S65" s="2">
        <f t="shared" si="5"/>
        <v>0.17499999999999999</v>
      </c>
      <c r="T65" s="1">
        <v>0.2</v>
      </c>
    </row>
    <row r="66" spans="14:20" x14ac:dyDescent="0.25">
      <c r="N66" s="1">
        <v>0.1</v>
      </c>
      <c r="O66" s="1">
        <v>0.05</v>
      </c>
      <c r="P66" s="1">
        <v>0.15</v>
      </c>
      <c r="Q66" s="1">
        <v>0.15</v>
      </c>
      <c r="R66" s="1">
        <v>0.1</v>
      </c>
      <c r="S66" s="2">
        <f t="shared" si="5"/>
        <v>0.19999999999999998</v>
      </c>
      <c r="T66" s="1">
        <v>0.2</v>
      </c>
    </row>
    <row r="67" spans="14:20" x14ac:dyDescent="0.25">
      <c r="N67" s="1">
        <v>0.1</v>
      </c>
      <c r="O67" s="1">
        <v>0.05</v>
      </c>
      <c r="P67" s="1">
        <v>0.15</v>
      </c>
      <c r="Q67" s="1">
        <v>0.15</v>
      </c>
      <c r="R67" s="1">
        <v>0.1</v>
      </c>
      <c r="S67" s="2">
        <f t="shared" si="5"/>
        <v>0.22499999999999998</v>
      </c>
      <c r="T67" s="1">
        <v>0.2</v>
      </c>
    </row>
    <row r="68" spans="14:20" x14ac:dyDescent="0.25">
      <c r="N68" s="1">
        <v>0.1</v>
      </c>
      <c r="O68" s="1">
        <v>0.05</v>
      </c>
      <c r="P68" s="1">
        <v>0.15</v>
      </c>
      <c r="Q68" s="1">
        <v>0.15</v>
      </c>
      <c r="R68" s="1">
        <v>0.1</v>
      </c>
      <c r="S68" s="2">
        <f t="shared" si="5"/>
        <v>0.24999999999999997</v>
      </c>
      <c r="T68" s="1">
        <v>0.2</v>
      </c>
    </row>
  </sheetData>
  <phoneticPr fontId="2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Mager</dc:creator>
  <cp:lastModifiedBy>Philipp Mager</cp:lastModifiedBy>
  <dcterms:created xsi:type="dcterms:W3CDTF">2024-05-26T09:49:08Z</dcterms:created>
  <dcterms:modified xsi:type="dcterms:W3CDTF">2024-06-20T23:14:28Z</dcterms:modified>
</cp:coreProperties>
</file>